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bookViews>
    <workbookView xWindow="16695" yWindow="660" windowWidth="12030" windowHeight="9450"/>
  </bookViews>
  <sheets>
    <sheet name="CyP" sheetId="2" r:id="rId1"/>
    <sheet name="PTyCI" sheetId="9" r:id="rId2"/>
    <sheet name="AVANCE OBRA" sheetId="4" r:id="rId3"/>
    <sheet name="CURVA INVERSIONES" sheetId="5" r:id="rId4"/>
    <sheet name="AP" sheetId="6" r:id="rId5"/>
    <sheet name="GG" sheetId="8" r:id="rId6"/>
    <sheet name="INDICES" sheetId="11" r:id="rId7"/>
    <sheet name="CODIGOS ITEMS" sheetId="12" r:id="rId8"/>
    <sheet name="n" sheetId="7" r:id="rId9"/>
  </sheets>
  <externalReferences>
    <externalReference r:id="rId10"/>
  </externalReferences>
  <definedNames>
    <definedName name="__123Graph_AGRAUDAP" localSheetId="7" hidden="1">[1]P.TRABAJO!#REF!</definedName>
    <definedName name="__123Graph_AGRAUDAP" localSheetId="6" hidden="1">[1]P.TRABAJO!#REF!</definedName>
    <definedName name="__123Graph_AGRAUDAP" hidden="1">[1]P.TRABAJO!#REF!</definedName>
    <definedName name="__123Graph_LBL_AGRAUDAP" localSheetId="7" hidden="1">[1]P.TRABAJO!#REF!</definedName>
    <definedName name="__123Graph_LBL_AGRAUDAP" localSheetId="6" hidden="1">[1]P.TRABAJO!#REF!</definedName>
    <definedName name="__123Graph_LBL_AGRAUDAP" hidden="1">[1]P.TRABAJO!#REF!</definedName>
    <definedName name="__123Graph_XGRAUDAP" localSheetId="7" hidden="1">[1]P.TRABAJO!#REF!</definedName>
    <definedName name="__123Graph_XGRAUDAP" localSheetId="6" hidden="1">[1]P.TRABAJO!#REF!</definedName>
    <definedName name="__123Graph_XGRAUDAP" hidden="1">[1]P.TRABAJO!#REF!</definedName>
    <definedName name="_xlnm._FilterDatabase" localSheetId="4" hidden="1">AP!$A$1:$A$2799</definedName>
    <definedName name="_xlnm._FilterDatabase" localSheetId="0" hidden="1">CyP!$A$1:$A$128</definedName>
    <definedName name="_xlnm._FilterDatabase" localSheetId="1" hidden="1">PTyCI!$D$1:$D$123</definedName>
    <definedName name="Anticipo_Financiero">CyP!$C$7</definedName>
    <definedName name="_xlnm.Print_Area" localSheetId="0">CyP!$A$18:$H$126</definedName>
    <definedName name="_xlnm.Print_Area" localSheetId="1">PTyCI!$A$1:$Q$120</definedName>
    <definedName name="Beneficio">CyP!$E$118</definedName>
    <definedName name="Comitente">CyP!$C$1</definedName>
    <definedName name="Computo_Presupuesto">CyP!$A$18:$H$112</definedName>
    <definedName name="Contratista">CyP!$C$10</definedName>
    <definedName name="Costo_Costo">CyP!$G$114</definedName>
    <definedName name="Expediente_N°">CyP!$C$5</definedName>
    <definedName name="Fecha_Base">CyP!$C$8</definedName>
    <definedName name="Gastos_Generales_Porcentaje">CyP!$E$117</definedName>
    <definedName name="Ingresos_Brutos">CyP!$E$120</definedName>
    <definedName name="IVA">CyP!$E$121</definedName>
    <definedName name="Licitación_N°">CyP!$C$4</definedName>
    <definedName name="Monto_Gastos_Generales">GG!$C$48</definedName>
    <definedName name="Monto_Oferta">CyP!$G$123</definedName>
    <definedName name="Obra">CyP!$C$2</definedName>
    <definedName name="P_Oficial">CyP!$C$6</definedName>
    <definedName name="Plazo_Obra">CyP!$C$9</definedName>
    <definedName name="Tabla_Analisis_Precios">AP!$A$1:$G$9750</definedName>
    <definedName name="Tabla_Indices">INDICES!$D$1:$E$10000</definedName>
    <definedName name="Tabla_Items">'CODIGOS ITEMS'!$B$1:$D$10020</definedName>
    <definedName name="_xlnm.Print_Titles" localSheetId="0">CyP!$1:$17</definedName>
    <definedName name="_xlnm.Print_Titles" localSheetId="6">INDICES!$2:$5</definedName>
    <definedName name="_xlnm.Print_Titles" localSheetId="1">PTyCI!$A:$D,PTyCI!$1:$17</definedName>
    <definedName name="Total_Gastos_Generales">GG!$C$48</definedName>
    <definedName name="Ubicación">CyP!$C$3</definedName>
  </definedNames>
  <calcPr calcId="144525" iterate="1"/>
</workbook>
</file>

<file path=xl/calcChain.xml><?xml version="1.0" encoding="utf-8"?>
<calcChain xmlns="http://schemas.openxmlformats.org/spreadsheetml/2006/main">
  <c r="B3596" i="6" l="1"/>
  <c r="B3595" i="6"/>
  <c r="B3594" i="6"/>
  <c r="B3593" i="6"/>
  <c r="B3592" i="6"/>
  <c r="B3591" i="6"/>
  <c r="B3590" i="6"/>
  <c r="B3589" i="6"/>
  <c r="B3588" i="6"/>
  <c r="B3585" i="6"/>
  <c r="B3584" i="6"/>
  <c r="B3583" i="6"/>
  <c r="B3582" i="6"/>
  <c r="B3581" i="6"/>
  <c r="B3580" i="6"/>
  <c r="B3579" i="6"/>
  <c r="B3578" i="6"/>
  <c r="B3577" i="6"/>
  <c r="B3576" i="6"/>
  <c r="B3573" i="6"/>
  <c r="B3572" i="6"/>
  <c r="B3571" i="6"/>
  <c r="B3570" i="6"/>
  <c r="B3569" i="6"/>
  <c r="B3568" i="6"/>
  <c r="B3567" i="6"/>
  <c r="B3566" i="6"/>
  <c r="B3565" i="6"/>
  <c r="B3564" i="6"/>
  <c r="B3563" i="6"/>
  <c r="B3562" i="6"/>
  <c r="B3546" i="6"/>
  <c r="B3545" i="6"/>
  <c r="B3544" i="6"/>
  <c r="B3543" i="6"/>
  <c r="B3542" i="6"/>
  <c r="B3541" i="6"/>
  <c r="B3540" i="6"/>
  <c r="B3539" i="6"/>
  <c r="B3538" i="6"/>
  <c r="B3535" i="6"/>
  <c r="B3534" i="6"/>
  <c r="B3533" i="6"/>
  <c r="B3532" i="6"/>
  <c r="B3531" i="6"/>
  <c r="B3530" i="6"/>
  <c r="B3529" i="6"/>
  <c r="B3528" i="6"/>
  <c r="B3527" i="6"/>
  <c r="B3526" i="6"/>
  <c r="B3523" i="6"/>
  <c r="B3522" i="6"/>
  <c r="B3521" i="6"/>
  <c r="B3520" i="6"/>
  <c r="B3519" i="6"/>
  <c r="B3518" i="6"/>
  <c r="B3517" i="6"/>
  <c r="B3516" i="6"/>
  <c r="B3515" i="6"/>
  <c r="B3514" i="6"/>
  <c r="B3513" i="6"/>
  <c r="B3512" i="6"/>
  <c r="B3496" i="6"/>
  <c r="B3495" i="6"/>
  <c r="B3494" i="6"/>
  <c r="B3493" i="6"/>
  <c r="B3492" i="6"/>
  <c r="B3491" i="6"/>
  <c r="B3490" i="6"/>
  <c r="B3489" i="6"/>
  <c r="B3488" i="6"/>
  <c r="B3485" i="6"/>
  <c r="B3484" i="6"/>
  <c r="B3483" i="6"/>
  <c r="B3482" i="6"/>
  <c r="B3481" i="6"/>
  <c r="B3480" i="6"/>
  <c r="B3479" i="6"/>
  <c r="B3478" i="6"/>
  <c r="B3477" i="6"/>
  <c r="B3476" i="6"/>
  <c r="B3473" i="6"/>
  <c r="B3472" i="6"/>
  <c r="B3471" i="6"/>
  <c r="B3470" i="6"/>
  <c r="B3469" i="6"/>
  <c r="B3468" i="6"/>
  <c r="B3467" i="6"/>
  <c r="B3466" i="6"/>
  <c r="B3465" i="6"/>
  <c r="B3464" i="6"/>
  <c r="B3463" i="6"/>
  <c r="B3462" i="6"/>
  <c r="B3446" i="6"/>
  <c r="B3445" i="6"/>
  <c r="B3444" i="6"/>
  <c r="B3443" i="6"/>
  <c r="B3442" i="6"/>
  <c r="B3441" i="6"/>
  <c r="B3440" i="6"/>
  <c r="B3439" i="6"/>
  <c r="B3438" i="6"/>
  <c r="B3435" i="6"/>
  <c r="B3434" i="6"/>
  <c r="B3433" i="6"/>
  <c r="B3432" i="6"/>
  <c r="B3431" i="6"/>
  <c r="B3430" i="6"/>
  <c r="B3429" i="6"/>
  <c r="B3428" i="6"/>
  <c r="B3427" i="6"/>
  <c r="B3426" i="6"/>
  <c r="B3423" i="6"/>
  <c r="B3422" i="6"/>
  <c r="B3421" i="6"/>
  <c r="B3420" i="6"/>
  <c r="B3419" i="6"/>
  <c r="B3418" i="6"/>
  <c r="B3417" i="6"/>
  <c r="B3416" i="6"/>
  <c r="B3415" i="6"/>
  <c r="B3414" i="6"/>
  <c r="B3413" i="6"/>
  <c r="B3412" i="6"/>
  <c r="B3396" i="6"/>
  <c r="B3395" i="6"/>
  <c r="B3394" i="6"/>
  <c r="B3393" i="6"/>
  <c r="B3392" i="6"/>
  <c r="B3391" i="6"/>
  <c r="B3390" i="6"/>
  <c r="B3389" i="6"/>
  <c r="B3388" i="6"/>
  <c r="B3385" i="6"/>
  <c r="B3384" i="6"/>
  <c r="B3383" i="6"/>
  <c r="B3382" i="6"/>
  <c r="B3381" i="6"/>
  <c r="B3380" i="6"/>
  <c r="B3379" i="6"/>
  <c r="B3378" i="6"/>
  <c r="B3377" i="6"/>
  <c r="B3376" i="6"/>
  <c r="B3373" i="6"/>
  <c r="B3372" i="6"/>
  <c r="B3371" i="6"/>
  <c r="B3370" i="6"/>
  <c r="B3369" i="6"/>
  <c r="B3368" i="6"/>
  <c r="B3367" i="6"/>
  <c r="B3366" i="6"/>
  <c r="B3365" i="6"/>
  <c r="B3364" i="6"/>
  <c r="B3363" i="6"/>
  <c r="B3362" i="6"/>
  <c r="B3346" i="6"/>
  <c r="B3345" i="6"/>
  <c r="B3344" i="6"/>
  <c r="B3343" i="6"/>
  <c r="B3342" i="6"/>
  <c r="B3341" i="6"/>
  <c r="B3340" i="6"/>
  <c r="B3339" i="6"/>
  <c r="B3338" i="6"/>
  <c r="B3335" i="6"/>
  <c r="B3334" i="6"/>
  <c r="B3333" i="6"/>
  <c r="B3332" i="6"/>
  <c r="B3331" i="6"/>
  <c r="B3330" i="6"/>
  <c r="B3329" i="6"/>
  <c r="B3328" i="6"/>
  <c r="B3327" i="6"/>
  <c r="B3326" i="6"/>
  <c r="B3323" i="6"/>
  <c r="B3322" i="6"/>
  <c r="B3321" i="6"/>
  <c r="B3320" i="6"/>
  <c r="B3319" i="6"/>
  <c r="B3318" i="6"/>
  <c r="B3317" i="6"/>
  <c r="B3316" i="6"/>
  <c r="B3315" i="6"/>
  <c r="B3314" i="6"/>
  <c r="B3313" i="6"/>
  <c r="B3312" i="6"/>
  <c r="B3296" i="6"/>
  <c r="B3295" i="6"/>
  <c r="B3294" i="6"/>
  <c r="B3293" i="6"/>
  <c r="B3292" i="6"/>
  <c r="B3291" i="6"/>
  <c r="B3290" i="6"/>
  <c r="B3289" i="6"/>
  <c r="B3288" i="6"/>
  <c r="B3285" i="6"/>
  <c r="B3284" i="6"/>
  <c r="B3283" i="6"/>
  <c r="B3282" i="6"/>
  <c r="B3281" i="6"/>
  <c r="B3280" i="6"/>
  <c r="B3279" i="6"/>
  <c r="B3278" i="6"/>
  <c r="B3277" i="6"/>
  <c r="B3276" i="6"/>
  <c r="B3273" i="6"/>
  <c r="B3272" i="6"/>
  <c r="B3271" i="6"/>
  <c r="B3270" i="6"/>
  <c r="B3269" i="6"/>
  <c r="B3268" i="6"/>
  <c r="B3267" i="6"/>
  <c r="B3266" i="6"/>
  <c r="B3265" i="6"/>
  <c r="B3264" i="6"/>
  <c r="B3263" i="6"/>
  <c r="B3262" i="6"/>
  <c r="B3246" i="6"/>
  <c r="B3245" i="6"/>
  <c r="B3244" i="6"/>
  <c r="B3243" i="6"/>
  <c r="B3242" i="6"/>
  <c r="B3241" i="6"/>
  <c r="B3240" i="6"/>
  <c r="B3239" i="6"/>
  <c r="B3238" i="6"/>
  <c r="B3235" i="6"/>
  <c r="B3234" i="6"/>
  <c r="B3233" i="6"/>
  <c r="B3232" i="6"/>
  <c r="B3231" i="6"/>
  <c r="B3230" i="6"/>
  <c r="B3229" i="6"/>
  <c r="B3228" i="6"/>
  <c r="B3227" i="6"/>
  <c r="B3226" i="6"/>
  <c r="B3223" i="6"/>
  <c r="B3222" i="6"/>
  <c r="B3221" i="6"/>
  <c r="B3220" i="6"/>
  <c r="B3219" i="6"/>
  <c r="B3218" i="6"/>
  <c r="B3217" i="6"/>
  <c r="B3216" i="6"/>
  <c r="B3215" i="6"/>
  <c r="B3214" i="6"/>
  <c r="B3213" i="6"/>
  <c r="B3212" i="6"/>
  <c r="B3196" i="6"/>
  <c r="B3195" i="6"/>
  <c r="B3194" i="6"/>
  <c r="B3193" i="6"/>
  <c r="B3192" i="6"/>
  <c r="B3191" i="6"/>
  <c r="B3190" i="6"/>
  <c r="B3189" i="6"/>
  <c r="B3188" i="6"/>
  <c r="B3185" i="6"/>
  <c r="B3184" i="6"/>
  <c r="B3183" i="6"/>
  <c r="B3182" i="6"/>
  <c r="B3181" i="6"/>
  <c r="B3180" i="6"/>
  <c r="B3179" i="6"/>
  <c r="B3178" i="6"/>
  <c r="B3177" i="6"/>
  <c r="B3176" i="6"/>
  <c r="B3173" i="6"/>
  <c r="B3172" i="6"/>
  <c r="B3171" i="6"/>
  <c r="B3170" i="6"/>
  <c r="B3169" i="6"/>
  <c r="B3168" i="6"/>
  <c r="B3167" i="6"/>
  <c r="B3166" i="6"/>
  <c r="B3165" i="6"/>
  <c r="B3164" i="6"/>
  <c r="B3163" i="6"/>
  <c r="B3162" i="6"/>
  <c r="B3146" i="6"/>
  <c r="B3145" i="6"/>
  <c r="B3144" i="6"/>
  <c r="B3143" i="6"/>
  <c r="B3142" i="6"/>
  <c r="B3141" i="6"/>
  <c r="B3140" i="6"/>
  <c r="B3139" i="6"/>
  <c r="B3138" i="6"/>
  <c r="B3135" i="6"/>
  <c r="B3134" i="6"/>
  <c r="B3133" i="6"/>
  <c r="B3132" i="6"/>
  <c r="B3131" i="6"/>
  <c r="B3130" i="6"/>
  <c r="B3129" i="6"/>
  <c r="B3128" i="6"/>
  <c r="B3127" i="6"/>
  <c r="B3126" i="6"/>
  <c r="B3123" i="6"/>
  <c r="B3122" i="6"/>
  <c r="B3121" i="6"/>
  <c r="B3120" i="6"/>
  <c r="B3119" i="6"/>
  <c r="B3118" i="6"/>
  <c r="B3117" i="6"/>
  <c r="B3116" i="6"/>
  <c r="B3115" i="6"/>
  <c r="B3114" i="6"/>
  <c r="B3113" i="6"/>
  <c r="B3112" i="6"/>
  <c r="B3096" i="6"/>
  <c r="B3095" i="6"/>
  <c r="B3094" i="6"/>
  <c r="B3093" i="6"/>
  <c r="B3092" i="6"/>
  <c r="B3091" i="6"/>
  <c r="B3090" i="6"/>
  <c r="B3089" i="6"/>
  <c r="B3088" i="6"/>
  <c r="B3085" i="6"/>
  <c r="B3084" i="6"/>
  <c r="B3083" i="6"/>
  <c r="B3082" i="6"/>
  <c r="B3081" i="6"/>
  <c r="B3080" i="6"/>
  <c r="B3079" i="6"/>
  <c r="B3078" i="6"/>
  <c r="B3077" i="6"/>
  <c r="B3076" i="6"/>
  <c r="B3073" i="6"/>
  <c r="B3072" i="6"/>
  <c r="B3071" i="6"/>
  <c r="B3070" i="6"/>
  <c r="B3069" i="6"/>
  <c r="B3068" i="6"/>
  <c r="B3067" i="6"/>
  <c r="B3066" i="6"/>
  <c r="B3065" i="6"/>
  <c r="B3064" i="6"/>
  <c r="B3063" i="6"/>
  <c r="B3062" i="6"/>
  <c r="B3046" i="6"/>
  <c r="B3045" i="6"/>
  <c r="B3044" i="6"/>
  <c r="B3043" i="6"/>
  <c r="B3042" i="6"/>
  <c r="B3041" i="6"/>
  <c r="B3040" i="6"/>
  <c r="B3039" i="6"/>
  <c r="B3038" i="6"/>
  <c r="B3035" i="6"/>
  <c r="B3034" i="6"/>
  <c r="B3033" i="6"/>
  <c r="B3032" i="6"/>
  <c r="B3031" i="6"/>
  <c r="B3030" i="6"/>
  <c r="B3029" i="6"/>
  <c r="B3028" i="6"/>
  <c r="B3027" i="6"/>
  <c r="B3026" i="6"/>
  <c r="B3023" i="6"/>
  <c r="B3022" i="6"/>
  <c r="B3021" i="6"/>
  <c r="B3020" i="6"/>
  <c r="B3019" i="6"/>
  <c r="B3018" i="6"/>
  <c r="B3017" i="6"/>
  <c r="B3016" i="6"/>
  <c r="B3015" i="6"/>
  <c r="B3014" i="6"/>
  <c r="B3013" i="6"/>
  <c r="B3012" i="6"/>
  <c r="B2996" i="6"/>
  <c r="B2995" i="6"/>
  <c r="B2994" i="6"/>
  <c r="B2993" i="6"/>
  <c r="B2992" i="6"/>
  <c r="B2991" i="6"/>
  <c r="B2990" i="6"/>
  <c r="B2989" i="6"/>
  <c r="B2988" i="6"/>
  <c r="B2985" i="6"/>
  <c r="B2984" i="6"/>
  <c r="B2983" i="6"/>
  <c r="B2982" i="6"/>
  <c r="B2981" i="6"/>
  <c r="B2980" i="6"/>
  <c r="B2979" i="6"/>
  <c r="B2978" i="6"/>
  <c r="B2977" i="6"/>
  <c r="B2976" i="6"/>
  <c r="B2973" i="6"/>
  <c r="B2972" i="6"/>
  <c r="B2971" i="6"/>
  <c r="B2970" i="6"/>
  <c r="B2969" i="6"/>
  <c r="B2968" i="6"/>
  <c r="B2967" i="6"/>
  <c r="B2966" i="6"/>
  <c r="B2965" i="6"/>
  <c r="B2964" i="6"/>
  <c r="B2963" i="6"/>
  <c r="B2962" i="6"/>
  <c r="B2946" i="6"/>
  <c r="B2945" i="6"/>
  <c r="B2944" i="6"/>
  <c r="B2943" i="6"/>
  <c r="B2942" i="6"/>
  <c r="B2941" i="6"/>
  <c r="B2940" i="6"/>
  <c r="B2939" i="6"/>
  <c r="B2938" i="6"/>
  <c r="B2935" i="6"/>
  <c r="B2934" i="6"/>
  <c r="B2933" i="6"/>
  <c r="B2932" i="6"/>
  <c r="B2931" i="6"/>
  <c r="B2930" i="6"/>
  <c r="B2929" i="6"/>
  <c r="B2928" i="6"/>
  <c r="B2927" i="6"/>
  <c r="B2926" i="6"/>
  <c r="B2923" i="6"/>
  <c r="B2922" i="6"/>
  <c r="B2921" i="6"/>
  <c r="B2920" i="6"/>
  <c r="B2919" i="6"/>
  <c r="B2918" i="6"/>
  <c r="B2917" i="6"/>
  <c r="B2916" i="6"/>
  <c r="B2915" i="6"/>
  <c r="B2914" i="6"/>
  <c r="B2913" i="6"/>
  <c r="B2912" i="6"/>
  <c r="B2896" i="6"/>
  <c r="B2895" i="6"/>
  <c r="B2894" i="6"/>
  <c r="B2893" i="6"/>
  <c r="B2892" i="6"/>
  <c r="B2891" i="6"/>
  <c r="B2890" i="6"/>
  <c r="B2889" i="6"/>
  <c r="B2888" i="6"/>
  <c r="B2885" i="6"/>
  <c r="B2884" i="6"/>
  <c r="B2883" i="6"/>
  <c r="B2882" i="6"/>
  <c r="B2881" i="6"/>
  <c r="B2880" i="6"/>
  <c r="B2879" i="6"/>
  <c r="B2878" i="6"/>
  <c r="B2877" i="6"/>
  <c r="B2876" i="6"/>
  <c r="B2873" i="6"/>
  <c r="B2872" i="6"/>
  <c r="B2871" i="6"/>
  <c r="B2870" i="6"/>
  <c r="B2869" i="6"/>
  <c r="B2868" i="6"/>
  <c r="B2867" i="6"/>
  <c r="B2866" i="6"/>
  <c r="B2865" i="6"/>
  <c r="B2864" i="6"/>
  <c r="B2863" i="6"/>
  <c r="B2862" i="6"/>
  <c r="B2846" i="6"/>
  <c r="B2845" i="6"/>
  <c r="B2844" i="6"/>
  <c r="B2843" i="6"/>
  <c r="B2842" i="6"/>
  <c r="B2841" i="6"/>
  <c r="B2840" i="6"/>
  <c r="B2839" i="6"/>
  <c r="B2838" i="6"/>
  <c r="B2835" i="6"/>
  <c r="B2834" i="6"/>
  <c r="B2833" i="6"/>
  <c r="B2832" i="6"/>
  <c r="B2831" i="6"/>
  <c r="B2830" i="6"/>
  <c r="B2829" i="6"/>
  <c r="B2828" i="6"/>
  <c r="B2827" i="6"/>
  <c r="B2826" i="6"/>
  <c r="B2823" i="6"/>
  <c r="B2822" i="6"/>
  <c r="B2821" i="6"/>
  <c r="B2820" i="6"/>
  <c r="B2819" i="6"/>
  <c r="B2818" i="6"/>
  <c r="B2817" i="6"/>
  <c r="B2816" i="6"/>
  <c r="B2815" i="6"/>
  <c r="B2814" i="6"/>
  <c r="B2813" i="6"/>
  <c r="B2812" i="6"/>
  <c r="B2796" i="6"/>
  <c r="B2795" i="6"/>
  <c r="B2794" i="6"/>
  <c r="B2793" i="6"/>
  <c r="B2792" i="6"/>
  <c r="B2791" i="6"/>
  <c r="B2790" i="6"/>
  <c r="B2789" i="6"/>
  <c r="B2788" i="6"/>
  <c r="B2785" i="6"/>
  <c r="B2784" i="6"/>
  <c r="B2783" i="6"/>
  <c r="B2782" i="6"/>
  <c r="B2781" i="6"/>
  <c r="B2780" i="6"/>
  <c r="B2779" i="6"/>
  <c r="B2778" i="6"/>
  <c r="B2777" i="6"/>
  <c r="B2776" i="6"/>
  <c r="B2773" i="6"/>
  <c r="B2772" i="6"/>
  <c r="B2771" i="6"/>
  <c r="B2770" i="6"/>
  <c r="B2769" i="6"/>
  <c r="B2768" i="6"/>
  <c r="B2767" i="6"/>
  <c r="B2766" i="6"/>
  <c r="B2765" i="6"/>
  <c r="B2764" i="6"/>
  <c r="B2763" i="6"/>
  <c r="B2762" i="6"/>
  <c r="B2746" i="6"/>
  <c r="B2745" i="6"/>
  <c r="B2744" i="6"/>
  <c r="B2743" i="6"/>
  <c r="B2742" i="6"/>
  <c r="B2741" i="6"/>
  <c r="B2740" i="6"/>
  <c r="B2739" i="6"/>
  <c r="B2738" i="6"/>
  <c r="B2735" i="6"/>
  <c r="B2734" i="6"/>
  <c r="B2733" i="6"/>
  <c r="B2732" i="6"/>
  <c r="B2731" i="6"/>
  <c r="B2730" i="6"/>
  <c r="B2729" i="6"/>
  <c r="B2728" i="6"/>
  <c r="B2727" i="6"/>
  <c r="B2726" i="6"/>
  <c r="B2723" i="6"/>
  <c r="B2722" i="6"/>
  <c r="B2721" i="6"/>
  <c r="B2720" i="6"/>
  <c r="B2719" i="6"/>
  <c r="B2718" i="6"/>
  <c r="B2717" i="6"/>
  <c r="B2716" i="6"/>
  <c r="B2715" i="6"/>
  <c r="B2714" i="6"/>
  <c r="B2713" i="6"/>
  <c r="B2712" i="6"/>
  <c r="B2696" i="6"/>
  <c r="B2695" i="6"/>
  <c r="B2694" i="6"/>
  <c r="B2693" i="6"/>
  <c r="B2692" i="6"/>
  <c r="B2691" i="6"/>
  <c r="B2690" i="6"/>
  <c r="B2689" i="6"/>
  <c r="B2688" i="6"/>
  <c r="B2685" i="6"/>
  <c r="B2684" i="6"/>
  <c r="B2683" i="6"/>
  <c r="B2682" i="6"/>
  <c r="B2681" i="6"/>
  <c r="B2680" i="6"/>
  <c r="B2679" i="6"/>
  <c r="B2678" i="6"/>
  <c r="B2677" i="6"/>
  <c r="B2676" i="6"/>
  <c r="B2673" i="6"/>
  <c r="B2672" i="6"/>
  <c r="B2671" i="6"/>
  <c r="B2670" i="6"/>
  <c r="B2669" i="6"/>
  <c r="B2668" i="6"/>
  <c r="B2667" i="6"/>
  <c r="B2666" i="6"/>
  <c r="B2665" i="6"/>
  <c r="B2664" i="6"/>
  <c r="B2663" i="6"/>
  <c r="B2662" i="6"/>
  <c r="B2646" i="6"/>
  <c r="B2645" i="6"/>
  <c r="B2644" i="6"/>
  <c r="B2643" i="6"/>
  <c r="B2642" i="6"/>
  <c r="B2641" i="6"/>
  <c r="B2640" i="6"/>
  <c r="B2639" i="6"/>
  <c r="B2638" i="6"/>
  <c r="B2635" i="6"/>
  <c r="B2634" i="6"/>
  <c r="B2633" i="6"/>
  <c r="B2632" i="6"/>
  <c r="B2631" i="6"/>
  <c r="B2630" i="6"/>
  <c r="B2629" i="6"/>
  <c r="B2628" i="6"/>
  <c r="B2627" i="6"/>
  <c r="B2626" i="6"/>
  <c r="B2623" i="6"/>
  <c r="B2622" i="6"/>
  <c r="B2621" i="6"/>
  <c r="B2620" i="6"/>
  <c r="B2619" i="6"/>
  <c r="B2618" i="6"/>
  <c r="B2617" i="6"/>
  <c r="B2616" i="6"/>
  <c r="B2615" i="6"/>
  <c r="B2614" i="6"/>
  <c r="B2613" i="6"/>
  <c r="B2612" i="6"/>
  <c r="B2596" i="6"/>
  <c r="B2595" i="6"/>
  <c r="B2594" i="6"/>
  <c r="B2593" i="6"/>
  <c r="B2592" i="6"/>
  <c r="B2591" i="6"/>
  <c r="B2590" i="6"/>
  <c r="B2589" i="6"/>
  <c r="B2588" i="6"/>
  <c r="B2585" i="6"/>
  <c r="B2584" i="6"/>
  <c r="B2583" i="6"/>
  <c r="B2582" i="6"/>
  <c r="B2581" i="6"/>
  <c r="B2580" i="6"/>
  <c r="B2579" i="6"/>
  <c r="B2578" i="6"/>
  <c r="B2577" i="6"/>
  <c r="B2576" i="6"/>
  <c r="B2573" i="6"/>
  <c r="B2572" i="6"/>
  <c r="B2571" i="6"/>
  <c r="B2570" i="6"/>
  <c r="B2569" i="6"/>
  <c r="B2568" i="6"/>
  <c r="B2567" i="6"/>
  <c r="B2566" i="6"/>
  <c r="B2565" i="6"/>
  <c r="B2564" i="6"/>
  <c r="B2563" i="6"/>
  <c r="B2562" i="6"/>
  <c r="B2546" i="6"/>
  <c r="B2545" i="6"/>
  <c r="B2544" i="6"/>
  <c r="B2543" i="6"/>
  <c r="B2542" i="6"/>
  <c r="B2541" i="6"/>
  <c r="B2540" i="6"/>
  <c r="B2539" i="6"/>
  <c r="B2538" i="6"/>
  <c r="B2535" i="6"/>
  <c r="B2534" i="6"/>
  <c r="B2533" i="6"/>
  <c r="B2532" i="6"/>
  <c r="B2531" i="6"/>
  <c r="B2530" i="6"/>
  <c r="B2529" i="6"/>
  <c r="B2528" i="6"/>
  <c r="B2527" i="6"/>
  <c r="B2526" i="6"/>
  <c r="B2523" i="6"/>
  <c r="B2522" i="6"/>
  <c r="B2521" i="6"/>
  <c r="B2520" i="6"/>
  <c r="B2519" i="6"/>
  <c r="B2518" i="6"/>
  <c r="B2517" i="6"/>
  <c r="B2516" i="6"/>
  <c r="B2515" i="6"/>
  <c r="B2514" i="6"/>
  <c r="B2513" i="6"/>
  <c r="B2512" i="6"/>
  <c r="B2496" i="6"/>
  <c r="B2495" i="6"/>
  <c r="B2494" i="6"/>
  <c r="B2493" i="6"/>
  <c r="B2492" i="6"/>
  <c r="B2491" i="6"/>
  <c r="B2490" i="6"/>
  <c r="B2489" i="6"/>
  <c r="B2488" i="6"/>
  <c r="B2485" i="6"/>
  <c r="B2484" i="6"/>
  <c r="B2483" i="6"/>
  <c r="B2482" i="6"/>
  <c r="B2481" i="6"/>
  <c r="B2480" i="6"/>
  <c r="B2479" i="6"/>
  <c r="B2478" i="6"/>
  <c r="B2477" i="6"/>
  <c r="B2476" i="6"/>
  <c r="B2473" i="6"/>
  <c r="B2472" i="6"/>
  <c r="B2471" i="6"/>
  <c r="B2470" i="6"/>
  <c r="B2469" i="6"/>
  <c r="B2468" i="6"/>
  <c r="B2467" i="6"/>
  <c r="B2466" i="6"/>
  <c r="B2465" i="6"/>
  <c r="B2464" i="6"/>
  <c r="B2463" i="6"/>
  <c r="B2462" i="6"/>
  <c r="B2446" i="6"/>
  <c r="B2445" i="6"/>
  <c r="B2444" i="6"/>
  <c r="B2443" i="6"/>
  <c r="B2442" i="6"/>
  <c r="B2441" i="6"/>
  <c r="B2440" i="6"/>
  <c r="B2439" i="6"/>
  <c r="B2438" i="6"/>
  <c r="B2435" i="6"/>
  <c r="B2434" i="6"/>
  <c r="B2433" i="6"/>
  <c r="B2432" i="6"/>
  <c r="B2431" i="6"/>
  <c r="B2430" i="6"/>
  <c r="B2429" i="6"/>
  <c r="B2428" i="6"/>
  <c r="B2427" i="6"/>
  <c r="B2426" i="6"/>
  <c r="B2423" i="6"/>
  <c r="B2422" i="6"/>
  <c r="B2421" i="6"/>
  <c r="B2420" i="6"/>
  <c r="B2419" i="6"/>
  <c r="B2418" i="6"/>
  <c r="B2417" i="6"/>
  <c r="B2416" i="6"/>
  <c r="B2415" i="6"/>
  <c r="B2414" i="6"/>
  <c r="B2413" i="6"/>
  <c r="B2412" i="6"/>
  <c r="B2396" i="6"/>
  <c r="B2395" i="6"/>
  <c r="B2394" i="6"/>
  <c r="B2393" i="6"/>
  <c r="B2392" i="6"/>
  <c r="B2391" i="6"/>
  <c r="B2390" i="6"/>
  <c r="B2389" i="6"/>
  <c r="B2388" i="6"/>
  <c r="B2385" i="6"/>
  <c r="B2384" i="6"/>
  <c r="B2383" i="6"/>
  <c r="B2382" i="6"/>
  <c r="B2381" i="6"/>
  <c r="B2380" i="6"/>
  <c r="B2379" i="6"/>
  <c r="B2378" i="6"/>
  <c r="B2377" i="6"/>
  <c r="B2376" i="6"/>
  <c r="B2373" i="6"/>
  <c r="B2372" i="6"/>
  <c r="B2371" i="6"/>
  <c r="B2370" i="6"/>
  <c r="B2369" i="6"/>
  <c r="B2368" i="6"/>
  <c r="B2367" i="6"/>
  <c r="B2366" i="6"/>
  <c r="B2365" i="6"/>
  <c r="B2364" i="6"/>
  <c r="B2363" i="6"/>
  <c r="B2362" i="6"/>
  <c r="B2346" i="6"/>
  <c r="B2345" i="6"/>
  <c r="B2344" i="6"/>
  <c r="B2343" i="6"/>
  <c r="B2342" i="6"/>
  <c r="B2341" i="6"/>
  <c r="B2340" i="6"/>
  <c r="B2339" i="6"/>
  <c r="B2338" i="6"/>
  <c r="B2335" i="6"/>
  <c r="B2334" i="6"/>
  <c r="B2333" i="6"/>
  <c r="B2332" i="6"/>
  <c r="B2331" i="6"/>
  <c r="B2330" i="6"/>
  <c r="B2329" i="6"/>
  <c r="B2328" i="6"/>
  <c r="B2327" i="6"/>
  <c r="B2326" i="6"/>
  <c r="B2323" i="6"/>
  <c r="B2322" i="6"/>
  <c r="B2321" i="6"/>
  <c r="B2320" i="6"/>
  <c r="B2319" i="6"/>
  <c r="B2318" i="6"/>
  <c r="B2317" i="6"/>
  <c r="B2316" i="6"/>
  <c r="B2315" i="6"/>
  <c r="B2314" i="6"/>
  <c r="B2313" i="6"/>
  <c r="B2312" i="6"/>
  <c r="B2296" i="6"/>
  <c r="B2295" i="6"/>
  <c r="B2294" i="6"/>
  <c r="B2293" i="6"/>
  <c r="B2292" i="6"/>
  <c r="B2291" i="6"/>
  <c r="B2290" i="6"/>
  <c r="B2289" i="6"/>
  <c r="B2288" i="6"/>
  <c r="B2285" i="6"/>
  <c r="B2284" i="6"/>
  <c r="B2283" i="6"/>
  <c r="B2282" i="6"/>
  <c r="B2281" i="6"/>
  <c r="B2280" i="6"/>
  <c r="B2279" i="6"/>
  <c r="B2278" i="6"/>
  <c r="B2277" i="6"/>
  <c r="B2276" i="6"/>
  <c r="B2273" i="6"/>
  <c r="B2272" i="6"/>
  <c r="B2271" i="6"/>
  <c r="B2270" i="6"/>
  <c r="B2269" i="6"/>
  <c r="B2268" i="6"/>
  <c r="B2267" i="6"/>
  <c r="B2266" i="6"/>
  <c r="B2265" i="6"/>
  <c r="B2264" i="6"/>
  <c r="B2263" i="6"/>
  <c r="B2262" i="6"/>
  <c r="B2246" i="6"/>
  <c r="B2245" i="6"/>
  <c r="B2244" i="6"/>
  <c r="B2243" i="6"/>
  <c r="B2242" i="6"/>
  <c r="B2241" i="6"/>
  <c r="B2240" i="6"/>
  <c r="B2239" i="6"/>
  <c r="B2238" i="6"/>
  <c r="B2235" i="6"/>
  <c r="B2234" i="6"/>
  <c r="B2233" i="6"/>
  <c r="B2232" i="6"/>
  <c r="B2231" i="6"/>
  <c r="B2230" i="6"/>
  <c r="B2229" i="6"/>
  <c r="B2228" i="6"/>
  <c r="B2227" i="6"/>
  <c r="B2226" i="6"/>
  <c r="B2223" i="6"/>
  <c r="B2222" i="6"/>
  <c r="B2221" i="6"/>
  <c r="B2220" i="6"/>
  <c r="B2219" i="6"/>
  <c r="B2218" i="6"/>
  <c r="B2217" i="6"/>
  <c r="B2216" i="6"/>
  <c r="B2215" i="6"/>
  <c r="B2214" i="6"/>
  <c r="B2213" i="6"/>
  <c r="B2212" i="6"/>
  <c r="B2196" i="6"/>
  <c r="B2195" i="6"/>
  <c r="B2194" i="6"/>
  <c r="B2193" i="6"/>
  <c r="B2192" i="6"/>
  <c r="B2191" i="6"/>
  <c r="B2190" i="6"/>
  <c r="B2189" i="6"/>
  <c r="B2188" i="6"/>
  <c r="B2185" i="6"/>
  <c r="B2184" i="6"/>
  <c r="B2183" i="6"/>
  <c r="B2182" i="6"/>
  <c r="B2181" i="6"/>
  <c r="B2180" i="6"/>
  <c r="B2179" i="6"/>
  <c r="B2178" i="6"/>
  <c r="B2177" i="6"/>
  <c r="B2176" i="6"/>
  <c r="B2173" i="6"/>
  <c r="B2172" i="6"/>
  <c r="B2171" i="6"/>
  <c r="B2170" i="6"/>
  <c r="B2169" i="6"/>
  <c r="B2168" i="6"/>
  <c r="B2167" i="6"/>
  <c r="B2166" i="6"/>
  <c r="B2165" i="6"/>
  <c r="B2164" i="6"/>
  <c r="B2163" i="6"/>
  <c r="B2162" i="6"/>
  <c r="B2146" i="6"/>
  <c r="B2145" i="6"/>
  <c r="B2144" i="6"/>
  <c r="B2143" i="6"/>
  <c r="B2142" i="6"/>
  <c r="B2141" i="6"/>
  <c r="B2140" i="6"/>
  <c r="B2139" i="6"/>
  <c r="B2138" i="6"/>
  <c r="B2135" i="6"/>
  <c r="B2134" i="6"/>
  <c r="B2133" i="6"/>
  <c r="B2132" i="6"/>
  <c r="B2131" i="6"/>
  <c r="B2130" i="6"/>
  <c r="B2129" i="6"/>
  <c r="B2128" i="6"/>
  <c r="B2127" i="6"/>
  <c r="B2126" i="6"/>
  <c r="B2123" i="6"/>
  <c r="B2122" i="6"/>
  <c r="B2121" i="6"/>
  <c r="B2120" i="6"/>
  <c r="B2119" i="6"/>
  <c r="B2118" i="6"/>
  <c r="B2117" i="6"/>
  <c r="B2116" i="6"/>
  <c r="B2115" i="6"/>
  <c r="B2114" i="6"/>
  <c r="B2113" i="6"/>
  <c r="B2112" i="6"/>
  <c r="B2096" i="6"/>
  <c r="B2095" i="6"/>
  <c r="B2094" i="6"/>
  <c r="B2093" i="6"/>
  <c r="B2092" i="6"/>
  <c r="B2091" i="6"/>
  <c r="B2090" i="6"/>
  <c r="B2089" i="6"/>
  <c r="B2088" i="6"/>
  <c r="B2085" i="6"/>
  <c r="B2084" i="6"/>
  <c r="B2083" i="6"/>
  <c r="B2082" i="6"/>
  <c r="B2081" i="6"/>
  <c r="B2080" i="6"/>
  <c r="B2079" i="6"/>
  <c r="B2078" i="6"/>
  <c r="B2077" i="6"/>
  <c r="B2076" i="6"/>
  <c r="B2073" i="6"/>
  <c r="B2072" i="6"/>
  <c r="B2071" i="6"/>
  <c r="B2070" i="6"/>
  <c r="B2069" i="6"/>
  <c r="B2068" i="6"/>
  <c r="B2067" i="6"/>
  <c r="B2066" i="6"/>
  <c r="B2065" i="6"/>
  <c r="B2064" i="6"/>
  <c r="B2063" i="6"/>
  <c r="B2062" i="6"/>
  <c r="B2046" i="6"/>
  <c r="B2045" i="6"/>
  <c r="B2044" i="6"/>
  <c r="B2043" i="6"/>
  <c r="B2042" i="6"/>
  <c r="B2041" i="6"/>
  <c r="B2040" i="6"/>
  <c r="B2039" i="6"/>
  <c r="B2038" i="6"/>
  <c r="B2035" i="6"/>
  <c r="B2034" i="6"/>
  <c r="B2033" i="6"/>
  <c r="B2032" i="6"/>
  <c r="B2031" i="6"/>
  <c r="B2030" i="6"/>
  <c r="B2029" i="6"/>
  <c r="B2028" i="6"/>
  <c r="B2027" i="6"/>
  <c r="B2026" i="6"/>
  <c r="B2023" i="6"/>
  <c r="B2022" i="6"/>
  <c r="B2021" i="6"/>
  <c r="B2020" i="6"/>
  <c r="B2019" i="6"/>
  <c r="B2018" i="6"/>
  <c r="B2017" i="6"/>
  <c r="B2016" i="6"/>
  <c r="B2015" i="6"/>
  <c r="B2014" i="6"/>
  <c r="B2013" i="6"/>
  <c r="B2012" i="6"/>
  <c r="B1996" i="6"/>
  <c r="B1995" i="6"/>
  <c r="B1994" i="6"/>
  <c r="B1993" i="6"/>
  <c r="B1992" i="6"/>
  <c r="B1991" i="6"/>
  <c r="B1990" i="6"/>
  <c r="B1989" i="6"/>
  <c r="B1988" i="6"/>
  <c r="B1985" i="6"/>
  <c r="B1984" i="6"/>
  <c r="B1983" i="6"/>
  <c r="B1982" i="6"/>
  <c r="B1981" i="6"/>
  <c r="B1980" i="6"/>
  <c r="B1979" i="6"/>
  <c r="B1978" i="6"/>
  <c r="B1977" i="6"/>
  <c r="B1976" i="6"/>
  <c r="B1973" i="6"/>
  <c r="B1972" i="6"/>
  <c r="B1971" i="6"/>
  <c r="B1970" i="6"/>
  <c r="B1969" i="6"/>
  <c r="B1968" i="6"/>
  <c r="B1967" i="6"/>
  <c r="B1966" i="6"/>
  <c r="B1965" i="6"/>
  <c r="B1964" i="6"/>
  <c r="B1963" i="6"/>
  <c r="B1962" i="6"/>
  <c r="B1946" i="6"/>
  <c r="B1945" i="6"/>
  <c r="B1944" i="6"/>
  <c r="B1943" i="6"/>
  <c r="B1942" i="6"/>
  <c r="B1941" i="6"/>
  <c r="B1940" i="6"/>
  <c r="B1939" i="6"/>
  <c r="B1938" i="6"/>
  <c r="B1935" i="6"/>
  <c r="B1934" i="6"/>
  <c r="B1933" i="6"/>
  <c r="B1932" i="6"/>
  <c r="B1931" i="6"/>
  <c r="B1930" i="6"/>
  <c r="B1929" i="6"/>
  <c r="B1928" i="6"/>
  <c r="B1927" i="6"/>
  <c r="B1926" i="6"/>
  <c r="B1923" i="6"/>
  <c r="B1922" i="6"/>
  <c r="B1921" i="6"/>
  <c r="B1920" i="6"/>
  <c r="B1919" i="6"/>
  <c r="B1918" i="6"/>
  <c r="B1917" i="6"/>
  <c r="B1916" i="6"/>
  <c r="B1915" i="6"/>
  <c r="B1914" i="6"/>
  <c r="B1913" i="6"/>
  <c r="B1912" i="6"/>
  <c r="B1896" i="6"/>
  <c r="B1895" i="6"/>
  <c r="B1894" i="6"/>
  <c r="B1893" i="6"/>
  <c r="B1892" i="6"/>
  <c r="B1891" i="6"/>
  <c r="B1890" i="6"/>
  <c r="B1889" i="6"/>
  <c r="B1888" i="6"/>
  <c r="B1885" i="6"/>
  <c r="B1884" i="6"/>
  <c r="B1883" i="6"/>
  <c r="B1882" i="6"/>
  <c r="B1881" i="6"/>
  <c r="B1880" i="6"/>
  <c r="B1879" i="6"/>
  <c r="B1878" i="6"/>
  <c r="B1877" i="6"/>
  <c r="B1876" i="6"/>
  <c r="B1873" i="6"/>
  <c r="B1872" i="6"/>
  <c r="B1871" i="6"/>
  <c r="B1870" i="6"/>
  <c r="B1869" i="6"/>
  <c r="B1868" i="6"/>
  <c r="B1867" i="6"/>
  <c r="B1866" i="6"/>
  <c r="B1865" i="6"/>
  <c r="B1864" i="6"/>
  <c r="B1863" i="6"/>
  <c r="B1862" i="6"/>
  <c r="B1846" i="6"/>
  <c r="B1845" i="6"/>
  <c r="B1844" i="6"/>
  <c r="B1843" i="6"/>
  <c r="B1842" i="6"/>
  <c r="B1841" i="6"/>
  <c r="B1840" i="6"/>
  <c r="B1839" i="6"/>
  <c r="B1838" i="6"/>
  <c r="B1835" i="6"/>
  <c r="B1834" i="6"/>
  <c r="B1833" i="6"/>
  <c r="B1832" i="6"/>
  <c r="B1831" i="6"/>
  <c r="B1830" i="6"/>
  <c r="B1829" i="6"/>
  <c r="B1828" i="6"/>
  <c r="B1827" i="6"/>
  <c r="B1826" i="6"/>
  <c r="B1823" i="6"/>
  <c r="B1822" i="6"/>
  <c r="B1821" i="6"/>
  <c r="B1820" i="6"/>
  <c r="B1819" i="6"/>
  <c r="B1818" i="6"/>
  <c r="B1817" i="6"/>
  <c r="B1816" i="6"/>
  <c r="B1815" i="6"/>
  <c r="B1814" i="6"/>
  <c r="B1813" i="6"/>
  <c r="B1812" i="6"/>
  <c r="B1796" i="6"/>
  <c r="B1795" i="6"/>
  <c r="B1794" i="6"/>
  <c r="B1793" i="6"/>
  <c r="B1792" i="6"/>
  <c r="B1791" i="6"/>
  <c r="B1790" i="6"/>
  <c r="B1789" i="6"/>
  <c r="B1788" i="6"/>
  <c r="B1785" i="6"/>
  <c r="B1784" i="6"/>
  <c r="B1783" i="6"/>
  <c r="B1782" i="6"/>
  <c r="B1781" i="6"/>
  <c r="B1780" i="6"/>
  <c r="B1779" i="6"/>
  <c r="B1778" i="6"/>
  <c r="B1777" i="6"/>
  <c r="B1776" i="6"/>
  <c r="B1773" i="6"/>
  <c r="B1772" i="6"/>
  <c r="B1771" i="6"/>
  <c r="B1770" i="6"/>
  <c r="B1769" i="6"/>
  <c r="B1768" i="6"/>
  <c r="B1767" i="6"/>
  <c r="B1766" i="6"/>
  <c r="B1765" i="6"/>
  <c r="B1764" i="6"/>
  <c r="B1763" i="6"/>
  <c r="B1762" i="6"/>
  <c r="B1746" i="6"/>
  <c r="B1745" i="6"/>
  <c r="B1744" i="6"/>
  <c r="B1743" i="6"/>
  <c r="B1742" i="6"/>
  <c r="B1741" i="6"/>
  <c r="B1740" i="6"/>
  <c r="B1739" i="6"/>
  <c r="B1738" i="6"/>
  <c r="B1735" i="6"/>
  <c r="B1734" i="6"/>
  <c r="B1733" i="6"/>
  <c r="B1732" i="6"/>
  <c r="B1731" i="6"/>
  <c r="B1730" i="6"/>
  <c r="B1729" i="6"/>
  <c r="B1728" i="6"/>
  <c r="B1727" i="6"/>
  <c r="B1726" i="6"/>
  <c r="B1723" i="6"/>
  <c r="B1722" i="6"/>
  <c r="B1721" i="6"/>
  <c r="B1720" i="6"/>
  <c r="B1719" i="6"/>
  <c r="B1718" i="6"/>
  <c r="B1717" i="6"/>
  <c r="B1716" i="6"/>
  <c r="B1715" i="6"/>
  <c r="B1714" i="6"/>
  <c r="B1713" i="6"/>
  <c r="B1712" i="6"/>
  <c r="B1696" i="6"/>
  <c r="B1695" i="6"/>
  <c r="B1694" i="6"/>
  <c r="B1693" i="6"/>
  <c r="B1692" i="6"/>
  <c r="B1691" i="6"/>
  <c r="B1690" i="6"/>
  <c r="B1689" i="6"/>
  <c r="B1688" i="6"/>
  <c r="B1685" i="6"/>
  <c r="B1684" i="6"/>
  <c r="B1683" i="6"/>
  <c r="B1682" i="6"/>
  <c r="B1681" i="6"/>
  <c r="B1680" i="6"/>
  <c r="B1679" i="6"/>
  <c r="B1678" i="6"/>
  <c r="B1677" i="6"/>
  <c r="B1676" i="6"/>
  <c r="B1673" i="6"/>
  <c r="B1672" i="6"/>
  <c r="B1671" i="6"/>
  <c r="B1670" i="6"/>
  <c r="B1669" i="6"/>
  <c r="B1668" i="6"/>
  <c r="B1667" i="6"/>
  <c r="B1666" i="6"/>
  <c r="B1665" i="6"/>
  <c r="B1664" i="6"/>
  <c r="B1663" i="6"/>
  <c r="B1662" i="6"/>
  <c r="B1646" i="6"/>
  <c r="B1645" i="6"/>
  <c r="B1644" i="6"/>
  <c r="B1643" i="6"/>
  <c r="B1642" i="6"/>
  <c r="B1641" i="6"/>
  <c r="B1640" i="6"/>
  <c r="B1639" i="6"/>
  <c r="B1638" i="6"/>
  <c r="B1635" i="6"/>
  <c r="B1634" i="6"/>
  <c r="B1633" i="6"/>
  <c r="B1632" i="6"/>
  <c r="B1631" i="6"/>
  <c r="B1630" i="6"/>
  <c r="B1629" i="6"/>
  <c r="B1628" i="6"/>
  <c r="B1627" i="6"/>
  <c r="B1626" i="6"/>
  <c r="B1623" i="6"/>
  <c r="B1622" i="6"/>
  <c r="B1621" i="6"/>
  <c r="B1620" i="6"/>
  <c r="B1619" i="6"/>
  <c r="B1618" i="6"/>
  <c r="B1617" i="6"/>
  <c r="B1616" i="6"/>
  <c r="B1615" i="6"/>
  <c r="B1614" i="6"/>
  <c r="B1613" i="6"/>
  <c r="B1612" i="6"/>
  <c r="B1596" i="6"/>
  <c r="B1595" i="6"/>
  <c r="B1594" i="6"/>
  <c r="B1593" i="6"/>
  <c r="B1592" i="6"/>
  <c r="B1591" i="6"/>
  <c r="B1590" i="6"/>
  <c r="B1589" i="6"/>
  <c r="B1588" i="6"/>
  <c r="B1585" i="6"/>
  <c r="B1584" i="6"/>
  <c r="B1583" i="6"/>
  <c r="B1582" i="6"/>
  <c r="B1581" i="6"/>
  <c r="B1580" i="6"/>
  <c r="B1579" i="6"/>
  <c r="B1578" i="6"/>
  <c r="B1577" i="6"/>
  <c r="B1576" i="6"/>
  <c r="B1573" i="6"/>
  <c r="B1572" i="6"/>
  <c r="B1571" i="6"/>
  <c r="B1570" i="6"/>
  <c r="B1569" i="6"/>
  <c r="B1568" i="6"/>
  <c r="B1567" i="6"/>
  <c r="B1566" i="6"/>
  <c r="B1565" i="6"/>
  <c r="B1564" i="6"/>
  <c r="B1563" i="6"/>
  <c r="B1562" i="6"/>
  <c r="B1546" i="6"/>
  <c r="B1545" i="6"/>
  <c r="B1544" i="6"/>
  <c r="B1543" i="6"/>
  <c r="B1542" i="6"/>
  <c r="B1541" i="6"/>
  <c r="B1540" i="6"/>
  <c r="B1539" i="6"/>
  <c r="B1538" i="6"/>
  <c r="B1535" i="6"/>
  <c r="B1534" i="6"/>
  <c r="B1533" i="6"/>
  <c r="B1532" i="6"/>
  <c r="B1531" i="6"/>
  <c r="B1530" i="6"/>
  <c r="B1529" i="6"/>
  <c r="B1528" i="6"/>
  <c r="B1527" i="6"/>
  <c r="B1526" i="6"/>
  <c r="B1523" i="6"/>
  <c r="B1522" i="6"/>
  <c r="B1521" i="6"/>
  <c r="B1520" i="6"/>
  <c r="B1519" i="6"/>
  <c r="B1518" i="6"/>
  <c r="B1517" i="6"/>
  <c r="B1516" i="6"/>
  <c r="B1515" i="6"/>
  <c r="B1514" i="6"/>
  <c r="B1513" i="6"/>
  <c r="B1512" i="6"/>
  <c r="B1496" i="6"/>
  <c r="B1495" i="6"/>
  <c r="B1494" i="6"/>
  <c r="B1493" i="6"/>
  <c r="B1492" i="6"/>
  <c r="B1491" i="6"/>
  <c r="B1490" i="6"/>
  <c r="B1489" i="6"/>
  <c r="B1488" i="6"/>
  <c r="B1485" i="6"/>
  <c r="B1484" i="6"/>
  <c r="B1483" i="6"/>
  <c r="B1482" i="6"/>
  <c r="B1481" i="6"/>
  <c r="B1480" i="6"/>
  <c r="B1479" i="6"/>
  <c r="B1478" i="6"/>
  <c r="B1477" i="6"/>
  <c r="B1476" i="6"/>
  <c r="B1473" i="6"/>
  <c r="B1472" i="6"/>
  <c r="B1471" i="6"/>
  <c r="B1470" i="6"/>
  <c r="B1469" i="6"/>
  <c r="B1468" i="6"/>
  <c r="B1467" i="6"/>
  <c r="B1466" i="6"/>
  <c r="B1465" i="6"/>
  <c r="B1464" i="6"/>
  <c r="B1463" i="6"/>
  <c r="B1462" i="6"/>
  <c r="B1446" i="6"/>
  <c r="B1445" i="6"/>
  <c r="B1444" i="6"/>
  <c r="B1443" i="6"/>
  <c r="B1442" i="6"/>
  <c r="B1441" i="6"/>
  <c r="B1440" i="6"/>
  <c r="B1439" i="6"/>
  <c r="B1438" i="6"/>
  <c r="B1435" i="6"/>
  <c r="B1434" i="6"/>
  <c r="B1433" i="6"/>
  <c r="B1432" i="6"/>
  <c r="B1431" i="6"/>
  <c r="B1430" i="6"/>
  <c r="B1429" i="6"/>
  <c r="B1428" i="6"/>
  <c r="B1427" i="6"/>
  <c r="B1426" i="6"/>
  <c r="B1423" i="6"/>
  <c r="B1422" i="6"/>
  <c r="B1421" i="6"/>
  <c r="B1420" i="6"/>
  <c r="B1419" i="6"/>
  <c r="B1418" i="6"/>
  <c r="B1417" i="6"/>
  <c r="B1416" i="6"/>
  <c r="B1415" i="6"/>
  <c r="B1414" i="6"/>
  <c r="B1413" i="6"/>
  <c r="B1412" i="6"/>
  <c r="B1396" i="6"/>
  <c r="B1395" i="6"/>
  <c r="B1394" i="6"/>
  <c r="B1393" i="6"/>
  <c r="B1392" i="6"/>
  <c r="B1391" i="6"/>
  <c r="B1390" i="6"/>
  <c r="B1389" i="6"/>
  <c r="B1388" i="6"/>
  <c r="B1385" i="6"/>
  <c r="B1384" i="6"/>
  <c r="B1383" i="6"/>
  <c r="B1382" i="6"/>
  <c r="B1381" i="6"/>
  <c r="B1380" i="6"/>
  <c r="B1379" i="6"/>
  <c r="B1378" i="6"/>
  <c r="B1377" i="6"/>
  <c r="B1376" i="6"/>
  <c r="B1373" i="6"/>
  <c r="B1372" i="6"/>
  <c r="B1371" i="6"/>
  <c r="B1370" i="6"/>
  <c r="B1369" i="6"/>
  <c r="B1368" i="6"/>
  <c r="B1367" i="6"/>
  <c r="B1366" i="6"/>
  <c r="B1365" i="6"/>
  <c r="B1364" i="6"/>
  <c r="B1363" i="6"/>
  <c r="B1362" i="6"/>
  <c r="B1346" i="6"/>
  <c r="B1345" i="6"/>
  <c r="B1344" i="6"/>
  <c r="B1343" i="6"/>
  <c r="B1342" i="6"/>
  <c r="B1341" i="6"/>
  <c r="B1340" i="6"/>
  <c r="B1339" i="6"/>
  <c r="B1338" i="6"/>
  <c r="B1335" i="6"/>
  <c r="B1334" i="6"/>
  <c r="B1333" i="6"/>
  <c r="B1332" i="6"/>
  <c r="B1331" i="6"/>
  <c r="B1330" i="6"/>
  <c r="B1329" i="6"/>
  <c r="B1328" i="6"/>
  <c r="B1327" i="6"/>
  <c r="B1326" i="6"/>
  <c r="B1323" i="6"/>
  <c r="B1322" i="6"/>
  <c r="B1321" i="6"/>
  <c r="B1320" i="6"/>
  <c r="B1319" i="6"/>
  <c r="B1318" i="6"/>
  <c r="B1317" i="6"/>
  <c r="B1316" i="6"/>
  <c r="B1315" i="6"/>
  <c r="B1314" i="6"/>
  <c r="B1313" i="6"/>
  <c r="B1312" i="6"/>
  <c r="B1296" i="6"/>
  <c r="B1295" i="6"/>
  <c r="B1294" i="6"/>
  <c r="B1293" i="6"/>
  <c r="B1292" i="6"/>
  <c r="B1291" i="6"/>
  <c r="B1290" i="6"/>
  <c r="B1289" i="6"/>
  <c r="B1288" i="6"/>
  <c r="B1285" i="6"/>
  <c r="B1284" i="6"/>
  <c r="B1283" i="6"/>
  <c r="B1282" i="6"/>
  <c r="B1281" i="6"/>
  <c r="B1280" i="6"/>
  <c r="B1279" i="6"/>
  <c r="B1278" i="6"/>
  <c r="B1277" i="6"/>
  <c r="B1276" i="6"/>
  <c r="B1273" i="6"/>
  <c r="B1272" i="6"/>
  <c r="B1271" i="6"/>
  <c r="B1270" i="6"/>
  <c r="B1269" i="6"/>
  <c r="B1268" i="6"/>
  <c r="B1267" i="6"/>
  <c r="B1266" i="6"/>
  <c r="B1265" i="6"/>
  <c r="B1264" i="6"/>
  <c r="B1263" i="6"/>
  <c r="B1262" i="6"/>
  <c r="B1246" i="6"/>
  <c r="B1245" i="6"/>
  <c r="B1244" i="6"/>
  <c r="B1243" i="6"/>
  <c r="B1242" i="6"/>
  <c r="B1241" i="6"/>
  <c r="B1240" i="6"/>
  <c r="B1239" i="6"/>
  <c r="B1238" i="6"/>
  <c r="B1235" i="6"/>
  <c r="B1234" i="6"/>
  <c r="B1233" i="6"/>
  <c r="B1232" i="6"/>
  <c r="B1231" i="6"/>
  <c r="B1230" i="6"/>
  <c r="B1229" i="6"/>
  <c r="B1228" i="6"/>
  <c r="B1227" i="6"/>
  <c r="B1226" i="6"/>
  <c r="B1223" i="6"/>
  <c r="B1222" i="6"/>
  <c r="B1221" i="6"/>
  <c r="B1220" i="6"/>
  <c r="B1219" i="6"/>
  <c r="B1218" i="6"/>
  <c r="B1217" i="6"/>
  <c r="B1216" i="6"/>
  <c r="B1215" i="6"/>
  <c r="B1214" i="6"/>
  <c r="B1213" i="6"/>
  <c r="B1212" i="6"/>
  <c r="B1196" i="6"/>
  <c r="B1195" i="6"/>
  <c r="B1194" i="6"/>
  <c r="B1193" i="6"/>
  <c r="B1192" i="6"/>
  <c r="B1191" i="6"/>
  <c r="B1190" i="6"/>
  <c r="B1189" i="6"/>
  <c r="B1188" i="6"/>
  <c r="B1185" i="6"/>
  <c r="B1184" i="6"/>
  <c r="B1183" i="6"/>
  <c r="B1182" i="6"/>
  <c r="B1181" i="6"/>
  <c r="B1180" i="6"/>
  <c r="B1179" i="6"/>
  <c r="B1178" i="6"/>
  <c r="B1177" i="6"/>
  <c r="B1176" i="6"/>
  <c r="B1173" i="6"/>
  <c r="B1172" i="6"/>
  <c r="B1171" i="6"/>
  <c r="B1170" i="6"/>
  <c r="B1169" i="6"/>
  <c r="B1168" i="6"/>
  <c r="B1167" i="6"/>
  <c r="B1166" i="6"/>
  <c r="B1165" i="6"/>
  <c r="B1164" i="6"/>
  <c r="B1163" i="6"/>
  <c r="B1162" i="6"/>
  <c r="B1146" i="6"/>
  <c r="B1145" i="6"/>
  <c r="B1144" i="6"/>
  <c r="B1143" i="6"/>
  <c r="B1142" i="6"/>
  <c r="B1141" i="6"/>
  <c r="B1140" i="6"/>
  <c r="B1139" i="6"/>
  <c r="B1138" i="6"/>
  <c r="B1135" i="6"/>
  <c r="B1134" i="6"/>
  <c r="B1133" i="6"/>
  <c r="B1132" i="6"/>
  <c r="B1131" i="6"/>
  <c r="B1130" i="6"/>
  <c r="B1129" i="6"/>
  <c r="B1128" i="6"/>
  <c r="B1127" i="6"/>
  <c r="B1126" i="6"/>
  <c r="B1123" i="6"/>
  <c r="B1122" i="6"/>
  <c r="B1121" i="6"/>
  <c r="B1120" i="6"/>
  <c r="B1119" i="6"/>
  <c r="B1118" i="6"/>
  <c r="B1117" i="6"/>
  <c r="B1116" i="6"/>
  <c r="B1115" i="6"/>
  <c r="B1114" i="6"/>
  <c r="B1113" i="6"/>
  <c r="B1112" i="6"/>
  <c r="B1096" i="6"/>
  <c r="B1095" i="6"/>
  <c r="B1094" i="6"/>
  <c r="B1093" i="6"/>
  <c r="B1092" i="6"/>
  <c r="B1091" i="6"/>
  <c r="B1090" i="6"/>
  <c r="B1089" i="6"/>
  <c r="B1088" i="6"/>
  <c r="B1085" i="6"/>
  <c r="B1084" i="6"/>
  <c r="B1083" i="6"/>
  <c r="B1082" i="6"/>
  <c r="B1081" i="6"/>
  <c r="B1080" i="6"/>
  <c r="B1079" i="6"/>
  <c r="B1078" i="6"/>
  <c r="B1077" i="6"/>
  <c r="B1076" i="6"/>
  <c r="B1073" i="6"/>
  <c r="B1072" i="6"/>
  <c r="B1071" i="6"/>
  <c r="B1070" i="6"/>
  <c r="B1069" i="6"/>
  <c r="B1068" i="6"/>
  <c r="B1067" i="6"/>
  <c r="B1066" i="6"/>
  <c r="B1065" i="6"/>
  <c r="B1064" i="6"/>
  <c r="B1063" i="6"/>
  <c r="B1062" i="6"/>
  <c r="B1046" i="6"/>
  <c r="B1045" i="6"/>
  <c r="B1044" i="6"/>
  <c r="B1043" i="6"/>
  <c r="B1042" i="6"/>
  <c r="B1041" i="6"/>
  <c r="B1040" i="6"/>
  <c r="B1039" i="6"/>
  <c r="B1038" i="6"/>
  <c r="B1035" i="6"/>
  <c r="B1034" i="6"/>
  <c r="B1033" i="6"/>
  <c r="B1032" i="6"/>
  <c r="B1031" i="6"/>
  <c r="B1030" i="6"/>
  <c r="B1029" i="6"/>
  <c r="B1028" i="6"/>
  <c r="B1027" i="6"/>
  <c r="B1026" i="6"/>
  <c r="B1023" i="6"/>
  <c r="B1022" i="6"/>
  <c r="B1021" i="6"/>
  <c r="B1020" i="6"/>
  <c r="B1019" i="6"/>
  <c r="B1018" i="6"/>
  <c r="B1017" i="6"/>
  <c r="B1016" i="6"/>
  <c r="B1015" i="6"/>
  <c r="B1014" i="6"/>
  <c r="B1013" i="6"/>
  <c r="B1012" i="6"/>
  <c r="B996" i="6"/>
  <c r="B995" i="6"/>
  <c r="B994" i="6"/>
  <c r="B993" i="6"/>
  <c r="B992" i="6"/>
  <c r="B991" i="6"/>
  <c r="B990" i="6"/>
  <c r="B989" i="6"/>
  <c r="B988" i="6"/>
  <c r="B985" i="6"/>
  <c r="B984" i="6"/>
  <c r="B983" i="6"/>
  <c r="B982" i="6"/>
  <c r="B981" i="6"/>
  <c r="B980" i="6"/>
  <c r="B979" i="6"/>
  <c r="B978" i="6"/>
  <c r="B977" i="6"/>
  <c r="B976" i="6"/>
  <c r="B973" i="6"/>
  <c r="B972" i="6"/>
  <c r="B971" i="6"/>
  <c r="B970" i="6"/>
  <c r="B969" i="6"/>
  <c r="B968" i="6"/>
  <c r="B967" i="6"/>
  <c r="B966" i="6"/>
  <c r="B965" i="6"/>
  <c r="B964" i="6"/>
  <c r="B963" i="6"/>
  <c r="B962" i="6"/>
  <c r="B946" i="6"/>
  <c r="B945" i="6"/>
  <c r="B944" i="6"/>
  <c r="B943" i="6"/>
  <c r="B942" i="6"/>
  <c r="B941" i="6"/>
  <c r="B940" i="6"/>
  <c r="B939" i="6"/>
  <c r="B938" i="6"/>
  <c r="B935" i="6"/>
  <c r="B934" i="6"/>
  <c r="B933" i="6"/>
  <c r="B932" i="6"/>
  <c r="B931" i="6"/>
  <c r="B930" i="6"/>
  <c r="B929" i="6"/>
  <c r="B928" i="6"/>
  <c r="B927" i="6"/>
  <c r="B926" i="6"/>
  <c r="B923" i="6"/>
  <c r="B922" i="6"/>
  <c r="B921" i="6"/>
  <c r="B920" i="6"/>
  <c r="B919" i="6"/>
  <c r="B918" i="6"/>
  <c r="B917" i="6"/>
  <c r="B916" i="6"/>
  <c r="B915" i="6"/>
  <c r="B914" i="6"/>
  <c r="B913" i="6"/>
  <c r="B912" i="6"/>
  <c r="B896" i="6"/>
  <c r="B895" i="6"/>
  <c r="B894" i="6"/>
  <c r="B893" i="6"/>
  <c r="B892" i="6"/>
  <c r="B891" i="6"/>
  <c r="B890" i="6"/>
  <c r="B889" i="6"/>
  <c r="B888" i="6"/>
  <c r="B885" i="6"/>
  <c r="B884" i="6"/>
  <c r="B883" i="6"/>
  <c r="B882" i="6"/>
  <c r="B881" i="6"/>
  <c r="B880" i="6"/>
  <c r="B879" i="6"/>
  <c r="B878" i="6"/>
  <c r="B877" i="6"/>
  <c r="B876" i="6"/>
  <c r="B873" i="6"/>
  <c r="B872" i="6"/>
  <c r="B871" i="6"/>
  <c r="B870" i="6"/>
  <c r="B869" i="6"/>
  <c r="B868" i="6"/>
  <c r="B867" i="6"/>
  <c r="B866" i="6"/>
  <c r="B865" i="6"/>
  <c r="B864" i="6"/>
  <c r="B863" i="6"/>
  <c r="B862" i="6"/>
  <c r="B846" i="6"/>
  <c r="B845" i="6"/>
  <c r="B844" i="6"/>
  <c r="B843" i="6"/>
  <c r="B842" i="6"/>
  <c r="B841" i="6"/>
  <c r="B840" i="6"/>
  <c r="B839" i="6"/>
  <c r="B838" i="6"/>
  <c r="B835" i="6"/>
  <c r="B834" i="6"/>
  <c r="B833" i="6"/>
  <c r="B832" i="6"/>
  <c r="B831" i="6"/>
  <c r="B830" i="6"/>
  <c r="B829" i="6"/>
  <c r="B828" i="6"/>
  <c r="B827" i="6"/>
  <c r="B826" i="6"/>
  <c r="B823" i="6"/>
  <c r="B822" i="6"/>
  <c r="B821" i="6"/>
  <c r="B820" i="6"/>
  <c r="B819" i="6"/>
  <c r="B818" i="6"/>
  <c r="B817" i="6"/>
  <c r="B816" i="6"/>
  <c r="B815" i="6"/>
  <c r="B814" i="6"/>
  <c r="B813" i="6"/>
  <c r="B812" i="6"/>
  <c r="B796" i="6"/>
  <c r="B795" i="6"/>
  <c r="B794" i="6"/>
  <c r="B793" i="6"/>
  <c r="B792" i="6"/>
  <c r="B791" i="6"/>
  <c r="B790" i="6"/>
  <c r="B789" i="6"/>
  <c r="B788" i="6"/>
  <c r="B785" i="6"/>
  <c r="B784" i="6"/>
  <c r="B783" i="6"/>
  <c r="B782" i="6"/>
  <c r="B781" i="6"/>
  <c r="B780" i="6"/>
  <c r="B779" i="6"/>
  <c r="B778" i="6"/>
  <c r="B777" i="6"/>
  <c r="B776" i="6"/>
  <c r="B773" i="6"/>
  <c r="B772" i="6"/>
  <c r="B771" i="6"/>
  <c r="B770" i="6"/>
  <c r="B769" i="6"/>
  <c r="B768" i="6"/>
  <c r="B767" i="6"/>
  <c r="B766" i="6"/>
  <c r="B765" i="6"/>
  <c r="B764" i="6"/>
  <c r="B763" i="6"/>
  <c r="B762" i="6"/>
  <c r="B746" i="6"/>
  <c r="B745" i="6"/>
  <c r="B744" i="6"/>
  <c r="B743" i="6"/>
  <c r="B742" i="6"/>
  <c r="B741" i="6"/>
  <c r="B740" i="6"/>
  <c r="B739" i="6"/>
  <c r="B738" i="6"/>
  <c r="B735" i="6"/>
  <c r="B734" i="6"/>
  <c r="B733" i="6"/>
  <c r="B732" i="6"/>
  <c r="B731" i="6"/>
  <c r="B730" i="6"/>
  <c r="B729" i="6"/>
  <c r="B728" i="6"/>
  <c r="B727" i="6"/>
  <c r="B726" i="6"/>
  <c r="B723" i="6"/>
  <c r="B722" i="6"/>
  <c r="B721" i="6"/>
  <c r="B720" i="6"/>
  <c r="B719" i="6"/>
  <c r="B718" i="6"/>
  <c r="B717" i="6"/>
  <c r="B716" i="6"/>
  <c r="B715" i="6"/>
  <c r="B714" i="6"/>
  <c r="B713" i="6"/>
  <c r="B712" i="6"/>
  <c r="B696" i="6"/>
  <c r="B695" i="6"/>
  <c r="B694" i="6"/>
  <c r="B693" i="6"/>
  <c r="B692" i="6"/>
  <c r="B691" i="6"/>
  <c r="B690" i="6"/>
  <c r="B689" i="6"/>
  <c r="B688" i="6"/>
  <c r="B685" i="6"/>
  <c r="B684" i="6"/>
  <c r="B683" i="6"/>
  <c r="B682" i="6"/>
  <c r="B681" i="6"/>
  <c r="B680" i="6"/>
  <c r="B679" i="6"/>
  <c r="B678" i="6"/>
  <c r="B677" i="6"/>
  <c r="B676" i="6"/>
  <c r="B673" i="6"/>
  <c r="B672" i="6"/>
  <c r="B671" i="6"/>
  <c r="B670" i="6"/>
  <c r="B669" i="6"/>
  <c r="B668" i="6"/>
  <c r="B667" i="6"/>
  <c r="B666" i="6"/>
  <c r="B665" i="6"/>
  <c r="B664" i="6"/>
  <c r="B663" i="6"/>
  <c r="B662" i="6"/>
  <c r="B646" i="6"/>
  <c r="B645" i="6"/>
  <c r="B644" i="6"/>
  <c r="B643" i="6"/>
  <c r="B642" i="6"/>
  <c r="B641" i="6"/>
  <c r="B640" i="6"/>
  <c r="B639" i="6"/>
  <c r="B638" i="6"/>
  <c r="B635" i="6"/>
  <c r="B634" i="6"/>
  <c r="B633" i="6"/>
  <c r="B632" i="6"/>
  <c r="B631" i="6"/>
  <c r="B630" i="6"/>
  <c r="B629" i="6"/>
  <c r="B628" i="6"/>
  <c r="B627" i="6"/>
  <c r="B626" i="6"/>
  <c r="B623" i="6"/>
  <c r="B622" i="6"/>
  <c r="B621" i="6"/>
  <c r="B620" i="6"/>
  <c r="B619" i="6"/>
  <c r="B618" i="6"/>
  <c r="B617" i="6"/>
  <c r="B616" i="6"/>
  <c r="B615" i="6"/>
  <c r="B614" i="6"/>
  <c r="B613" i="6"/>
  <c r="B612" i="6"/>
  <c r="B596" i="6"/>
  <c r="B595" i="6"/>
  <c r="B594" i="6"/>
  <c r="B593" i="6"/>
  <c r="B592" i="6"/>
  <c r="B591" i="6"/>
  <c r="B590" i="6"/>
  <c r="B589" i="6"/>
  <c r="B588" i="6"/>
  <c r="B585" i="6"/>
  <c r="B584" i="6"/>
  <c r="B583" i="6"/>
  <c r="B582" i="6"/>
  <c r="B581" i="6"/>
  <c r="B580" i="6"/>
  <c r="B579" i="6"/>
  <c r="B578" i="6"/>
  <c r="B577" i="6"/>
  <c r="B576" i="6"/>
  <c r="B573" i="6"/>
  <c r="B572" i="6"/>
  <c r="B571" i="6"/>
  <c r="B570" i="6"/>
  <c r="B569" i="6"/>
  <c r="B568" i="6"/>
  <c r="B567" i="6"/>
  <c r="B566" i="6"/>
  <c r="B565" i="6"/>
  <c r="B564" i="6"/>
  <c r="B563" i="6"/>
  <c r="B562" i="6"/>
  <c r="B546" i="6"/>
  <c r="B545" i="6"/>
  <c r="B544" i="6"/>
  <c r="B543" i="6"/>
  <c r="B542" i="6"/>
  <c r="B541" i="6"/>
  <c r="B540" i="6"/>
  <c r="B539" i="6"/>
  <c r="B538" i="6"/>
  <c r="B535" i="6"/>
  <c r="B534" i="6"/>
  <c r="B533" i="6"/>
  <c r="B532" i="6"/>
  <c r="B531" i="6"/>
  <c r="B530" i="6"/>
  <c r="B529" i="6"/>
  <c r="B528" i="6"/>
  <c r="B527" i="6"/>
  <c r="B526" i="6"/>
  <c r="B523" i="6"/>
  <c r="B522" i="6"/>
  <c r="B521" i="6"/>
  <c r="B520" i="6"/>
  <c r="B519" i="6"/>
  <c r="B518" i="6"/>
  <c r="B517" i="6"/>
  <c r="B516" i="6"/>
  <c r="B515" i="6"/>
  <c r="B514" i="6"/>
  <c r="B513" i="6"/>
  <c r="B512" i="6"/>
  <c r="B496" i="6"/>
  <c r="B495" i="6"/>
  <c r="B494" i="6"/>
  <c r="B493" i="6"/>
  <c r="B492" i="6"/>
  <c r="B491" i="6"/>
  <c r="B490" i="6"/>
  <c r="B489" i="6"/>
  <c r="B488" i="6"/>
  <c r="B485" i="6"/>
  <c r="B484" i="6"/>
  <c r="B483" i="6"/>
  <c r="B482" i="6"/>
  <c r="B481" i="6"/>
  <c r="B480" i="6"/>
  <c r="B479" i="6"/>
  <c r="B478" i="6"/>
  <c r="B477" i="6"/>
  <c r="B476" i="6"/>
  <c r="B473" i="6"/>
  <c r="B472" i="6"/>
  <c r="B471" i="6"/>
  <c r="B470" i="6"/>
  <c r="B469" i="6"/>
  <c r="B468" i="6"/>
  <c r="B467" i="6"/>
  <c r="B466" i="6"/>
  <c r="B465" i="6"/>
  <c r="B464" i="6"/>
  <c r="B463" i="6"/>
  <c r="B462" i="6"/>
  <c r="B446" i="6"/>
  <c r="B445" i="6"/>
  <c r="B444" i="6"/>
  <c r="B443" i="6"/>
  <c r="B442" i="6"/>
  <c r="B441" i="6"/>
  <c r="B440" i="6"/>
  <c r="B439" i="6"/>
  <c r="B438" i="6"/>
  <c r="B435" i="6"/>
  <c r="B434" i="6"/>
  <c r="B433" i="6"/>
  <c r="B432" i="6"/>
  <c r="B431" i="6"/>
  <c r="B430" i="6"/>
  <c r="B429" i="6"/>
  <c r="B428" i="6"/>
  <c r="B427" i="6"/>
  <c r="B426" i="6"/>
  <c r="B423" i="6"/>
  <c r="B422" i="6"/>
  <c r="B421" i="6"/>
  <c r="B420" i="6"/>
  <c r="B419" i="6"/>
  <c r="B418" i="6"/>
  <c r="B417" i="6"/>
  <c r="B416" i="6"/>
  <c r="B415" i="6"/>
  <c r="B414" i="6"/>
  <c r="B413" i="6"/>
  <c r="B412" i="6"/>
  <c r="B396" i="6"/>
  <c r="B395" i="6"/>
  <c r="B394" i="6"/>
  <c r="B393" i="6"/>
  <c r="B392" i="6"/>
  <c r="B391" i="6"/>
  <c r="B390" i="6"/>
  <c r="B389" i="6"/>
  <c r="B388" i="6"/>
  <c r="B385" i="6"/>
  <c r="B384" i="6"/>
  <c r="B383" i="6"/>
  <c r="B382" i="6"/>
  <c r="B381" i="6"/>
  <c r="B380" i="6"/>
  <c r="B379" i="6"/>
  <c r="B378" i="6"/>
  <c r="B377" i="6"/>
  <c r="B376" i="6"/>
  <c r="B373" i="6"/>
  <c r="B372" i="6"/>
  <c r="B371" i="6"/>
  <c r="B370" i="6"/>
  <c r="B369" i="6"/>
  <c r="B368" i="6"/>
  <c r="B367" i="6"/>
  <c r="B366" i="6"/>
  <c r="B365" i="6"/>
  <c r="B364" i="6"/>
  <c r="B363" i="6"/>
  <c r="B362" i="6"/>
  <c r="B346" i="6"/>
  <c r="B345" i="6"/>
  <c r="B344" i="6"/>
  <c r="B343" i="6"/>
  <c r="B342" i="6"/>
  <c r="B341" i="6"/>
  <c r="B340" i="6"/>
  <c r="B339" i="6"/>
  <c r="B338" i="6"/>
  <c r="B335" i="6"/>
  <c r="B334" i="6"/>
  <c r="B333" i="6"/>
  <c r="B332" i="6"/>
  <c r="B331" i="6"/>
  <c r="B330" i="6"/>
  <c r="B329" i="6"/>
  <c r="B328" i="6"/>
  <c r="B327" i="6"/>
  <c r="B326" i="6"/>
  <c r="B323" i="6"/>
  <c r="B322" i="6"/>
  <c r="B321" i="6"/>
  <c r="B320" i="6"/>
  <c r="B319" i="6"/>
  <c r="B318" i="6"/>
  <c r="B317" i="6"/>
  <c r="B316" i="6"/>
  <c r="B315" i="6"/>
  <c r="B314" i="6"/>
  <c r="B313" i="6"/>
  <c r="B312" i="6"/>
  <c r="B296" i="6"/>
  <c r="B295" i="6"/>
  <c r="B294" i="6"/>
  <c r="B293" i="6"/>
  <c r="B292" i="6"/>
  <c r="B291" i="6"/>
  <c r="B290" i="6"/>
  <c r="B289" i="6"/>
  <c r="B288" i="6"/>
  <c r="B285" i="6"/>
  <c r="B284" i="6"/>
  <c r="B283" i="6"/>
  <c r="B282" i="6"/>
  <c r="B281" i="6"/>
  <c r="B280" i="6"/>
  <c r="B279" i="6"/>
  <c r="B278" i="6"/>
  <c r="B277" i="6"/>
  <c r="B276" i="6"/>
  <c r="B273" i="6"/>
  <c r="B272" i="6"/>
  <c r="B271" i="6"/>
  <c r="B270" i="6"/>
  <c r="B269" i="6"/>
  <c r="B268" i="6"/>
  <c r="B267" i="6"/>
  <c r="B266" i="6"/>
  <c r="B265" i="6"/>
  <c r="B264" i="6"/>
  <c r="B263" i="6"/>
  <c r="B262" i="6"/>
  <c r="B246" i="6"/>
  <c r="B245" i="6"/>
  <c r="B244" i="6"/>
  <c r="B243" i="6"/>
  <c r="B242" i="6"/>
  <c r="B241" i="6"/>
  <c r="B240" i="6"/>
  <c r="B239" i="6"/>
  <c r="B238" i="6"/>
  <c r="B235" i="6"/>
  <c r="B234" i="6"/>
  <c r="B233" i="6"/>
  <c r="B232" i="6"/>
  <c r="B231" i="6"/>
  <c r="B230" i="6"/>
  <c r="B229" i="6"/>
  <c r="B228" i="6"/>
  <c r="B227" i="6"/>
  <c r="B226" i="6"/>
  <c r="B223" i="6"/>
  <c r="B222" i="6"/>
  <c r="B221" i="6"/>
  <c r="B220" i="6"/>
  <c r="B219" i="6"/>
  <c r="B218" i="6"/>
  <c r="B217" i="6"/>
  <c r="B216" i="6"/>
  <c r="B215" i="6"/>
  <c r="B214" i="6"/>
  <c r="B213" i="6"/>
  <c r="B212" i="6"/>
  <c r="B196" i="6"/>
  <c r="B195" i="6"/>
  <c r="B194" i="6"/>
  <c r="B193" i="6"/>
  <c r="B192" i="6"/>
  <c r="B191" i="6"/>
  <c r="B190" i="6"/>
  <c r="B189" i="6"/>
  <c r="B188" i="6"/>
  <c r="B185" i="6"/>
  <c r="B184" i="6"/>
  <c r="B183" i="6"/>
  <c r="B182" i="6"/>
  <c r="B181" i="6"/>
  <c r="B180" i="6"/>
  <c r="B179" i="6"/>
  <c r="B178" i="6"/>
  <c r="B177" i="6"/>
  <c r="B176" i="6"/>
  <c r="B173" i="6"/>
  <c r="B172" i="6"/>
  <c r="B171" i="6"/>
  <c r="B170" i="6"/>
  <c r="B169" i="6"/>
  <c r="B168" i="6"/>
  <c r="B167" i="6"/>
  <c r="B166" i="6"/>
  <c r="B165" i="6"/>
  <c r="B164" i="6"/>
  <c r="B163" i="6"/>
  <c r="B162" i="6"/>
  <c r="B146" i="6"/>
  <c r="B145" i="6"/>
  <c r="B144" i="6"/>
  <c r="B143" i="6"/>
  <c r="B142" i="6"/>
  <c r="B141" i="6"/>
  <c r="B140" i="6"/>
  <c r="B139" i="6"/>
  <c r="B138" i="6"/>
  <c r="B135" i="6"/>
  <c r="B134" i="6"/>
  <c r="B133" i="6"/>
  <c r="B132" i="6"/>
  <c r="B131" i="6"/>
  <c r="B130" i="6"/>
  <c r="B129" i="6"/>
  <c r="B128" i="6"/>
  <c r="B127" i="6"/>
  <c r="B126" i="6"/>
  <c r="B123" i="6"/>
  <c r="B122" i="6"/>
  <c r="B121" i="6"/>
  <c r="B120" i="6"/>
  <c r="B119" i="6"/>
  <c r="B118" i="6"/>
  <c r="B117" i="6"/>
  <c r="B116" i="6"/>
  <c r="B115" i="6"/>
  <c r="B114" i="6"/>
  <c r="B113" i="6"/>
  <c r="B112" i="6"/>
  <c r="B96" i="6"/>
  <c r="B95" i="6"/>
  <c r="B94" i="6"/>
  <c r="B93" i="6"/>
  <c r="B92" i="6"/>
  <c r="B91" i="6"/>
  <c r="B90" i="6"/>
  <c r="B89" i="6"/>
  <c r="B88" i="6"/>
  <c r="B85" i="6"/>
  <c r="B84" i="6"/>
  <c r="B83" i="6"/>
  <c r="B82" i="6"/>
  <c r="B81" i="6"/>
  <c r="B80" i="6"/>
  <c r="B79" i="6"/>
  <c r="B78" i="6"/>
  <c r="B77" i="6"/>
  <c r="B76" i="6"/>
  <c r="B73" i="6"/>
  <c r="B72" i="6"/>
  <c r="B71" i="6"/>
  <c r="B70" i="6"/>
  <c r="B69" i="6"/>
  <c r="B68" i="6"/>
  <c r="B67" i="6"/>
  <c r="B66" i="6"/>
  <c r="B65" i="6"/>
  <c r="B64" i="6"/>
  <c r="B63" i="6"/>
  <c r="B62" i="6"/>
  <c r="B27" i="6"/>
  <c r="B28" i="6"/>
  <c r="B29" i="6"/>
  <c r="B30" i="6"/>
  <c r="B31" i="6"/>
  <c r="B32" i="6"/>
  <c r="B33" i="6"/>
  <c r="B34" i="6"/>
  <c r="B35" i="6"/>
  <c r="D19" i="2" l="1"/>
  <c r="D20" i="2"/>
  <c r="D21" i="2"/>
  <c r="D22" i="2"/>
  <c r="D23" i="2"/>
  <c r="D24" i="2"/>
  <c r="D25" i="2"/>
  <c r="D26" i="2"/>
  <c r="D27" i="2"/>
  <c r="D28" i="2"/>
  <c r="D29" i="2"/>
  <c r="D30" i="2"/>
  <c r="D31" i="2"/>
  <c r="D32" i="2"/>
  <c r="D33" i="2"/>
  <c r="D34" i="2"/>
  <c r="D35" i="2"/>
  <c r="D36" i="2"/>
  <c r="D37" i="2"/>
  <c r="D38" i="2"/>
  <c r="D39" i="2"/>
  <c r="D40" i="2"/>
  <c r="D41" i="2"/>
  <c r="D42" i="2"/>
  <c r="D43" i="2"/>
  <c r="D44" i="2"/>
  <c r="D45" i="2"/>
  <c r="D46" i="2"/>
  <c r="D47" i="2"/>
  <c r="D48" i="2"/>
  <c r="D49" i="2"/>
  <c r="D50" i="2"/>
  <c r="D51" i="2"/>
  <c r="D52" i="2"/>
  <c r="D53" i="2"/>
  <c r="D54" i="2"/>
  <c r="D55" i="2"/>
  <c r="D56" i="2"/>
  <c r="D57" i="2"/>
  <c r="D58" i="2"/>
  <c r="D59" i="2"/>
  <c r="D60" i="2"/>
  <c r="D61" i="2"/>
  <c r="D62" i="2"/>
  <c r="D63" i="2"/>
  <c r="D64" i="2"/>
  <c r="D65" i="2"/>
  <c r="D66" i="2"/>
  <c r="D67" i="2"/>
  <c r="D68" i="2"/>
  <c r="D69" i="2"/>
  <c r="D70" i="2"/>
  <c r="D71" i="2"/>
  <c r="D72" i="2"/>
  <c r="D73" i="2"/>
  <c r="D74" i="2"/>
  <c r="D75" i="2"/>
  <c r="D76" i="2"/>
  <c r="D77" i="2"/>
  <c r="D78" i="2"/>
  <c r="D79" i="2"/>
  <c r="D80" i="2"/>
  <c r="D81" i="2"/>
  <c r="D82" i="2"/>
  <c r="D83" i="2"/>
  <c r="D84" i="2"/>
  <c r="D85" i="2"/>
  <c r="D86" i="2"/>
  <c r="D87" i="2"/>
  <c r="D88" i="2"/>
  <c r="D89" i="2"/>
  <c r="D90" i="2"/>
  <c r="D91" i="2"/>
  <c r="D92" i="2"/>
  <c r="D93" i="2"/>
  <c r="D94" i="2"/>
  <c r="D95" i="2"/>
  <c r="D96" i="2"/>
  <c r="D97" i="2"/>
  <c r="D98" i="2"/>
  <c r="D99" i="2"/>
  <c r="D100" i="2"/>
  <c r="D101" i="2"/>
  <c r="D102" i="2"/>
  <c r="D103" i="2"/>
  <c r="D104" i="2"/>
  <c r="D105" i="2"/>
  <c r="D106" i="2"/>
  <c r="D107" i="2"/>
  <c r="D108" i="2"/>
  <c r="D109" i="2"/>
  <c r="D110" i="2"/>
  <c r="D111" i="2"/>
  <c r="D112" i="2"/>
  <c r="G118" i="2" l="1"/>
  <c r="G20" i="2"/>
  <c r="G21" i="2"/>
  <c r="G22" i="2"/>
  <c r="G23" i="2"/>
  <c r="G24" i="2"/>
  <c r="G25" i="2"/>
  <c r="G26" i="2"/>
  <c r="G27" i="2"/>
  <c r="G28" i="2"/>
  <c r="G29" i="2"/>
  <c r="G30" i="2"/>
  <c r="G31" i="2"/>
  <c r="G32" i="2"/>
  <c r="G33" i="2"/>
  <c r="G34" i="2"/>
  <c r="G35" i="2"/>
  <c r="G36" i="2"/>
  <c r="G37" i="2"/>
  <c r="G38" i="2"/>
  <c r="G39" i="2"/>
  <c r="G40" i="2"/>
  <c r="G41" i="2"/>
  <c r="G42" i="2"/>
  <c r="G43" i="2"/>
  <c r="G44" i="2"/>
  <c r="G45" i="2"/>
  <c r="G46" i="2"/>
  <c r="G47" i="2"/>
  <c r="G48" i="2"/>
  <c r="G49" i="2"/>
  <c r="G50" i="2"/>
  <c r="G51" i="2"/>
  <c r="G52" i="2"/>
  <c r="G53" i="2"/>
  <c r="G54" i="2"/>
  <c r="G55" i="2"/>
  <c r="G56" i="2"/>
  <c r="G57" i="2"/>
  <c r="G58" i="2"/>
  <c r="G59" i="2"/>
  <c r="G60" i="2"/>
  <c r="G61" i="2"/>
  <c r="G62" i="2"/>
  <c r="G63" i="2"/>
  <c r="G64" i="2"/>
  <c r="G65" i="2"/>
  <c r="G66" i="2"/>
  <c r="G67" i="2"/>
  <c r="G68" i="2"/>
  <c r="G69" i="2"/>
  <c r="G70" i="2"/>
  <c r="G71" i="2"/>
  <c r="G72" i="2"/>
  <c r="G73" i="2"/>
  <c r="G74" i="2"/>
  <c r="G75" i="2"/>
  <c r="G76" i="2"/>
  <c r="G77" i="2"/>
  <c r="G78" i="2"/>
  <c r="G79" i="2"/>
  <c r="G80" i="2"/>
  <c r="G81" i="2"/>
  <c r="G82" i="2"/>
  <c r="G83" i="2"/>
  <c r="G84" i="2"/>
  <c r="G85" i="2"/>
  <c r="G86" i="2"/>
  <c r="G87" i="2"/>
  <c r="G88" i="2"/>
  <c r="G89" i="2"/>
  <c r="G90" i="2"/>
  <c r="G91" i="2"/>
  <c r="G92" i="2"/>
  <c r="G93" i="2"/>
  <c r="G94" i="2"/>
  <c r="G95" i="2"/>
  <c r="G96" i="2"/>
  <c r="G97" i="2"/>
  <c r="G98" i="2"/>
  <c r="G99" i="2"/>
  <c r="G100" i="2"/>
  <c r="G102" i="2"/>
  <c r="G103" i="2"/>
  <c r="G104" i="2"/>
  <c r="G105" i="2"/>
  <c r="G106" i="2"/>
  <c r="G107" i="2"/>
  <c r="G108" i="2"/>
  <c r="G109" i="2"/>
  <c r="G110" i="2"/>
  <c r="G111" i="2"/>
  <c r="G112" i="2"/>
  <c r="G3007" i="6" l="1"/>
  <c r="G3107" i="6"/>
  <c r="G3257" i="6"/>
  <c r="G3407" i="6"/>
  <c r="G3457" i="6"/>
  <c r="G3557" i="6"/>
  <c r="B3552" i="6"/>
  <c r="B3553" i="6"/>
  <c r="B3554" i="6"/>
  <c r="G3554" i="6"/>
  <c r="B3555" i="6"/>
  <c r="G3562" i="6"/>
  <c r="G3574" i="6" s="1"/>
  <c r="G3563" i="6"/>
  <c r="G3564" i="6"/>
  <c r="G3565" i="6"/>
  <c r="G3566" i="6"/>
  <c r="G3567" i="6"/>
  <c r="G3568" i="6"/>
  <c r="G3569" i="6"/>
  <c r="G3570" i="6"/>
  <c r="G3571" i="6"/>
  <c r="G3572" i="6"/>
  <c r="G3573" i="6"/>
  <c r="G3576" i="6"/>
  <c r="G3577" i="6"/>
  <c r="G3578" i="6"/>
  <c r="G3579" i="6"/>
  <c r="G3580" i="6"/>
  <c r="G3581" i="6"/>
  <c r="G3582" i="6"/>
  <c r="G3583" i="6"/>
  <c r="G3584" i="6"/>
  <c r="G3585" i="6"/>
  <c r="G3588" i="6"/>
  <c r="G3589" i="6"/>
  <c r="G3590" i="6"/>
  <c r="G3591" i="6"/>
  <c r="G3592" i="6"/>
  <c r="G3593" i="6"/>
  <c r="G3594" i="6"/>
  <c r="G3595" i="6"/>
  <c r="G3596" i="6"/>
  <c r="G3597" i="6"/>
  <c r="A3599" i="6"/>
  <c r="B3502" i="6"/>
  <c r="B3503" i="6"/>
  <c r="B3504" i="6"/>
  <c r="G3504" i="6"/>
  <c r="B3505" i="6"/>
  <c r="G3507" i="6"/>
  <c r="G3512" i="6"/>
  <c r="G3524" i="6" s="1"/>
  <c r="G3513" i="6"/>
  <c r="G3514" i="6"/>
  <c r="G3515" i="6"/>
  <c r="G3516" i="6"/>
  <c r="G3517" i="6"/>
  <c r="G3518" i="6"/>
  <c r="G3519" i="6"/>
  <c r="G3520" i="6"/>
  <c r="G3521" i="6"/>
  <c r="G3522" i="6"/>
  <c r="G3523" i="6"/>
  <c r="G3526" i="6"/>
  <c r="G3527" i="6"/>
  <c r="G3528" i="6"/>
  <c r="G3529" i="6"/>
  <c r="G3530" i="6"/>
  <c r="G3531" i="6"/>
  <c r="G3532" i="6"/>
  <c r="G3533" i="6"/>
  <c r="G3534" i="6"/>
  <c r="G3535" i="6"/>
  <c r="G3538" i="6"/>
  <c r="G3547" i="6" s="1"/>
  <c r="G3539" i="6"/>
  <c r="G3540" i="6"/>
  <c r="G3541" i="6"/>
  <c r="G3542" i="6"/>
  <c r="G3543" i="6"/>
  <c r="G3544" i="6"/>
  <c r="G3545" i="6"/>
  <c r="G3546" i="6"/>
  <c r="A3549" i="6"/>
  <c r="B3452" i="6"/>
  <c r="B3453" i="6"/>
  <c r="B3454" i="6"/>
  <c r="G3454" i="6"/>
  <c r="B3455" i="6"/>
  <c r="G3462" i="6"/>
  <c r="G3474" i="6" s="1"/>
  <c r="G3463" i="6"/>
  <c r="G3464" i="6"/>
  <c r="G3465" i="6"/>
  <c r="G3466" i="6"/>
  <c r="G3467" i="6"/>
  <c r="G3468" i="6"/>
  <c r="G3469" i="6"/>
  <c r="G3470" i="6"/>
  <c r="G3471" i="6"/>
  <c r="G3472" i="6"/>
  <c r="G3473" i="6"/>
  <c r="G3476" i="6"/>
  <c r="G3477" i="6"/>
  <c r="G3478" i="6"/>
  <c r="G3479" i="6"/>
  <c r="G3480" i="6"/>
  <c r="G3481" i="6"/>
  <c r="G3482" i="6"/>
  <c r="G3483" i="6"/>
  <c r="G3484" i="6"/>
  <c r="G3485" i="6"/>
  <c r="G3488" i="6"/>
  <c r="G3489" i="6"/>
  <c r="G3490" i="6"/>
  <c r="G3491" i="6"/>
  <c r="G3492" i="6"/>
  <c r="G3493" i="6"/>
  <c r="G3494" i="6"/>
  <c r="G3495" i="6"/>
  <c r="G3496" i="6"/>
  <c r="G3497" i="6"/>
  <c r="A3499" i="6"/>
  <c r="B3402" i="6"/>
  <c r="B3403" i="6"/>
  <c r="B3404" i="6"/>
  <c r="G3404" i="6"/>
  <c r="B3405" i="6"/>
  <c r="G3412" i="6"/>
  <c r="G3424" i="6" s="1"/>
  <c r="G3413" i="6"/>
  <c r="G3414" i="6"/>
  <c r="G3415" i="6"/>
  <c r="G3416" i="6"/>
  <c r="G3417" i="6"/>
  <c r="G3418" i="6"/>
  <c r="G3419" i="6"/>
  <c r="G3420" i="6"/>
  <c r="G3421" i="6"/>
  <c r="G3422" i="6"/>
  <c r="G3423" i="6"/>
  <c r="G3426" i="6"/>
  <c r="G3427" i="6"/>
  <c r="G3428" i="6"/>
  <c r="G3429" i="6"/>
  <c r="G3430" i="6"/>
  <c r="G3431" i="6"/>
  <c r="G3432" i="6"/>
  <c r="G3433" i="6"/>
  <c r="G3434" i="6"/>
  <c r="G3435" i="6"/>
  <c r="G3438" i="6"/>
  <c r="G3447" i="6" s="1"/>
  <c r="G3439" i="6"/>
  <c r="G3440" i="6"/>
  <c r="G3441" i="6"/>
  <c r="G3442" i="6"/>
  <c r="G3443" i="6"/>
  <c r="G3444" i="6"/>
  <c r="G3445" i="6"/>
  <c r="G3446" i="6"/>
  <c r="A3449" i="6"/>
  <c r="B3352" i="6"/>
  <c r="B3353" i="6"/>
  <c r="B3354" i="6"/>
  <c r="G3354" i="6"/>
  <c r="B3355" i="6"/>
  <c r="G3357" i="6"/>
  <c r="G3362" i="6"/>
  <c r="G3363" i="6"/>
  <c r="G3374" i="6" s="1"/>
  <c r="G3364" i="6"/>
  <c r="G3365" i="6"/>
  <c r="G3366" i="6"/>
  <c r="G3367" i="6"/>
  <c r="G3368" i="6"/>
  <c r="G3369" i="6"/>
  <c r="G3370" i="6"/>
  <c r="G3371" i="6"/>
  <c r="G3372" i="6"/>
  <c r="G3373" i="6"/>
  <c r="G3376" i="6"/>
  <c r="G3377" i="6"/>
  <c r="G3378" i="6"/>
  <c r="G3379" i="6"/>
  <c r="G3380" i="6"/>
  <c r="G3381" i="6"/>
  <c r="G3382" i="6"/>
  <c r="G3383" i="6"/>
  <c r="G3384" i="6"/>
  <c r="G3385" i="6"/>
  <c r="G3388" i="6"/>
  <c r="G3397" i="6" s="1"/>
  <c r="G3389" i="6"/>
  <c r="G3390" i="6"/>
  <c r="G3391" i="6"/>
  <c r="G3392" i="6"/>
  <c r="G3393" i="6"/>
  <c r="G3394" i="6"/>
  <c r="G3395" i="6"/>
  <c r="G3396" i="6"/>
  <c r="A3399" i="6"/>
  <c r="B3302" i="6"/>
  <c r="B3303" i="6"/>
  <c r="B3304" i="6"/>
  <c r="G3304" i="6"/>
  <c r="B3305" i="6"/>
  <c r="G3307" i="6"/>
  <c r="G3312" i="6"/>
  <c r="G3313" i="6"/>
  <c r="G3324" i="6" s="1"/>
  <c r="G3314" i="6"/>
  <c r="G3315" i="6"/>
  <c r="G3316" i="6"/>
  <c r="G3317" i="6"/>
  <c r="G3318" i="6"/>
  <c r="G3319" i="6"/>
  <c r="G3320" i="6"/>
  <c r="G3321" i="6"/>
  <c r="G3322" i="6"/>
  <c r="G3323" i="6"/>
  <c r="G3326" i="6"/>
  <c r="G3327" i="6"/>
  <c r="G3328" i="6"/>
  <c r="G3329" i="6"/>
  <c r="G3330" i="6"/>
  <c r="G3331" i="6"/>
  <c r="G3332" i="6"/>
  <c r="G3333" i="6"/>
  <c r="G3334" i="6"/>
  <c r="G3335" i="6"/>
  <c r="G3338" i="6"/>
  <c r="G3347" i="6" s="1"/>
  <c r="G3339" i="6"/>
  <c r="G3340" i="6"/>
  <c r="G3341" i="6"/>
  <c r="G3342" i="6"/>
  <c r="G3343" i="6"/>
  <c r="G3344" i="6"/>
  <c r="G3345" i="6"/>
  <c r="G3346" i="6"/>
  <c r="A3349" i="6"/>
  <c r="B3252" i="6"/>
  <c r="B3253" i="6"/>
  <c r="B3254" i="6"/>
  <c r="G3254" i="6"/>
  <c r="B3255" i="6"/>
  <c r="G3262" i="6"/>
  <c r="G3274" i="6" s="1"/>
  <c r="G3263" i="6"/>
  <c r="G3264" i="6"/>
  <c r="G3265" i="6"/>
  <c r="G3266" i="6"/>
  <c r="G3267" i="6"/>
  <c r="G3268" i="6"/>
  <c r="G3269" i="6"/>
  <c r="G3270" i="6"/>
  <c r="G3271" i="6"/>
  <c r="G3272" i="6"/>
  <c r="G3273" i="6"/>
  <c r="G3276" i="6"/>
  <c r="G3277" i="6"/>
  <c r="G3278" i="6"/>
  <c r="G3279" i="6"/>
  <c r="G3280" i="6"/>
  <c r="G3281" i="6"/>
  <c r="G3282" i="6"/>
  <c r="G3283" i="6"/>
  <c r="G3284" i="6"/>
  <c r="G3285" i="6"/>
  <c r="G3288" i="6"/>
  <c r="G3289" i="6"/>
  <c r="G3290" i="6"/>
  <c r="G3291" i="6"/>
  <c r="G3292" i="6"/>
  <c r="G3293" i="6"/>
  <c r="G3294" i="6"/>
  <c r="G3295" i="6"/>
  <c r="G3296" i="6"/>
  <c r="G3297" i="6"/>
  <c r="A3299" i="6"/>
  <c r="B3202" i="6"/>
  <c r="B3203" i="6"/>
  <c r="B3204" i="6"/>
  <c r="G3204" i="6"/>
  <c r="B3205" i="6"/>
  <c r="G3207" i="6"/>
  <c r="G3212" i="6"/>
  <c r="G3224" i="6" s="1"/>
  <c r="G3213" i="6"/>
  <c r="G3214" i="6"/>
  <c r="G3215" i="6"/>
  <c r="G3216" i="6"/>
  <c r="G3217" i="6"/>
  <c r="G3218" i="6"/>
  <c r="G3219" i="6"/>
  <c r="G3220" i="6"/>
  <c r="G3221" i="6"/>
  <c r="G3222" i="6"/>
  <c r="G3223" i="6"/>
  <c r="G3226" i="6"/>
  <c r="G3227" i="6"/>
  <c r="G3228" i="6"/>
  <c r="G3229" i="6"/>
  <c r="G3230" i="6"/>
  <c r="G3231" i="6"/>
  <c r="G3232" i="6"/>
  <c r="G3233" i="6"/>
  <c r="G3234" i="6"/>
  <c r="G3235" i="6"/>
  <c r="G3238" i="6"/>
  <c r="G3239" i="6"/>
  <c r="G3240" i="6"/>
  <c r="G3241" i="6"/>
  <c r="G3242" i="6"/>
  <c r="G3243" i="6"/>
  <c r="G3244" i="6"/>
  <c r="G3245" i="6"/>
  <c r="G3246" i="6"/>
  <c r="A3249" i="6"/>
  <c r="B3152" i="6"/>
  <c r="B3153" i="6"/>
  <c r="B3154" i="6"/>
  <c r="G3154" i="6"/>
  <c r="B3155" i="6"/>
  <c r="G3157" i="6"/>
  <c r="G3162" i="6"/>
  <c r="G3163" i="6"/>
  <c r="G3174" i="6" s="1"/>
  <c r="G3164" i="6"/>
  <c r="G3165" i="6"/>
  <c r="G3166" i="6"/>
  <c r="G3167" i="6"/>
  <c r="G3168" i="6"/>
  <c r="G3169" i="6"/>
  <c r="G3170" i="6"/>
  <c r="G3171" i="6"/>
  <c r="G3172" i="6"/>
  <c r="G3173" i="6"/>
  <c r="G3176" i="6"/>
  <c r="G3177" i="6"/>
  <c r="G3178" i="6"/>
  <c r="G3179" i="6"/>
  <c r="G3180" i="6"/>
  <c r="G3181" i="6"/>
  <c r="G3182" i="6"/>
  <c r="G3183" i="6"/>
  <c r="G3184" i="6"/>
  <c r="G3185" i="6"/>
  <c r="G3188" i="6"/>
  <c r="G3189" i="6"/>
  <c r="G3190" i="6"/>
  <c r="G3191" i="6"/>
  <c r="G3192" i="6"/>
  <c r="G3193" i="6"/>
  <c r="G3194" i="6"/>
  <c r="G3195" i="6"/>
  <c r="G3196" i="6"/>
  <c r="A3199" i="6"/>
  <c r="B3102" i="6"/>
  <c r="B3103" i="6"/>
  <c r="B3104" i="6"/>
  <c r="G3104" i="6"/>
  <c r="B3105" i="6"/>
  <c r="G3112" i="6"/>
  <c r="G3113" i="6"/>
  <c r="G3114" i="6"/>
  <c r="G3124" i="6" s="1"/>
  <c r="G3115" i="6"/>
  <c r="G3116" i="6"/>
  <c r="G3117" i="6"/>
  <c r="G3118" i="6"/>
  <c r="G3119" i="6"/>
  <c r="G3120" i="6"/>
  <c r="G3121" i="6"/>
  <c r="G3122" i="6"/>
  <c r="G3123" i="6"/>
  <c r="G3126" i="6"/>
  <c r="G3127" i="6"/>
  <c r="G3128" i="6"/>
  <c r="G3129" i="6"/>
  <c r="G3130" i="6"/>
  <c r="G3131" i="6"/>
  <c r="G3132" i="6"/>
  <c r="G3133" i="6"/>
  <c r="G3134" i="6"/>
  <c r="G3135" i="6"/>
  <c r="G3138" i="6"/>
  <c r="G3147" i="6" s="1"/>
  <c r="G3139" i="6"/>
  <c r="G3140" i="6"/>
  <c r="G3141" i="6"/>
  <c r="G3142" i="6"/>
  <c r="G3143" i="6"/>
  <c r="G3144" i="6"/>
  <c r="G3145" i="6"/>
  <c r="G3146" i="6"/>
  <c r="A3149" i="6"/>
  <c r="B3052" i="6"/>
  <c r="B3053" i="6"/>
  <c r="B3054" i="6"/>
  <c r="G3054" i="6"/>
  <c r="B3055" i="6"/>
  <c r="G3057" i="6"/>
  <c r="G3062" i="6"/>
  <c r="G3063" i="6"/>
  <c r="G3064" i="6"/>
  <c r="G3074" i="6" s="1"/>
  <c r="G3065" i="6"/>
  <c r="G3066" i="6"/>
  <c r="G3067" i="6"/>
  <c r="G3068" i="6"/>
  <c r="G3069" i="6"/>
  <c r="G3070" i="6"/>
  <c r="G3071" i="6"/>
  <c r="G3072" i="6"/>
  <c r="G3073" i="6"/>
  <c r="G3076" i="6"/>
  <c r="G3077" i="6"/>
  <c r="G3078" i="6"/>
  <c r="G3079" i="6"/>
  <c r="G3080" i="6"/>
  <c r="G3081" i="6"/>
  <c r="G3082" i="6"/>
  <c r="G3083" i="6"/>
  <c r="G3084" i="6"/>
  <c r="G3085" i="6"/>
  <c r="G3088" i="6"/>
  <c r="G3097" i="6" s="1"/>
  <c r="G3089" i="6"/>
  <c r="G3090" i="6"/>
  <c r="G3091" i="6"/>
  <c r="G3092" i="6"/>
  <c r="G3093" i="6"/>
  <c r="G3094" i="6"/>
  <c r="G3095" i="6"/>
  <c r="G3096" i="6"/>
  <c r="A3099" i="6"/>
  <c r="B3002" i="6"/>
  <c r="B3003" i="6"/>
  <c r="B3004" i="6"/>
  <c r="G3004" i="6"/>
  <c r="B3005" i="6"/>
  <c r="G3012" i="6"/>
  <c r="G3013" i="6"/>
  <c r="G3014" i="6"/>
  <c r="G3015" i="6"/>
  <c r="G3016" i="6"/>
  <c r="G3017" i="6"/>
  <c r="G3018" i="6"/>
  <c r="G3019" i="6"/>
  <c r="G3020" i="6"/>
  <c r="G3021" i="6"/>
  <c r="G3022" i="6"/>
  <c r="G3023" i="6"/>
  <c r="G3024" i="6"/>
  <c r="G3026" i="6"/>
  <c r="G3027" i="6"/>
  <c r="G3028" i="6"/>
  <c r="G3029" i="6"/>
  <c r="G3030" i="6"/>
  <c r="G3031" i="6"/>
  <c r="G3032" i="6"/>
  <c r="G3033" i="6"/>
  <c r="G3034" i="6"/>
  <c r="G3035" i="6"/>
  <c r="G3038" i="6"/>
  <c r="G3039" i="6"/>
  <c r="G3040" i="6"/>
  <c r="G3041" i="6"/>
  <c r="G3042" i="6"/>
  <c r="G3043" i="6"/>
  <c r="G3047" i="6" s="1"/>
  <c r="G3044" i="6"/>
  <c r="G3045" i="6"/>
  <c r="G3046" i="6"/>
  <c r="A3049" i="6"/>
  <c r="B2952" i="6"/>
  <c r="B2953" i="6"/>
  <c r="B2954" i="6"/>
  <c r="G2954" i="6"/>
  <c r="B2955" i="6"/>
  <c r="G2957" i="6"/>
  <c r="G2962" i="6"/>
  <c r="G2963" i="6"/>
  <c r="G2964" i="6"/>
  <c r="G2965" i="6"/>
  <c r="G2966" i="6"/>
  <c r="G2967" i="6"/>
  <c r="G2968" i="6"/>
  <c r="G2969" i="6"/>
  <c r="G2970" i="6"/>
  <c r="G2971" i="6"/>
  <c r="G2972" i="6"/>
  <c r="G2973" i="6"/>
  <c r="G2974" i="6"/>
  <c r="G2976" i="6"/>
  <c r="G2977" i="6"/>
  <c r="G2978" i="6"/>
  <c r="G2979" i="6"/>
  <c r="G2980" i="6"/>
  <c r="G2981" i="6"/>
  <c r="G2982" i="6"/>
  <c r="G2983" i="6"/>
  <c r="G2984" i="6"/>
  <c r="G2985" i="6"/>
  <c r="G2988" i="6"/>
  <c r="G2989" i="6"/>
  <c r="G2990" i="6"/>
  <c r="G2991" i="6"/>
  <c r="G2992" i="6"/>
  <c r="G2993" i="6"/>
  <c r="G2997" i="6" s="1"/>
  <c r="G2994" i="6"/>
  <c r="G2995" i="6"/>
  <c r="G2996" i="6"/>
  <c r="A2999" i="6"/>
  <c r="B2902" i="6"/>
  <c r="B2903" i="6"/>
  <c r="B2904" i="6"/>
  <c r="G2904" i="6"/>
  <c r="B2905" i="6"/>
  <c r="G2912" i="6"/>
  <c r="G2924" i="6" s="1"/>
  <c r="G2913" i="6"/>
  <c r="G2914" i="6"/>
  <c r="G2915" i="6"/>
  <c r="G2916" i="6"/>
  <c r="G2917" i="6"/>
  <c r="G2918" i="6"/>
  <c r="G2919" i="6"/>
  <c r="G2920" i="6"/>
  <c r="G2921" i="6"/>
  <c r="G2922" i="6"/>
  <c r="G2923" i="6"/>
  <c r="G2926" i="6"/>
  <c r="G2927" i="6"/>
  <c r="G2928" i="6"/>
  <c r="G2929" i="6"/>
  <c r="G2930" i="6"/>
  <c r="G2931" i="6"/>
  <c r="G2932" i="6"/>
  <c r="G2933" i="6"/>
  <c r="G2934" i="6"/>
  <c r="G2935" i="6"/>
  <c r="G2938" i="6"/>
  <c r="G2939" i="6"/>
  <c r="G2940" i="6"/>
  <c r="G2947" i="6" s="1"/>
  <c r="G2941" i="6"/>
  <c r="G2942" i="6"/>
  <c r="G2943" i="6"/>
  <c r="G2944" i="6"/>
  <c r="G2945" i="6"/>
  <c r="G2946" i="6"/>
  <c r="A2949" i="6"/>
  <c r="B2852" i="6"/>
  <c r="B2853" i="6"/>
  <c r="B2854" i="6"/>
  <c r="G2854" i="6"/>
  <c r="B2855" i="6"/>
  <c r="G2862" i="6"/>
  <c r="G2874" i="6" s="1"/>
  <c r="G2863" i="6"/>
  <c r="G2864" i="6"/>
  <c r="G2865" i="6"/>
  <c r="G2866" i="6"/>
  <c r="G2867" i="6"/>
  <c r="G2868" i="6"/>
  <c r="G2869" i="6"/>
  <c r="G2870" i="6"/>
  <c r="G2871" i="6"/>
  <c r="G2872" i="6"/>
  <c r="G2873" i="6"/>
  <c r="G2876" i="6"/>
  <c r="G2877" i="6"/>
  <c r="G2886" i="6" s="1"/>
  <c r="G2878" i="6"/>
  <c r="G2879" i="6"/>
  <c r="G2880" i="6"/>
  <c r="G2881" i="6"/>
  <c r="G2882" i="6"/>
  <c r="G2883" i="6"/>
  <c r="G2884" i="6"/>
  <c r="G2885" i="6"/>
  <c r="G2888" i="6"/>
  <c r="G2889" i="6"/>
  <c r="G2897" i="6" s="1"/>
  <c r="G2890" i="6"/>
  <c r="G2891" i="6"/>
  <c r="G2892" i="6"/>
  <c r="G2893" i="6"/>
  <c r="G2894" i="6"/>
  <c r="G2895" i="6"/>
  <c r="G2896" i="6"/>
  <c r="A2899" i="6"/>
  <c r="B2802" i="6"/>
  <c r="B2803" i="6"/>
  <c r="B2804" i="6"/>
  <c r="G2804" i="6"/>
  <c r="B2805" i="6"/>
  <c r="G2812" i="6"/>
  <c r="G2824" i="6" s="1"/>
  <c r="G2813" i="6"/>
  <c r="G2814" i="6"/>
  <c r="G2815" i="6"/>
  <c r="G2816" i="6"/>
  <c r="G2817" i="6"/>
  <c r="G2818" i="6"/>
  <c r="G2819" i="6"/>
  <c r="G2820" i="6"/>
  <c r="G2821" i="6"/>
  <c r="G2822" i="6"/>
  <c r="G2823" i="6"/>
  <c r="G2826" i="6"/>
  <c r="G2827" i="6"/>
  <c r="G2828" i="6"/>
  <c r="G2829" i="6"/>
  <c r="G2830" i="6"/>
  <c r="G2831" i="6"/>
  <c r="G2832" i="6"/>
  <c r="G2833" i="6"/>
  <c r="G2834" i="6"/>
  <c r="G2835" i="6"/>
  <c r="G2838" i="6"/>
  <c r="G2847" i="6" s="1"/>
  <c r="G2839" i="6"/>
  <c r="G2840" i="6"/>
  <c r="G2841" i="6"/>
  <c r="G2842" i="6"/>
  <c r="G2843" i="6"/>
  <c r="G2844" i="6"/>
  <c r="G2845" i="6"/>
  <c r="G2846" i="6"/>
  <c r="A2849" i="6"/>
  <c r="S96" i="9"/>
  <c r="S97" i="9"/>
  <c r="S98" i="9"/>
  <c r="S99" i="9"/>
  <c r="S100" i="9"/>
  <c r="S101" i="9"/>
  <c r="S102" i="9"/>
  <c r="S103" i="9"/>
  <c r="S104" i="9"/>
  <c r="S105" i="9"/>
  <c r="S106" i="9"/>
  <c r="S107" i="9"/>
  <c r="S108" i="9"/>
  <c r="S109" i="9"/>
  <c r="S110" i="9"/>
  <c r="S111" i="9"/>
  <c r="S112" i="9"/>
  <c r="H16" i="9"/>
  <c r="I16" i="9" s="1"/>
  <c r="J16" i="9" s="1"/>
  <c r="K16" i="9" s="1"/>
  <c r="L16" i="9" s="1"/>
  <c r="M16" i="9" s="1"/>
  <c r="N16" i="9" s="1"/>
  <c r="O16" i="9" s="1"/>
  <c r="P16" i="9" s="1"/>
  <c r="Q16" i="9" s="1"/>
  <c r="A96" i="9"/>
  <c r="A97" i="9"/>
  <c r="A98" i="9"/>
  <c r="A99" i="9"/>
  <c r="A100" i="9"/>
  <c r="A101" i="9"/>
  <c r="A102" i="9"/>
  <c r="A103" i="9"/>
  <c r="A104" i="9"/>
  <c r="A105" i="9"/>
  <c r="A106" i="9"/>
  <c r="A107" i="9"/>
  <c r="A108" i="9"/>
  <c r="A109" i="9"/>
  <c r="A110" i="9"/>
  <c r="A111" i="9"/>
  <c r="A112" i="9"/>
  <c r="G2807" i="6"/>
  <c r="G2857" i="6"/>
  <c r="G2907" i="6"/>
  <c r="B110" i="2"/>
  <c r="C3457" i="6" s="1"/>
  <c r="B3499" i="6" s="1"/>
  <c r="B111" i="2"/>
  <c r="C3507" i="6" s="1"/>
  <c r="B3549" i="6" s="1"/>
  <c r="B96" i="2"/>
  <c r="C3056" i="6" s="1"/>
  <c r="B97" i="2"/>
  <c r="C2957" i="6" s="1"/>
  <c r="B2999" i="6" s="1"/>
  <c r="B98" i="2"/>
  <c r="C3007" i="6" s="1"/>
  <c r="B3049" i="6" s="1"/>
  <c r="B99" i="2"/>
  <c r="C3057" i="6" s="1"/>
  <c r="B3099" i="6" s="1"/>
  <c r="B100" i="2"/>
  <c r="C3107" i="6" s="1"/>
  <c r="B3149" i="6" s="1"/>
  <c r="B101" i="2"/>
  <c r="C3156" i="6" s="1"/>
  <c r="B102" i="2"/>
  <c r="C3306" i="6" s="1"/>
  <c r="B103" i="2"/>
  <c r="C3207" i="6" s="1"/>
  <c r="B3249" i="6" s="1"/>
  <c r="B104" i="2"/>
  <c r="C3257" i="6" s="1"/>
  <c r="B3299" i="6" s="1"/>
  <c r="B105" i="2"/>
  <c r="C3307" i="6" s="1"/>
  <c r="B3349" i="6" s="1"/>
  <c r="B106" i="2"/>
  <c r="C3406" i="6" s="1"/>
  <c r="B107" i="2"/>
  <c r="C3357" i="6" s="1"/>
  <c r="B3399" i="6" s="1"/>
  <c r="B108" i="2"/>
  <c r="C3407" i="6" s="1"/>
  <c r="B3449" i="6" s="1"/>
  <c r="B109" i="2"/>
  <c r="C3506" i="6" s="1"/>
  <c r="B112" i="2"/>
  <c r="C3557" i="6" s="1"/>
  <c r="B3599" i="6" s="1"/>
  <c r="G3486" i="6" l="1"/>
  <c r="G3499" i="6" s="1"/>
  <c r="G3197" i="6"/>
  <c r="G3247" i="6"/>
  <c r="G3236" i="6"/>
  <c r="G3286" i="6"/>
  <c r="G3299" i="6" s="1"/>
  <c r="G3386" i="6"/>
  <c r="G3399" i="6" s="1"/>
  <c r="G3336" i="6"/>
  <c r="G3349" i="6" s="1"/>
  <c r="G3536" i="6"/>
  <c r="G3549" i="6" s="1"/>
  <c r="G2836" i="6"/>
  <c r="G2849" i="6" s="1"/>
  <c r="G3086" i="6"/>
  <c r="G3099" i="6" s="1"/>
  <c r="G3136" i="6"/>
  <c r="G3149" i="6" s="1"/>
  <c r="G3186" i="6"/>
  <c r="G2936" i="6"/>
  <c r="G2949" i="6" s="1"/>
  <c r="G2986" i="6"/>
  <c r="G2999" i="6" s="1"/>
  <c r="G3036" i="6"/>
  <c r="G3049" i="6" s="1"/>
  <c r="G3586" i="6"/>
  <c r="G3599" i="6" s="1"/>
  <c r="G2899" i="6"/>
  <c r="G3436" i="6"/>
  <c r="G3449" i="6" s="1"/>
  <c r="B111" i="9"/>
  <c r="B105" i="9"/>
  <c r="B103" i="9"/>
  <c r="B101" i="9"/>
  <c r="B99" i="9"/>
  <c r="B97" i="9"/>
  <c r="B112" i="9"/>
  <c r="B110" i="9"/>
  <c r="B108" i="9"/>
  <c r="C3006" i="6"/>
  <c r="C3106" i="6"/>
  <c r="C3157" i="6"/>
  <c r="B3199" i="6" s="1"/>
  <c r="C3256" i="6"/>
  <c r="C3356" i="6"/>
  <c r="C3456" i="6"/>
  <c r="C3556" i="6"/>
  <c r="B109" i="9"/>
  <c r="B106" i="9"/>
  <c r="B104" i="9"/>
  <c r="B102" i="9"/>
  <c r="B100" i="9"/>
  <c r="B98" i="9"/>
  <c r="B96" i="9"/>
  <c r="B107" i="9"/>
  <c r="C2956" i="6"/>
  <c r="C3206" i="6"/>
  <c r="G3249" i="6"/>
  <c r="G3199" i="6"/>
  <c r="G16"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B42" i="2" l="1"/>
  <c r="B43" i="2"/>
  <c r="B94" i="2" l="1"/>
  <c r="C2857" i="6" s="1"/>
  <c r="B2899" i="6" s="1"/>
  <c r="B56" i="2" l="1"/>
  <c r="B54" i="2"/>
  <c r="B55" i="2"/>
  <c r="B53" i="2"/>
  <c r="B33" i="2"/>
  <c r="B36" i="2"/>
  <c r="B35" i="2"/>
  <c r="B32" i="2"/>
  <c r="B39" i="2"/>
  <c r="B40" i="2"/>
  <c r="B26" i="2"/>
  <c r="B23" i="2" l="1"/>
  <c r="B24" i="2"/>
  <c r="B21" i="2"/>
  <c r="B34" i="2" l="1"/>
  <c r="B30" i="2"/>
  <c r="A1699" i="6" l="1"/>
  <c r="G1696" i="6"/>
  <c r="G1695" i="6"/>
  <c r="G1694" i="6"/>
  <c r="G1693" i="6"/>
  <c r="G1692" i="6"/>
  <c r="G1691" i="6"/>
  <c r="G1690" i="6"/>
  <c r="G1689" i="6"/>
  <c r="G1688" i="6"/>
  <c r="G1685" i="6"/>
  <c r="G1684" i="6"/>
  <c r="G1683" i="6"/>
  <c r="G1682" i="6"/>
  <c r="G1681" i="6"/>
  <c r="G1680" i="6"/>
  <c r="G1679" i="6"/>
  <c r="G1678" i="6"/>
  <c r="G1677" i="6"/>
  <c r="G1676" i="6"/>
  <c r="G1686" i="6" s="1"/>
  <c r="G1673" i="6"/>
  <c r="G1672" i="6"/>
  <c r="G1671" i="6"/>
  <c r="G1670" i="6"/>
  <c r="G1669" i="6"/>
  <c r="G1668" i="6"/>
  <c r="G1667" i="6"/>
  <c r="G1666" i="6"/>
  <c r="G1665" i="6"/>
  <c r="G1664" i="6"/>
  <c r="G1663" i="6"/>
  <c r="G1662" i="6"/>
  <c r="B1655" i="6"/>
  <c r="G1654" i="6"/>
  <c r="B1654" i="6"/>
  <c r="B1653" i="6"/>
  <c r="B1652" i="6"/>
  <c r="A1499" i="6"/>
  <c r="G1496" i="6"/>
  <c r="G1495" i="6"/>
  <c r="G1494" i="6"/>
  <c r="G1493" i="6"/>
  <c r="G1492" i="6"/>
  <c r="G1491" i="6"/>
  <c r="G1490" i="6"/>
  <c r="G1489" i="6"/>
  <c r="G1488" i="6"/>
  <c r="G1485" i="6"/>
  <c r="G1484" i="6"/>
  <c r="G1483" i="6"/>
  <c r="G1482" i="6"/>
  <c r="G1481" i="6"/>
  <c r="G1480" i="6"/>
  <c r="G1479" i="6"/>
  <c r="G1478" i="6"/>
  <c r="G1477" i="6"/>
  <c r="G1476" i="6"/>
  <c r="G1486" i="6" s="1"/>
  <c r="G1473" i="6"/>
  <c r="G1472" i="6"/>
  <c r="G1471" i="6"/>
  <c r="G1470" i="6"/>
  <c r="G1469" i="6"/>
  <c r="G1468" i="6"/>
  <c r="G1467" i="6"/>
  <c r="G1466" i="6"/>
  <c r="G1465" i="6"/>
  <c r="G1464" i="6"/>
  <c r="G1463" i="6"/>
  <c r="G1462" i="6"/>
  <c r="B1455" i="6"/>
  <c r="G1454" i="6"/>
  <c r="B1454" i="6"/>
  <c r="B1453" i="6"/>
  <c r="B1452" i="6"/>
  <c r="A2799" i="6"/>
  <c r="G2796" i="6"/>
  <c r="G2795" i="6"/>
  <c r="G2794" i="6"/>
  <c r="G2793" i="6"/>
  <c r="G2792" i="6"/>
  <c r="G2791" i="6"/>
  <c r="G2790" i="6"/>
  <c r="G2789" i="6"/>
  <c r="G2788" i="6"/>
  <c r="G2785" i="6"/>
  <c r="G2784" i="6"/>
  <c r="G2783" i="6"/>
  <c r="G2782" i="6"/>
  <c r="G2781" i="6"/>
  <c r="G2780" i="6"/>
  <c r="G2779" i="6"/>
  <c r="G2778" i="6"/>
  <c r="G2777" i="6"/>
  <c r="G2776" i="6"/>
  <c r="G2773" i="6"/>
  <c r="G2772" i="6"/>
  <c r="G2771" i="6"/>
  <c r="G2770" i="6"/>
  <c r="G2769" i="6"/>
  <c r="G2768" i="6"/>
  <c r="G2767" i="6"/>
  <c r="G2766" i="6"/>
  <c r="G2765" i="6"/>
  <c r="G2764" i="6"/>
  <c r="G2763" i="6"/>
  <c r="G2762" i="6"/>
  <c r="B2755" i="6"/>
  <c r="G2754" i="6"/>
  <c r="B2754" i="6"/>
  <c r="B2753" i="6"/>
  <c r="B2752" i="6"/>
  <c r="A2749" i="6"/>
  <c r="G2746" i="6"/>
  <c r="G2745" i="6"/>
  <c r="G2744" i="6"/>
  <c r="G2743" i="6"/>
  <c r="G2742" i="6"/>
  <c r="G2741" i="6"/>
  <c r="G2740" i="6"/>
  <c r="G2739" i="6"/>
  <c r="G2738" i="6"/>
  <c r="G2735" i="6"/>
  <c r="G2734" i="6"/>
  <c r="G2733" i="6"/>
  <c r="G2732" i="6"/>
  <c r="G2731" i="6"/>
  <c r="G2730" i="6"/>
  <c r="G2729" i="6"/>
  <c r="G2728" i="6"/>
  <c r="G2727" i="6"/>
  <c r="G2726" i="6"/>
  <c r="G2723" i="6"/>
  <c r="G2722" i="6"/>
  <c r="G2721" i="6"/>
  <c r="G2720" i="6"/>
  <c r="G2719" i="6"/>
  <c r="G2718" i="6"/>
  <c r="G2717" i="6"/>
  <c r="G2716" i="6"/>
  <c r="G2715" i="6"/>
  <c r="G2714" i="6"/>
  <c r="G2713" i="6"/>
  <c r="G2712" i="6"/>
  <c r="B2705" i="6"/>
  <c r="G2704" i="6"/>
  <c r="B2704" i="6"/>
  <c r="B2703" i="6"/>
  <c r="B2702" i="6"/>
  <c r="A2699" i="6"/>
  <c r="G2696" i="6"/>
  <c r="G2695" i="6"/>
  <c r="G2694" i="6"/>
  <c r="G2693" i="6"/>
  <c r="G2692" i="6"/>
  <c r="G2691" i="6"/>
  <c r="G2690" i="6"/>
  <c r="G2689" i="6"/>
  <c r="G2688" i="6"/>
  <c r="G2685" i="6"/>
  <c r="G2684" i="6"/>
  <c r="G2683" i="6"/>
  <c r="G2682" i="6"/>
  <c r="G2681" i="6"/>
  <c r="G2680" i="6"/>
  <c r="G2679" i="6"/>
  <c r="G2678" i="6"/>
  <c r="G2677" i="6"/>
  <c r="G2676" i="6"/>
  <c r="G2673" i="6"/>
  <c r="G2672" i="6"/>
  <c r="G2671" i="6"/>
  <c r="G2670" i="6"/>
  <c r="G2669" i="6"/>
  <c r="G2668" i="6"/>
  <c r="G2667" i="6"/>
  <c r="G2666" i="6"/>
  <c r="G2665" i="6"/>
  <c r="G2664" i="6"/>
  <c r="G2663" i="6"/>
  <c r="G2662" i="6"/>
  <c r="B2655" i="6"/>
  <c r="G2654" i="6"/>
  <c r="B2654" i="6"/>
  <c r="B2653" i="6"/>
  <c r="B2652" i="6"/>
  <c r="A2649" i="6"/>
  <c r="G2646" i="6"/>
  <c r="G2645" i="6"/>
  <c r="G2644" i="6"/>
  <c r="G2643" i="6"/>
  <c r="G2642" i="6"/>
  <c r="G2641" i="6"/>
  <c r="G2640" i="6"/>
  <c r="G2639" i="6"/>
  <c r="G2638" i="6"/>
  <c r="G2635" i="6"/>
  <c r="G2634" i="6"/>
  <c r="G2633" i="6"/>
  <c r="G2632" i="6"/>
  <c r="G2631" i="6"/>
  <c r="G2630" i="6"/>
  <c r="G2629" i="6"/>
  <c r="G2628" i="6"/>
  <c r="G2627" i="6"/>
  <c r="G2626" i="6"/>
  <c r="G2623" i="6"/>
  <c r="G2622" i="6"/>
  <c r="G2621" i="6"/>
  <c r="G2620" i="6"/>
  <c r="G2619" i="6"/>
  <c r="G2618" i="6"/>
  <c r="G2617" i="6"/>
  <c r="G2616" i="6"/>
  <c r="G2615" i="6"/>
  <c r="G2614" i="6"/>
  <c r="G2613" i="6"/>
  <c r="G2612" i="6"/>
  <c r="B2605" i="6"/>
  <c r="G2604" i="6"/>
  <c r="B2604" i="6"/>
  <c r="B2603" i="6"/>
  <c r="B2602" i="6"/>
  <c r="A2599" i="6"/>
  <c r="G2596" i="6"/>
  <c r="G2595" i="6"/>
  <c r="G2594" i="6"/>
  <c r="G2593" i="6"/>
  <c r="G2592" i="6"/>
  <c r="G2591" i="6"/>
  <c r="G2590" i="6"/>
  <c r="G2589" i="6"/>
  <c r="G2588" i="6"/>
  <c r="G2585" i="6"/>
  <c r="G2584" i="6"/>
  <c r="G2583" i="6"/>
  <c r="G2582" i="6"/>
  <c r="G2581" i="6"/>
  <c r="G2580" i="6"/>
  <c r="G2579" i="6"/>
  <c r="G2578" i="6"/>
  <c r="G2577" i="6"/>
  <c r="G2576" i="6"/>
  <c r="G2573" i="6"/>
  <c r="G2572" i="6"/>
  <c r="G2571" i="6"/>
  <c r="G2570" i="6"/>
  <c r="G2569" i="6"/>
  <c r="G2568" i="6"/>
  <c r="G2567" i="6"/>
  <c r="G2566" i="6"/>
  <c r="G2565" i="6"/>
  <c r="G2564" i="6"/>
  <c r="G2563" i="6"/>
  <c r="G2562" i="6"/>
  <c r="B2555" i="6"/>
  <c r="G2554" i="6"/>
  <c r="B2554" i="6"/>
  <c r="B2553" i="6"/>
  <c r="B2552" i="6"/>
  <c r="A2549" i="6"/>
  <c r="G2546" i="6"/>
  <c r="G2545" i="6"/>
  <c r="G2544" i="6"/>
  <c r="G2543" i="6"/>
  <c r="G2542" i="6"/>
  <c r="G2541" i="6"/>
  <c r="G2540" i="6"/>
  <c r="G2539" i="6"/>
  <c r="G2538" i="6"/>
  <c r="G2535" i="6"/>
  <c r="G2534" i="6"/>
  <c r="G2533" i="6"/>
  <c r="G2532" i="6"/>
  <c r="G2531" i="6"/>
  <c r="G2530" i="6"/>
  <c r="G2529" i="6"/>
  <c r="G2528" i="6"/>
  <c r="G2527" i="6"/>
  <c r="G2526" i="6"/>
  <c r="G2523" i="6"/>
  <c r="G2522" i="6"/>
  <c r="G2521" i="6"/>
  <c r="G2520" i="6"/>
  <c r="G2519" i="6"/>
  <c r="G2518" i="6"/>
  <c r="G2517" i="6"/>
  <c r="G2516" i="6"/>
  <c r="G2515" i="6"/>
  <c r="G2514" i="6"/>
  <c r="G2513" i="6"/>
  <c r="G2512" i="6"/>
  <c r="B2505" i="6"/>
  <c r="G2504" i="6"/>
  <c r="B2504" i="6"/>
  <c r="B2503" i="6"/>
  <c r="B2502" i="6"/>
  <c r="A2499" i="6"/>
  <c r="G2496" i="6"/>
  <c r="G2495" i="6"/>
  <c r="G2494" i="6"/>
  <c r="G2493" i="6"/>
  <c r="G2492" i="6"/>
  <c r="G2491" i="6"/>
  <c r="G2490" i="6"/>
  <c r="G2489" i="6"/>
  <c r="G2488" i="6"/>
  <c r="G2485" i="6"/>
  <c r="G2484" i="6"/>
  <c r="G2483" i="6"/>
  <c r="G2482" i="6"/>
  <c r="G2481" i="6"/>
  <c r="G2480" i="6"/>
  <c r="G2479" i="6"/>
  <c r="G2478" i="6"/>
  <c r="G2477" i="6"/>
  <c r="G2476" i="6"/>
  <c r="G2473" i="6"/>
  <c r="G2472" i="6"/>
  <c r="G2471" i="6"/>
  <c r="G2470" i="6"/>
  <c r="G2469" i="6"/>
  <c r="G2468" i="6"/>
  <c r="G2467" i="6"/>
  <c r="G2466" i="6"/>
  <c r="G2465" i="6"/>
  <c r="G2464" i="6"/>
  <c r="G2463" i="6"/>
  <c r="G2462" i="6"/>
  <c r="B2455" i="6"/>
  <c r="G2454" i="6"/>
  <c r="B2454" i="6"/>
  <c r="B2453" i="6"/>
  <c r="B2452" i="6"/>
  <c r="A2449" i="6"/>
  <c r="G2446" i="6"/>
  <c r="G2445" i="6"/>
  <c r="G2444" i="6"/>
  <c r="G2443" i="6"/>
  <c r="G2442" i="6"/>
  <c r="G2441" i="6"/>
  <c r="G2440" i="6"/>
  <c r="G2439" i="6"/>
  <c r="G2438" i="6"/>
  <c r="G2435" i="6"/>
  <c r="G2434" i="6"/>
  <c r="G2433" i="6"/>
  <c r="G2432" i="6"/>
  <c r="G2431" i="6"/>
  <c r="G2430" i="6"/>
  <c r="G2429" i="6"/>
  <c r="G2428" i="6"/>
  <c r="G2427" i="6"/>
  <c r="G2426" i="6"/>
  <c r="G2423" i="6"/>
  <c r="G2422" i="6"/>
  <c r="G2421" i="6"/>
  <c r="G2420" i="6"/>
  <c r="G2419" i="6"/>
  <c r="G2418" i="6"/>
  <c r="G2417" i="6"/>
  <c r="G2416" i="6"/>
  <c r="G2415" i="6"/>
  <c r="G2414" i="6"/>
  <c r="G2413" i="6"/>
  <c r="G2412" i="6"/>
  <c r="B2405" i="6"/>
  <c r="G2404" i="6"/>
  <c r="B2404" i="6"/>
  <c r="B2403" i="6"/>
  <c r="B2402" i="6"/>
  <c r="A2399" i="6"/>
  <c r="G2396" i="6"/>
  <c r="G2395" i="6"/>
  <c r="G2394" i="6"/>
  <c r="G2393" i="6"/>
  <c r="G2392" i="6"/>
  <c r="G2391" i="6"/>
  <c r="G2390" i="6"/>
  <c r="G2389" i="6"/>
  <c r="G2388" i="6"/>
  <c r="G2385" i="6"/>
  <c r="G2384" i="6"/>
  <c r="G2383" i="6"/>
  <c r="G2382" i="6"/>
  <c r="G2381" i="6"/>
  <c r="G2380" i="6"/>
  <c r="G2379" i="6"/>
  <c r="G2378" i="6"/>
  <c r="G2377" i="6"/>
  <c r="G2376" i="6"/>
  <c r="G2373" i="6"/>
  <c r="G2372" i="6"/>
  <c r="G2371" i="6"/>
  <c r="G2370" i="6"/>
  <c r="G2369" i="6"/>
  <c r="G2368" i="6"/>
  <c r="G2367" i="6"/>
  <c r="G2366" i="6"/>
  <c r="G2365" i="6"/>
  <c r="G2364" i="6"/>
  <c r="G2363" i="6"/>
  <c r="G2362" i="6"/>
  <c r="B2355" i="6"/>
  <c r="G2354" i="6"/>
  <c r="B2354" i="6"/>
  <c r="B2353" i="6"/>
  <c r="B2352" i="6"/>
  <c r="A2349" i="6"/>
  <c r="G2346" i="6"/>
  <c r="G2345" i="6"/>
  <c r="G2344" i="6"/>
  <c r="G2343" i="6"/>
  <c r="G2342" i="6"/>
  <c r="G2341" i="6"/>
  <c r="G2340" i="6"/>
  <c r="G2339" i="6"/>
  <c r="G2338" i="6"/>
  <c r="G2335" i="6"/>
  <c r="G2334" i="6"/>
  <c r="G2333" i="6"/>
  <c r="G2332" i="6"/>
  <c r="G2331" i="6"/>
  <c r="G2330" i="6"/>
  <c r="G2329" i="6"/>
  <c r="G2328" i="6"/>
  <c r="G2327" i="6"/>
  <c r="G2326" i="6"/>
  <c r="G2323" i="6"/>
  <c r="G2322" i="6"/>
  <c r="G2321" i="6"/>
  <c r="G2320" i="6"/>
  <c r="G2319" i="6"/>
  <c r="G2318" i="6"/>
  <c r="G2317" i="6"/>
  <c r="G2316" i="6"/>
  <c r="G2315" i="6"/>
  <c r="G2314" i="6"/>
  <c r="G2313" i="6"/>
  <c r="G2312" i="6"/>
  <c r="B2305" i="6"/>
  <c r="G2304" i="6"/>
  <c r="B2304" i="6"/>
  <c r="B2303" i="6"/>
  <c r="B2302" i="6"/>
  <c r="A2299" i="6"/>
  <c r="G2296" i="6"/>
  <c r="G2295" i="6"/>
  <c r="G2294" i="6"/>
  <c r="G2293" i="6"/>
  <c r="G2292" i="6"/>
  <c r="G2291" i="6"/>
  <c r="G2290" i="6"/>
  <c r="G2289" i="6"/>
  <c r="G2288" i="6"/>
  <c r="G2285" i="6"/>
  <c r="G2284" i="6"/>
  <c r="G2283" i="6"/>
  <c r="G2282" i="6"/>
  <c r="G2281" i="6"/>
  <c r="G2280" i="6"/>
  <c r="G2279" i="6"/>
  <c r="G2278" i="6"/>
  <c r="G2277" i="6"/>
  <c r="G2276" i="6"/>
  <c r="G2273" i="6"/>
  <c r="G2272" i="6"/>
  <c r="G2271" i="6"/>
  <c r="G2270" i="6"/>
  <c r="G2269" i="6"/>
  <c r="G2268" i="6"/>
  <c r="G2267" i="6"/>
  <c r="G2266" i="6"/>
  <c r="G2265" i="6"/>
  <c r="G2264" i="6"/>
  <c r="G2263" i="6"/>
  <c r="G2262" i="6"/>
  <c r="B2255" i="6"/>
  <c r="G2254" i="6"/>
  <c r="B2254" i="6"/>
  <c r="B2253" i="6"/>
  <c r="B2252" i="6"/>
  <c r="A2249" i="6"/>
  <c r="G2246" i="6"/>
  <c r="G2245" i="6"/>
  <c r="G2244" i="6"/>
  <c r="G2243" i="6"/>
  <c r="G2242" i="6"/>
  <c r="G2241" i="6"/>
  <c r="G2240" i="6"/>
  <c r="G2239" i="6"/>
  <c r="G2238" i="6"/>
  <c r="G2235" i="6"/>
  <c r="G2234" i="6"/>
  <c r="G2233" i="6"/>
  <c r="G2232" i="6"/>
  <c r="G2231" i="6"/>
  <c r="G2230" i="6"/>
  <c r="G2229" i="6"/>
  <c r="G2228" i="6"/>
  <c r="G2227" i="6"/>
  <c r="G2226" i="6"/>
  <c r="G2223" i="6"/>
  <c r="G2222" i="6"/>
  <c r="G2221" i="6"/>
  <c r="G2220" i="6"/>
  <c r="G2219" i="6"/>
  <c r="G2218" i="6"/>
  <c r="G2217" i="6"/>
  <c r="G2216" i="6"/>
  <c r="G2215" i="6"/>
  <c r="G2214" i="6"/>
  <c r="G2213" i="6"/>
  <c r="G2212" i="6"/>
  <c r="B2205" i="6"/>
  <c r="G2204" i="6"/>
  <c r="B2204" i="6"/>
  <c r="B2203" i="6"/>
  <c r="B2202" i="6"/>
  <c r="A2199" i="6"/>
  <c r="G2196" i="6"/>
  <c r="G2195" i="6"/>
  <c r="G2194" i="6"/>
  <c r="G2193" i="6"/>
  <c r="G2192" i="6"/>
  <c r="G2191" i="6"/>
  <c r="G2190" i="6"/>
  <c r="G2189" i="6"/>
  <c r="G2188" i="6"/>
  <c r="G2185" i="6"/>
  <c r="G2184" i="6"/>
  <c r="G2183" i="6"/>
  <c r="G2182" i="6"/>
  <c r="G2181" i="6"/>
  <c r="G2180" i="6"/>
  <c r="G2179" i="6"/>
  <c r="G2178" i="6"/>
  <c r="G2177" i="6"/>
  <c r="G2176" i="6"/>
  <c r="G2186" i="6" s="1"/>
  <c r="G2173" i="6"/>
  <c r="G2172" i="6"/>
  <c r="G2171" i="6"/>
  <c r="G2170" i="6"/>
  <c r="G2169" i="6"/>
  <c r="G2168" i="6"/>
  <c r="G2167" i="6"/>
  <c r="G2166" i="6"/>
  <c r="G2165" i="6"/>
  <c r="G2164" i="6"/>
  <c r="G2163" i="6"/>
  <c r="G2162" i="6"/>
  <c r="B2155" i="6"/>
  <c r="G2154" i="6"/>
  <c r="B2154" i="6"/>
  <c r="B2153" i="6"/>
  <c r="B2152" i="6"/>
  <c r="A2149" i="6"/>
  <c r="G2146" i="6"/>
  <c r="G2145" i="6"/>
  <c r="G2144" i="6"/>
  <c r="G2143" i="6"/>
  <c r="G2142" i="6"/>
  <c r="G2141" i="6"/>
  <c r="G2140" i="6"/>
  <c r="G2139" i="6"/>
  <c r="G2138" i="6"/>
  <c r="G2135" i="6"/>
  <c r="G2134" i="6"/>
  <c r="G2133" i="6"/>
  <c r="G2132" i="6"/>
  <c r="G2131" i="6"/>
  <c r="G2130" i="6"/>
  <c r="G2129" i="6"/>
  <c r="G2128" i="6"/>
  <c r="G2127" i="6"/>
  <c r="G2126" i="6"/>
  <c r="G2123" i="6"/>
  <c r="G2122" i="6"/>
  <c r="G2121" i="6"/>
  <c r="G2120" i="6"/>
  <c r="G2119" i="6"/>
  <c r="G2118" i="6"/>
  <c r="G2117" i="6"/>
  <c r="G2116" i="6"/>
  <c r="G2115" i="6"/>
  <c r="G2114" i="6"/>
  <c r="G2113" i="6"/>
  <c r="G2112" i="6"/>
  <c r="B2105" i="6"/>
  <c r="G2104" i="6"/>
  <c r="B2104" i="6"/>
  <c r="B2103" i="6"/>
  <c r="B2102" i="6"/>
  <c r="A2099" i="6"/>
  <c r="G2096" i="6"/>
  <c r="G2095" i="6"/>
  <c r="G2094" i="6"/>
  <c r="G2093" i="6"/>
  <c r="G2092" i="6"/>
  <c r="G2091" i="6"/>
  <c r="G2090" i="6"/>
  <c r="G2089" i="6"/>
  <c r="G2088" i="6"/>
  <c r="G2085" i="6"/>
  <c r="G2084" i="6"/>
  <c r="G2083" i="6"/>
  <c r="G2082" i="6"/>
  <c r="G2081" i="6"/>
  <c r="G2080" i="6"/>
  <c r="G2079" i="6"/>
  <c r="G2078" i="6"/>
  <c r="G2077" i="6"/>
  <c r="G2076" i="6"/>
  <c r="G2073" i="6"/>
  <c r="G2072" i="6"/>
  <c r="G2071" i="6"/>
  <c r="G2070" i="6"/>
  <c r="G2069" i="6"/>
  <c r="G2068" i="6"/>
  <c r="G2067" i="6"/>
  <c r="G2066" i="6"/>
  <c r="G2065" i="6"/>
  <c r="G2064" i="6"/>
  <c r="G2063" i="6"/>
  <c r="G2062" i="6"/>
  <c r="B2055" i="6"/>
  <c r="G2054" i="6"/>
  <c r="B2054" i="6"/>
  <c r="B2053" i="6"/>
  <c r="B2052" i="6"/>
  <c r="A2049" i="6"/>
  <c r="G2046" i="6"/>
  <c r="G2045" i="6"/>
  <c r="G2044" i="6"/>
  <c r="G2043" i="6"/>
  <c r="G2042" i="6"/>
  <c r="G2041" i="6"/>
  <c r="G2040" i="6"/>
  <c r="G2039" i="6"/>
  <c r="G2038" i="6"/>
  <c r="G2035" i="6"/>
  <c r="G2034" i="6"/>
  <c r="G2033" i="6"/>
  <c r="G2032" i="6"/>
  <c r="G2031" i="6"/>
  <c r="G2030" i="6"/>
  <c r="G2029" i="6"/>
  <c r="G2028" i="6"/>
  <c r="G2027" i="6"/>
  <c r="G2026" i="6"/>
  <c r="G2023" i="6"/>
  <c r="G2022" i="6"/>
  <c r="G2021" i="6"/>
  <c r="G2020" i="6"/>
  <c r="G2019" i="6"/>
  <c r="G2018" i="6"/>
  <c r="G2017" i="6"/>
  <c r="G2016" i="6"/>
  <c r="G2015" i="6"/>
  <c r="G2014" i="6"/>
  <c r="G2013" i="6"/>
  <c r="G2012" i="6"/>
  <c r="B2005" i="6"/>
  <c r="G2004" i="6"/>
  <c r="B2004" i="6"/>
  <c r="B2003" i="6"/>
  <c r="B2002" i="6"/>
  <c r="A1999" i="6"/>
  <c r="G1996" i="6"/>
  <c r="G1995" i="6"/>
  <c r="G1994" i="6"/>
  <c r="G1993" i="6"/>
  <c r="G1992" i="6"/>
  <c r="G1991" i="6"/>
  <c r="G1990" i="6"/>
  <c r="G1989" i="6"/>
  <c r="G1988" i="6"/>
  <c r="G1985" i="6"/>
  <c r="G1984" i="6"/>
  <c r="G1983" i="6"/>
  <c r="G1982" i="6"/>
  <c r="G1981" i="6"/>
  <c r="G1980" i="6"/>
  <c r="G1979" i="6"/>
  <c r="G1978" i="6"/>
  <c r="G1977" i="6"/>
  <c r="G1976" i="6"/>
  <c r="G1973" i="6"/>
  <c r="G1972" i="6"/>
  <c r="G1971" i="6"/>
  <c r="G1970" i="6"/>
  <c r="G1969" i="6"/>
  <c r="G1968" i="6"/>
  <c r="G1967" i="6"/>
  <c r="G1966" i="6"/>
  <c r="G1965" i="6"/>
  <c r="G1964" i="6"/>
  <c r="G1963" i="6"/>
  <c r="G1962" i="6"/>
  <c r="B1955" i="6"/>
  <c r="G1954" i="6"/>
  <c r="B1954" i="6"/>
  <c r="B1953" i="6"/>
  <c r="B1952" i="6"/>
  <c r="A1949" i="6"/>
  <c r="G1946" i="6"/>
  <c r="G1945" i="6"/>
  <c r="G1944" i="6"/>
  <c r="G1943" i="6"/>
  <c r="G1942" i="6"/>
  <c r="G1941" i="6"/>
  <c r="G1940" i="6"/>
  <c r="G1939" i="6"/>
  <c r="G1938" i="6"/>
  <c r="G1935" i="6"/>
  <c r="G1934" i="6"/>
  <c r="G1933" i="6"/>
  <c r="G1932" i="6"/>
  <c r="G1931" i="6"/>
  <c r="G1930" i="6"/>
  <c r="G1929" i="6"/>
  <c r="G1928" i="6"/>
  <c r="G1927" i="6"/>
  <c r="G1926" i="6"/>
  <c r="G1923" i="6"/>
  <c r="G1922" i="6"/>
  <c r="G1921" i="6"/>
  <c r="G1920" i="6"/>
  <c r="G1919" i="6"/>
  <c r="G1918" i="6"/>
  <c r="G1917" i="6"/>
  <c r="G1916" i="6"/>
  <c r="G1915" i="6"/>
  <c r="G1914" i="6"/>
  <c r="G1913" i="6"/>
  <c r="G1912" i="6"/>
  <c r="B1905" i="6"/>
  <c r="G1904" i="6"/>
  <c r="B1904" i="6"/>
  <c r="B1903" i="6"/>
  <c r="B1902" i="6"/>
  <c r="A1899" i="6"/>
  <c r="G1896" i="6"/>
  <c r="G1895" i="6"/>
  <c r="G1894" i="6"/>
  <c r="G1893" i="6"/>
  <c r="G1892" i="6"/>
  <c r="G1891" i="6"/>
  <c r="G1890" i="6"/>
  <c r="G1889" i="6"/>
  <c r="G1888" i="6"/>
  <c r="G1885" i="6"/>
  <c r="G1884" i="6"/>
  <c r="G1883" i="6"/>
  <c r="G1882" i="6"/>
  <c r="G1881" i="6"/>
  <c r="G1880" i="6"/>
  <c r="G1879" i="6"/>
  <c r="G1878" i="6"/>
  <c r="G1877" i="6"/>
  <c r="G1876" i="6"/>
  <c r="G1873" i="6"/>
  <c r="G1872" i="6"/>
  <c r="G1871" i="6"/>
  <c r="G1870" i="6"/>
  <c r="G1869" i="6"/>
  <c r="G1868" i="6"/>
  <c r="G1867" i="6"/>
  <c r="G1866" i="6"/>
  <c r="G1865" i="6"/>
  <c r="G1864" i="6"/>
  <c r="G1863" i="6"/>
  <c r="G1862" i="6"/>
  <c r="B1855" i="6"/>
  <c r="G1854" i="6"/>
  <c r="B1854" i="6"/>
  <c r="B1853" i="6"/>
  <c r="B1852" i="6"/>
  <c r="A1849" i="6"/>
  <c r="G1846" i="6"/>
  <c r="G1845" i="6"/>
  <c r="G1844" i="6"/>
  <c r="G1843" i="6"/>
  <c r="G1842" i="6"/>
  <c r="G1841" i="6"/>
  <c r="G1840" i="6"/>
  <c r="G1839" i="6"/>
  <c r="G1838" i="6"/>
  <c r="G1835" i="6"/>
  <c r="G1834" i="6"/>
  <c r="G1833" i="6"/>
  <c r="G1832" i="6"/>
  <c r="G1831" i="6"/>
  <c r="G1830" i="6"/>
  <c r="G1829" i="6"/>
  <c r="G1828" i="6"/>
  <c r="G1827" i="6"/>
  <c r="G1826" i="6"/>
  <c r="G1823" i="6"/>
  <c r="G1822" i="6"/>
  <c r="G1821" i="6"/>
  <c r="G1820" i="6"/>
  <c r="G1819" i="6"/>
  <c r="G1818" i="6"/>
  <c r="G1817" i="6"/>
  <c r="G1816" i="6"/>
  <c r="G1815" i="6"/>
  <c r="G1814" i="6"/>
  <c r="G1813" i="6"/>
  <c r="G1812" i="6"/>
  <c r="B1805" i="6"/>
  <c r="G1804" i="6"/>
  <c r="B1804" i="6"/>
  <c r="B1803" i="6"/>
  <c r="B1802" i="6"/>
  <c r="A1799" i="6"/>
  <c r="G1796" i="6"/>
  <c r="G1795" i="6"/>
  <c r="G1794" i="6"/>
  <c r="G1793" i="6"/>
  <c r="G1792" i="6"/>
  <c r="G1791" i="6"/>
  <c r="G1790" i="6"/>
  <c r="G1789" i="6"/>
  <c r="G1788" i="6"/>
  <c r="G1785" i="6"/>
  <c r="G1784" i="6"/>
  <c r="G1783" i="6"/>
  <c r="G1782" i="6"/>
  <c r="G1781" i="6"/>
  <c r="G1780" i="6"/>
  <c r="G1779" i="6"/>
  <c r="G1778" i="6"/>
  <c r="G1777" i="6"/>
  <c r="G1776" i="6"/>
  <c r="G1773" i="6"/>
  <c r="G1772" i="6"/>
  <c r="G1771" i="6"/>
  <c r="G1770" i="6"/>
  <c r="G1769" i="6"/>
  <c r="G1768" i="6"/>
  <c r="G1767" i="6"/>
  <c r="G1766" i="6"/>
  <c r="G1765" i="6"/>
  <c r="G1764" i="6"/>
  <c r="G1763" i="6"/>
  <c r="G1762" i="6"/>
  <c r="B1755" i="6"/>
  <c r="G1754" i="6"/>
  <c r="B1754" i="6"/>
  <c r="B1753" i="6"/>
  <c r="B1752" i="6"/>
  <c r="A1749" i="6"/>
  <c r="G1746" i="6"/>
  <c r="G1745" i="6"/>
  <c r="G1744" i="6"/>
  <c r="G1743" i="6"/>
  <c r="G1742" i="6"/>
  <c r="G1741" i="6"/>
  <c r="G1740" i="6"/>
  <c r="G1739" i="6"/>
  <c r="G1738" i="6"/>
  <c r="G1735" i="6"/>
  <c r="G1734" i="6"/>
  <c r="G1733" i="6"/>
  <c r="G1732" i="6"/>
  <c r="G1731" i="6"/>
  <c r="G1730" i="6"/>
  <c r="G1729" i="6"/>
  <c r="G1728" i="6"/>
  <c r="G1727" i="6"/>
  <c r="G1726" i="6"/>
  <c r="G1723" i="6"/>
  <c r="G1722" i="6"/>
  <c r="G1721" i="6"/>
  <c r="G1720" i="6"/>
  <c r="G1719" i="6"/>
  <c r="G1718" i="6"/>
  <c r="G1717" i="6"/>
  <c r="G1716" i="6"/>
  <c r="G1715" i="6"/>
  <c r="G1714" i="6"/>
  <c r="G1713" i="6"/>
  <c r="G1712" i="6"/>
  <c r="B1705" i="6"/>
  <c r="G1704" i="6"/>
  <c r="B1704" i="6"/>
  <c r="B1703" i="6"/>
  <c r="B1702" i="6"/>
  <c r="A1649" i="6"/>
  <c r="G1646" i="6"/>
  <c r="G1645" i="6"/>
  <c r="G1644" i="6"/>
  <c r="G1643" i="6"/>
  <c r="G1642" i="6"/>
  <c r="G1641" i="6"/>
  <c r="G1640" i="6"/>
  <c r="G1639" i="6"/>
  <c r="G1638" i="6"/>
  <c r="G1635" i="6"/>
  <c r="G1634" i="6"/>
  <c r="G1633" i="6"/>
  <c r="G1632" i="6"/>
  <c r="G1631" i="6"/>
  <c r="G1630" i="6"/>
  <c r="G1629" i="6"/>
  <c r="G1628" i="6"/>
  <c r="G1627" i="6"/>
  <c r="G1626" i="6"/>
  <c r="G1623" i="6"/>
  <c r="G1622" i="6"/>
  <c r="G1621" i="6"/>
  <c r="G1620" i="6"/>
  <c r="G1619" i="6"/>
  <c r="G1618" i="6"/>
  <c r="G1617" i="6"/>
  <c r="G1616" i="6"/>
  <c r="G1615" i="6"/>
  <c r="G1614" i="6"/>
  <c r="G1613" i="6"/>
  <c r="G1612" i="6"/>
  <c r="B1605" i="6"/>
  <c r="G1604" i="6"/>
  <c r="B1604" i="6"/>
  <c r="B1603" i="6"/>
  <c r="B1602" i="6"/>
  <c r="A1599" i="6"/>
  <c r="G1596" i="6"/>
  <c r="G1595" i="6"/>
  <c r="G1594" i="6"/>
  <c r="G1593" i="6"/>
  <c r="G1592" i="6"/>
  <c r="G1591" i="6"/>
  <c r="G1590" i="6"/>
  <c r="G1589" i="6"/>
  <c r="G1588" i="6"/>
  <c r="G1585" i="6"/>
  <c r="G1584" i="6"/>
  <c r="G1583" i="6"/>
  <c r="G1582" i="6"/>
  <c r="G1581" i="6"/>
  <c r="G1580" i="6"/>
  <c r="G1579" i="6"/>
  <c r="G1578" i="6"/>
  <c r="G1577" i="6"/>
  <c r="G1576" i="6"/>
  <c r="G1573" i="6"/>
  <c r="G1572" i="6"/>
  <c r="G1571" i="6"/>
  <c r="G1570" i="6"/>
  <c r="G1569" i="6"/>
  <c r="G1568" i="6"/>
  <c r="G1567" i="6"/>
  <c r="G1566" i="6"/>
  <c r="G1565" i="6"/>
  <c r="G1564" i="6"/>
  <c r="G1563" i="6"/>
  <c r="G1562" i="6"/>
  <c r="B1555" i="6"/>
  <c r="G1554" i="6"/>
  <c r="B1554" i="6"/>
  <c r="B1553" i="6"/>
  <c r="B1552" i="6"/>
  <c r="A1549" i="6"/>
  <c r="G1546" i="6"/>
  <c r="G1545" i="6"/>
  <c r="G1544" i="6"/>
  <c r="G1543" i="6"/>
  <c r="G1542" i="6"/>
  <c r="G1541" i="6"/>
  <c r="G1540" i="6"/>
  <c r="G1539" i="6"/>
  <c r="G1538" i="6"/>
  <c r="G1535" i="6"/>
  <c r="G1534" i="6"/>
  <c r="G1533" i="6"/>
  <c r="G1532" i="6"/>
  <c r="G1531" i="6"/>
  <c r="G1530" i="6"/>
  <c r="G1529" i="6"/>
  <c r="G1528" i="6"/>
  <c r="G1527" i="6"/>
  <c r="G1526" i="6"/>
  <c r="G1523" i="6"/>
  <c r="G1522" i="6"/>
  <c r="G1521" i="6"/>
  <c r="G1520" i="6"/>
  <c r="G1519" i="6"/>
  <c r="G1518" i="6"/>
  <c r="G1517" i="6"/>
  <c r="G1516" i="6"/>
  <c r="G1515" i="6"/>
  <c r="G1514" i="6"/>
  <c r="G1513" i="6"/>
  <c r="G1512" i="6"/>
  <c r="B1505" i="6"/>
  <c r="G1504" i="6"/>
  <c r="B1504" i="6"/>
  <c r="B1503" i="6"/>
  <c r="B1502" i="6"/>
  <c r="A1449" i="6"/>
  <c r="G1446" i="6"/>
  <c r="G1445" i="6"/>
  <c r="G1444" i="6"/>
  <c r="G1443" i="6"/>
  <c r="G1442" i="6"/>
  <c r="G1441" i="6"/>
  <c r="G1440" i="6"/>
  <c r="G1439" i="6"/>
  <c r="G1438" i="6"/>
  <c r="G1435" i="6"/>
  <c r="G1434" i="6"/>
  <c r="G1433" i="6"/>
  <c r="G1432" i="6"/>
  <c r="G1431" i="6"/>
  <c r="G1430" i="6"/>
  <c r="G1429" i="6"/>
  <c r="G1428" i="6"/>
  <c r="G1427" i="6"/>
  <c r="G1426" i="6"/>
  <c r="G1423" i="6"/>
  <c r="G1422" i="6"/>
  <c r="G1421" i="6"/>
  <c r="G1420" i="6"/>
  <c r="G1419" i="6"/>
  <c r="G1418" i="6"/>
  <c r="G1417" i="6"/>
  <c r="G1416" i="6"/>
  <c r="G1415" i="6"/>
  <c r="G1414" i="6"/>
  <c r="G1413" i="6"/>
  <c r="G1412" i="6"/>
  <c r="B1405" i="6"/>
  <c r="G1404" i="6"/>
  <c r="B1404" i="6"/>
  <c r="B1403" i="6"/>
  <c r="B1402" i="6"/>
  <c r="A1399" i="6"/>
  <c r="G1396" i="6"/>
  <c r="G1395" i="6"/>
  <c r="G1394" i="6"/>
  <c r="G1393" i="6"/>
  <c r="G1392" i="6"/>
  <c r="G1391" i="6"/>
  <c r="G1390" i="6"/>
  <c r="G1389" i="6"/>
  <c r="G1388" i="6"/>
  <c r="G1385" i="6"/>
  <c r="G1384" i="6"/>
  <c r="G1383" i="6"/>
  <c r="G1382" i="6"/>
  <c r="G1381" i="6"/>
  <c r="G1380" i="6"/>
  <c r="G1379" i="6"/>
  <c r="G1378" i="6"/>
  <c r="G1377" i="6"/>
  <c r="G1376" i="6"/>
  <c r="G1373" i="6"/>
  <c r="G1372" i="6"/>
  <c r="G1371" i="6"/>
  <c r="G1370" i="6"/>
  <c r="G1369" i="6"/>
  <c r="G1368" i="6"/>
  <c r="G1367" i="6"/>
  <c r="G1366" i="6"/>
  <c r="G1365" i="6"/>
  <c r="G1364" i="6"/>
  <c r="G1363" i="6"/>
  <c r="G1362" i="6"/>
  <c r="B1355" i="6"/>
  <c r="G1354" i="6"/>
  <c r="B1354" i="6"/>
  <c r="B1353" i="6"/>
  <c r="B1352" i="6"/>
  <c r="A1349" i="6"/>
  <c r="G1346" i="6"/>
  <c r="G1345" i="6"/>
  <c r="G1344" i="6"/>
  <c r="G1343" i="6"/>
  <c r="G1342" i="6"/>
  <c r="G1341" i="6"/>
  <c r="G1340" i="6"/>
  <c r="G1339" i="6"/>
  <c r="G1338" i="6"/>
  <c r="G1335" i="6"/>
  <c r="G1334" i="6"/>
  <c r="G1333" i="6"/>
  <c r="G1332" i="6"/>
  <c r="G1331" i="6"/>
  <c r="G1330" i="6"/>
  <c r="G1329" i="6"/>
  <c r="G1328" i="6"/>
  <c r="G1327" i="6"/>
  <c r="G1326" i="6"/>
  <c r="G1323" i="6"/>
  <c r="G1322" i="6"/>
  <c r="G1321" i="6"/>
  <c r="G1320" i="6"/>
  <c r="G1319" i="6"/>
  <c r="G1318" i="6"/>
  <c r="G1317" i="6"/>
  <c r="G1316" i="6"/>
  <c r="G1315" i="6"/>
  <c r="G1314" i="6"/>
  <c r="G1313" i="6"/>
  <c r="G1312" i="6"/>
  <c r="B1305" i="6"/>
  <c r="G1304" i="6"/>
  <c r="B1304" i="6"/>
  <c r="B1303" i="6"/>
  <c r="B1302" i="6"/>
  <c r="A1299" i="6"/>
  <c r="G1296" i="6"/>
  <c r="G1295" i="6"/>
  <c r="G1294" i="6"/>
  <c r="G1293" i="6"/>
  <c r="G1292" i="6"/>
  <c r="G1291" i="6"/>
  <c r="G1290" i="6"/>
  <c r="G1289" i="6"/>
  <c r="G1288" i="6"/>
  <c r="G1285" i="6"/>
  <c r="G1284" i="6"/>
  <c r="G1283" i="6"/>
  <c r="G1282" i="6"/>
  <c r="G1281" i="6"/>
  <c r="G1280" i="6"/>
  <c r="G1279" i="6"/>
  <c r="G1278" i="6"/>
  <c r="G1277" i="6"/>
  <c r="G1276" i="6"/>
  <c r="G1273" i="6"/>
  <c r="G1272" i="6"/>
  <c r="G1271" i="6"/>
  <c r="G1270" i="6"/>
  <c r="G1269" i="6"/>
  <c r="G1268" i="6"/>
  <c r="G1267" i="6"/>
  <c r="G1266" i="6"/>
  <c r="G1265" i="6"/>
  <c r="G1264" i="6"/>
  <c r="G1263" i="6"/>
  <c r="G1262" i="6"/>
  <c r="B1255" i="6"/>
  <c r="G1254" i="6"/>
  <c r="B1254" i="6"/>
  <c r="B1253" i="6"/>
  <c r="B1252" i="6"/>
  <c r="A1249" i="6"/>
  <c r="G1246" i="6"/>
  <c r="G1245" i="6"/>
  <c r="G1244" i="6"/>
  <c r="G1243" i="6"/>
  <c r="G1242" i="6"/>
  <c r="G1241" i="6"/>
  <c r="G1240" i="6"/>
  <c r="G1239" i="6"/>
  <c r="G1238" i="6"/>
  <c r="G1235" i="6"/>
  <c r="G1234" i="6"/>
  <c r="G1233" i="6"/>
  <c r="G1232" i="6"/>
  <c r="G1231" i="6"/>
  <c r="G1230" i="6"/>
  <c r="G1229" i="6"/>
  <c r="G1228" i="6"/>
  <c r="G1227" i="6"/>
  <c r="G1226" i="6"/>
  <c r="G1223" i="6"/>
  <c r="G1222" i="6"/>
  <c r="G1221" i="6"/>
  <c r="G1220" i="6"/>
  <c r="G1219" i="6"/>
  <c r="G1218" i="6"/>
  <c r="G1217" i="6"/>
  <c r="G1216" i="6"/>
  <c r="G1215" i="6"/>
  <c r="G1214" i="6"/>
  <c r="G1213" i="6"/>
  <c r="G1212" i="6"/>
  <c r="B1205" i="6"/>
  <c r="G1204" i="6"/>
  <c r="B1204" i="6"/>
  <c r="B1203" i="6"/>
  <c r="B1202" i="6"/>
  <c r="A1199" i="6"/>
  <c r="G1196" i="6"/>
  <c r="G1195" i="6"/>
  <c r="G1194" i="6"/>
  <c r="G1193" i="6"/>
  <c r="G1192" i="6"/>
  <c r="G1191" i="6"/>
  <c r="G1190" i="6"/>
  <c r="G1189" i="6"/>
  <c r="G1188" i="6"/>
  <c r="G1185" i="6"/>
  <c r="G1184" i="6"/>
  <c r="G1183" i="6"/>
  <c r="G1182" i="6"/>
  <c r="G1181" i="6"/>
  <c r="G1180" i="6"/>
  <c r="G1179" i="6"/>
  <c r="G1178" i="6"/>
  <c r="G1177" i="6"/>
  <c r="G1176" i="6"/>
  <c r="G1173" i="6"/>
  <c r="G1172" i="6"/>
  <c r="G1171" i="6"/>
  <c r="G1170" i="6"/>
  <c r="G1169" i="6"/>
  <c r="G1168" i="6"/>
  <c r="G1167" i="6"/>
  <c r="G1166" i="6"/>
  <c r="G1165" i="6"/>
  <c r="G1164" i="6"/>
  <c r="G1163" i="6"/>
  <c r="G1162" i="6"/>
  <c r="B1155" i="6"/>
  <c r="G1154" i="6"/>
  <c r="B1154" i="6"/>
  <c r="B1153" i="6"/>
  <c r="B1152" i="6"/>
  <c r="A1149" i="6"/>
  <c r="G1146" i="6"/>
  <c r="G1145" i="6"/>
  <c r="G1144" i="6"/>
  <c r="G1143" i="6"/>
  <c r="G1142" i="6"/>
  <c r="G1141" i="6"/>
  <c r="G1140" i="6"/>
  <c r="G1139" i="6"/>
  <c r="G1138" i="6"/>
  <c r="G1135" i="6"/>
  <c r="G1134" i="6"/>
  <c r="G1133" i="6"/>
  <c r="G1132" i="6"/>
  <c r="G1131" i="6"/>
  <c r="G1130" i="6"/>
  <c r="G1129" i="6"/>
  <c r="G1128" i="6"/>
  <c r="G1127" i="6"/>
  <c r="G1126" i="6"/>
  <c r="G1123" i="6"/>
  <c r="G1122" i="6"/>
  <c r="G1121" i="6"/>
  <c r="G1120" i="6"/>
  <c r="G1119" i="6"/>
  <c r="G1118" i="6"/>
  <c r="G1117" i="6"/>
  <c r="G1116" i="6"/>
  <c r="G1115" i="6"/>
  <c r="G1114" i="6"/>
  <c r="G1113" i="6"/>
  <c r="G1112" i="6"/>
  <c r="B1105" i="6"/>
  <c r="G1104" i="6"/>
  <c r="B1104" i="6"/>
  <c r="B1103" i="6"/>
  <c r="B1102" i="6"/>
  <c r="A1099" i="6"/>
  <c r="G1096" i="6"/>
  <c r="G1095" i="6"/>
  <c r="G1094" i="6"/>
  <c r="G1093" i="6"/>
  <c r="G1092" i="6"/>
  <c r="G1091" i="6"/>
  <c r="G1090" i="6"/>
  <c r="G1089" i="6"/>
  <c r="G1088" i="6"/>
  <c r="G1085" i="6"/>
  <c r="G1084" i="6"/>
  <c r="G1083" i="6"/>
  <c r="G1082" i="6"/>
  <c r="G1081" i="6"/>
  <c r="G1080" i="6"/>
  <c r="G1079" i="6"/>
  <c r="G1078" i="6"/>
  <c r="G1077" i="6"/>
  <c r="G1076" i="6"/>
  <c r="G1073" i="6"/>
  <c r="G1072" i="6"/>
  <c r="G1071" i="6"/>
  <c r="G1070" i="6"/>
  <c r="G1069" i="6"/>
  <c r="G1068" i="6"/>
  <c r="G1067" i="6"/>
  <c r="G1066" i="6"/>
  <c r="G1065" i="6"/>
  <c r="G1064" i="6"/>
  <c r="G1063" i="6"/>
  <c r="G1062" i="6"/>
  <c r="B1055" i="6"/>
  <c r="G1054" i="6"/>
  <c r="B1054" i="6"/>
  <c r="B1053" i="6"/>
  <c r="B1052" i="6"/>
  <c r="A1049" i="6"/>
  <c r="G1046" i="6"/>
  <c r="G1045" i="6"/>
  <c r="G1044" i="6"/>
  <c r="G1043" i="6"/>
  <c r="G1042" i="6"/>
  <c r="G1041" i="6"/>
  <c r="G1040" i="6"/>
  <c r="G1039" i="6"/>
  <c r="G1038" i="6"/>
  <c r="G1035" i="6"/>
  <c r="G1034" i="6"/>
  <c r="G1033" i="6"/>
  <c r="G1032" i="6"/>
  <c r="G1031" i="6"/>
  <c r="G1030" i="6"/>
  <c r="G1029" i="6"/>
  <c r="G1028" i="6"/>
  <c r="G1027" i="6"/>
  <c r="G1026" i="6"/>
  <c r="G1023" i="6"/>
  <c r="G1022" i="6"/>
  <c r="G1021" i="6"/>
  <c r="G1020" i="6"/>
  <c r="G1019" i="6"/>
  <c r="G1018" i="6"/>
  <c r="G1017" i="6"/>
  <c r="G1016" i="6"/>
  <c r="G1015" i="6"/>
  <c r="G1014" i="6"/>
  <c r="G1013" i="6"/>
  <c r="G1012" i="6"/>
  <c r="B1005" i="6"/>
  <c r="G1004" i="6"/>
  <c r="B1004" i="6"/>
  <c r="B1003" i="6"/>
  <c r="B1002" i="6"/>
  <c r="A999" i="6"/>
  <c r="G996" i="6"/>
  <c r="G995" i="6"/>
  <c r="G994" i="6"/>
  <c r="G993" i="6"/>
  <c r="G992" i="6"/>
  <c r="G991" i="6"/>
  <c r="G990" i="6"/>
  <c r="G989" i="6"/>
  <c r="G988" i="6"/>
  <c r="G985" i="6"/>
  <c r="G984" i="6"/>
  <c r="G983" i="6"/>
  <c r="G982" i="6"/>
  <c r="G981" i="6"/>
  <c r="G980" i="6"/>
  <c r="G979" i="6"/>
  <c r="G978" i="6"/>
  <c r="G977" i="6"/>
  <c r="G976" i="6"/>
  <c r="G973" i="6"/>
  <c r="G972" i="6"/>
  <c r="G971" i="6"/>
  <c r="G970" i="6"/>
  <c r="G969" i="6"/>
  <c r="G968" i="6"/>
  <c r="G967" i="6"/>
  <c r="G966" i="6"/>
  <c r="G965" i="6"/>
  <c r="G964" i="6"/>
  <c r="G963" i="6"/>
  <c r="G962" i="6"/>
  <c r="B955" i="6"/>
  <c r="G954" i="6"/>
  <c r="B954" i="6"/>
  <c r="B953" i="6"/>
  <c r="B952" i="6"/>
  <c r="A949" i="6"/>
  <c r="G946" i="6"/>
  <c r="G945" i="6"/>
  <c r="G944" i="6"/>
  <c r="G943" i="6"/>
  <c r="G942" i="6"/>
  <c r="G941" i="6"/>
  <c r="G940" i="6"/>
  <c r="G939" i="6"/>
  <c r="G938" i="6"/>
  <c r="G935" i="6"/>
  <c r="G934" i="6"/>
  <c r="G933" i="6"/>
  <c r="G932" i="6"/>
  <c r="G931" i="6"/>
  <c r="G930" i="6"/>
  <c r="G929" i="6"/>
  <c r="G928" i="6"/>
  <c r="G927" i="6"/>
  <c r="G926" i="6"/>
  <c r="G923" i="6"/>
  <c r="G922" i="6"/>
  <c r="G921" i="6"/>
  <c r="G920" i="6"/>
  <c r="G919" i="6"/>
  <c r="G918" i="6"/>
  <c r="G917" i="6"/>
  <c r="G916" i="6"/>
  <c r="G915" i="6"/>
  <c r="G914" i="6"/>
  <c r="G913" i="6"/>
  <c r="G912" i="6"/>
  <c r="B905" i="6"/>
  <c r="G904" i="6"/>
  <c r="B904" i="6"/>
  <c r="B903" i="6"/>
  <c r="B902" i="6"/>
  <c r="A899" i="6"/>
  <c r="G896" i="6"/>
  <c r="G895" i="6"/>
  <c r="G894" i="6"/>
  <c r="G893" i="6"/>
  <c r="G892" i="6"/>
  <c r="G891" i="6"/>
  <c r="G890" i="6"/>
  <c r="G889" i="6"/>
  <c r="G888" i="6"/>
  <c r="G885" i="6"/>
  <c r="G884" i="6"/>
  <c r="G883" i="6"/>
  <c r="G882" i="6"/>
  <c r="G881" i="6"/>
  <c r="G880" i="6"/>
  <c r="G879" i="6"/>
  <c r="G878" i="6"/>
  <c r="G877" i="6"/>
  <c r="G876" i="6"/>
  <c r="G873" i="6"/>
  <c r="G872" i="6"/>
  <c r="G871" i="6"/>
  <c r="G870" i="6"/>
  <c r="G869" i="6"/>
  <c r="G868" i="6"/>
  <c r="G867" i="6"/>
  <c r="G866" i="6"/>
  <c r="G865" i="6"/>
  <c r="G864" i="6"/>
  <c r="G863" i="6"/>
  <c r="G862" i="6"/>
  <c r="B855" i="6"/>
  <c r="G854" i="6"/>
  <c r="B854" i="6"/>
  <c r="B853" i="6"/>
  <c r="B852" i="6"/>
  <c r="A849" i="6"/>
  <c r="G846" i="6"/>
  <c r="G845" i="6"/>
  <c r="G844" i="6"/>
  <c r="G843" i="6"/>
  <c r="G842" i="6"/>
  <c r="G841" i="6"/>
  <c r="G840" i="6"/>
  <c r="G839" i="6"/>
  <c r="G838" i="6"/>
  <c r="G835" i="6"/>
  <c r="G834" i="6"/>
  <c r="G833" i="6"/>
  <c r="G832" i="6"/>
  <c r="G831" i="6"/>
  <c r="G830" i="6"/>
  <c r="G829" i="6"/>
  <c r="G828" i="6"/>
  <c r="G827" i="6"/>
  <c r="G826" i="6"/>
  <c r="G823" i="6"/>
  <c r="G822" i="6"/>
  <c r="G821" i="6"/>
  <c r="G820" i="6"/>
  <c r="G819" i="6"/>
  <c r="G818" i="6"/>
  <c r="G817" i="6"/>
  <c r="G816" i="6"/>
  <c r="G815" i="6"/>
  <c r="G814" i="6"/>
  <c r="G813" i="6"/>
  <c r="G812" i="6"/>
  <c r="B805" i="6"/>
  <c r="G804" i="6"/>
  <c r="B804" i="6"/>
  <c r="B803" i="6"/>
  <c r="B802" i="6"/>
  <c r="A799" i="6"/>
  <c r="G796" i="6"/>
  <c r="G795" i="6"/>
  <c r="G794" i="6"/>
  <c r="G793" i="6"/>
  <c r="G792" i="6"/>
  <c r="G791" i="6"/>
  <c r="G790" i="6"/>
  <c r="G789" i="6"/>
  <c r="G788" i="6"/>
  <c r="G785" i="6"/>
  <c r="G784" i="6"/>
  <c r="G783" i="6"/>
  <c r="G782" i="6"/>
  <c r="G781" i="6"/>
  <c r="G780" i="6"/>
  <c r="G779" i="6"/>
  <c r="G778" i="6"/>
  <c r="G777" i="6"/>
  <c r="G776" i="6"/>
  <c r="G773" i="6"/>
  <c r="G772" i="6"/>
  <c r="G771" i="6"/>
  <c r="G770" i="6"/>
  <c r="G769" i="6"/>
  <c r="G768" i="6"/>
  <c r="G767" i="6"/>
  <c r="G766" i="6"/>
  <c r="G765" i="6"/>
  <c r="G764" i="6"/>
  <c r="G763" i="6"/>
  <c r="G762" i="6"/>
  <c r="B755" i="6"/>
  <c r="G754" i="6"/>
  <c r="B754" i="6"/>
  <c r="B753" i="6"/>
  <c r="B752" i="6"/>
  <c r="A749" i="6"/>
  <c r="G746" i="6"/>
  <c r="G745" i="6"/>
  <c r="G744" i="6"/>
  <c r="G743" i="6"/>
  <c r="G742" i="6"/>
  <c r="G741" i="6"/>
  <c r="G740" i="6"/>
  <c r="G739" i="6"/>
  <c r="G738" i="6"/>
  <c r="G735" i="6"/>
  <c r="G734" i="6"/>
  <c r="G733" i="6"/>
  <c r="G732" i="6"/>
  <c r="G731" i="6"/>
  <c r="G730" i="6"/>
  <c r="G729" i="6"/>
  <c r="G728" i="6"/>
  <c r="G727" i="6"/>
  <c r="G726" i="6"/>
  <c r="G723" i="6"/>
  <c r="G722" i="6"/>
  <c r="G721" i="6"/>
  <c r="G720" i="6"/>
  <c r="G719" i="6"/>
  <c r="G718" i="6"/>
  <c r="G717" i="6"/>
  <c r="G716" i="6"/>
  <c r="G715" i="6"/>
  <c r="G714" i="6"/>
  <c r="G713" i="6"/>
  <c r="G712" i="6"/>
  <c r="B705" i="6"/>
  <c r="G704" i="6"/>
  <c r="B704" i="6"/>
  <c r="B703" i="6"/>
  <c r="B702" i="6"/>
  <c r="A699" i="6"/>
  <c r="G696" i="6"/>
  <c r="G695" i="6"/>
  <c r="G694" i="6"/>
  <c r="G693" i="6"/>
  <c r="G692" i="6"/>
  <c r="G691" i="6"/>
  <c r="G690" i="6"/>
  <c r="G689" i="6"/>
  <c r="G688" i="6"/>
  <c r="G685" i="6"/>
  <c r="G684" i="6"/>
  <c r="G683" i="6"/>
  <c r="G682" i="6"/>
  <c r="G681" i="6"/>
  <c r="G680" i="6"/>
  <c r="G679" i="6"/>
  <c r="G678" i="6"/>
  <c r="G677" i="6"/>
  <c r="G676" i="6"/>
  <c r="G673" i="6"/>
  <c r="G672" i="6"/>
  <c r="G671" i="6"/>
  <c r="G670" i="6"/>
  <c r="G669" i="6"/>
  <c r="G668" i="6"/>
  <c r="G667" i="6"/>
  <c r="G666" i="6"/>
  <c r="G665" i="6"/>
  <c r="G664" i="6"/>
  <c r="G663" i="6"/>
  <c r="G662" i="6"/>
  <c r="B655" i="6"/>
  <c r="G654" i="6"/>
  <c r="B654" i="6"/>
  <c r="B653" i="6"/>
  <c r="B652" i="6"/>
  <c r="A649" i="6"/>
  <c r="G646" i="6"/>
  <c r="G645" i="6"/>
  <c r="G644" i="6"/>
  <c r="G643" i="6"/>
  <c r="G642" i="6"/>
  <c r="G641" i="6"/>
  <c r="G640" i="6"/>
  <c r="G639" i="6"/>
  <c r="G638" i="6"/>
  <c r="G635" i="6"/>
  <c r="G634" i="6"/>
  <c r="G633" i="6"/>
  <c r="G632" i="6"/>
  <c r="G631" i="6"/>
  <c r="G630" i="6"/>
  <c r="G629" i="6"/>
  <c r="G628" i="6"/>
  <c r="G627" i="6"/>
  <c r="G626" i="6"/>
  <c r="G623" i="6"/>
  <c r="G622" i="6"/>
  <c r="G621" i="6"/>
  <c r="G620" i="6"/>
  <c r="G619" i="6"/>
  <c r="G618" i="6"/>
  <c r="G617" i="6"/>
  <c r="G616" i="6"/>
  <c r="G615" i="6"/>
  <c r="G614" i="6"/>
  <c r="G613" i="6"/>
  <c r="G612" i="6"/>
  <c r="B605" i="6"/>
  <c r="G604" i="6"/>
  <c r="B604" i="6"/>
  <c r="B603" i="6"/>
  <c r="B602" i="6"/>
  <c r="A599" i="6"/>
  <c r="G596" i="6"/>
  <c r="G595" i="6"/>
  <c r="G594" i="6"/>
  <c r="G593" i="6"/>
  <c r="G592" i="6"/>
  <c r="G591" i="6"/>
  <c r="G590" i="6"/>
  <c r="G589" i="6"/>
  <c r="G588" i="6"/>
  <c r="G585" i="6"/>
  <c r="G584" i="6"/>
  <c r="G583" i="6"/>
  <c r="G582" i="6"/>
  <c r="G581" i="6"/>
  <c r="G580" i="6"/>
  <c r="G579" i="6"/>
  <c r="G578" i="6"/>
  <c r="G577" i="6"/>
  <c r="G576" i="6"/>
  <c r="G573" i="6"/>
  <c r="G572" i="6"/>
  <c r="G571" i="6"/>
  <c r="G570" i="6"/>
  <c r="G569" i="6"/>
  <c r="G568" i="6"/>
  <c r="G567" i="6"/>
  <c r="G566" i="6"/>
  <c r="G565" i="6"/>
  <c r="G564" i="6"/>
  <c r="G563" i="6"/>
  <c r="G562" i="6"/>
  <c r="B555" i="6"/>
  <c r="G554" i="6"/>
  <c r="B554" i="6"/>
  <c r="B553" i="6"/>
  <c r="B552" i="6"/>
  <c r="A549" i="6"/>
  <c r="G546" i="6"/>
  <c r="G545" i="6"/>
  <c r="G544" i="6"/>
  <c r="G543" i="6"/>
  <c r="G542" i="6"/>
  <c r="G541" i="6"/>
  <c r="G540" i="6"/>
  <c r="G539" i="6"/>
  <c r="G538" i="6"/>
  <c r="G535" i="6"/>
  <c r="G534" i="6"/>
  <c r="G533" i="6"/>
  <c r="G532" i="6"/>
  <c r="G531" i="6"/>
  <c r="G530" i="6"/>
  <c r="G529" i="6"/>
  <c r="G528" i="6"/>
  <c r="G527" i="6"/>
  <c r="G526" i="6"/>
  <c r="G523" i="6"/>
  <c r="G522" i="6"/>
  <c r="G521" i="6"/>
  <c r="G520" i="6"/>
  <c r="G519" i="6"/>
  <c r="G518" i="6"/>
  <c r="G517" i="6"/>
  <c r="G516" i="6"/>
  <c r="G515" i="6"/>
  <c r="G514" i="6"/>
  <c r="G513" i="6"/>
  <c r="G512" i="6"/>
  <c r="B505" i="6"/>
  <c r="G504" i="6"/>
  <c r="B504" i="6"/>
  <c r="B503" i="6"/>
  <c r="B502" i="6"/>
  <c r="A499" i="6"/>
  <c r="G496" i="6"/>
  <c r="G495" i="6"/>
  <c r="G494" i="6"/>
  <c r="G493" i="6"/>
  <c r="G492" i="6"/>
  <c r="G491" i="6"/>
  <c r="G490" i="6"/>
  <c r="G489" i="6"/>
  <c r="G488" i="6"/>
  <c r="G485" i="6"/>
  <c r="G484" i="6"/>
  <c r="G483" i="6"/>
  <c r="G482" i="6"/>
  <c r="G481" i="6"/>
  <c r="G480" i="6"/>
  <c r="G479" i="6"/>
  <c r="G478" i="6"/>
  <c r="G477" i="6"/>
  <c r="G476" i="6"/>
  <c r="G473" i="6"/>
  <c r="G472" i="6"/>
  <c r="G471" i="6"/>
  <c r="G470" i="6"/>
  <c r="G469" i="6"/>
  <c r="G468" i="6"/>
  <c r="G467" i="6"/>
  <c r="G466" i="6"/>
  <c r="G465" i="6"/>
  <c r="G464" i="6"/>
  <c r="G463" i="6"/>
  <c r="G462" i="6"/>
  <c r="B455" i="6"/>
  <c r="G454" i="6"/>
  <c r="B454" i="6"/>
  <c r="B453" i="6"/>
  <c r="B452" i="6"/>
  <c r="A449" i="6"/>
  <c r="G446" i="6"/>
  <c r="G445" i="6"/>
  <c r="G444" i="6"/>
  <c r="G443" i="6"/>
  <c r="G442" i="6"/>
  <c r="G441" i="6"/>
  <c r="G440" i="6"/>
  <c r="G439" i="6"/>
  <c r="G438" i="6"/>
  <c r="G435" i="6"/>
  <c r="G434" i="6"/>
  <c r="G433" i="6"/>
  <c r="G432" i="6"/>
  <c r="G431" i="6"/>
  <c r="G430" i="6"/>
  <c r="G429" i="6"/>
  <c r="G428" i="6"/>
  <c r="G427" i="6"/>
  <c r="G426" i="6"/>
  <c r="G423" i="6"/>
  <c r="G422" i="6"/>
  <c r="G421" i="6"/>
  <c r="G420" i="6"/>
  <c r="G419" i="6"/>
  <c r="G418" i="6"/>
  <c r="G417" i="6"/>
  <c r="G416" i="6"/>
  <c r="G415" i="6"/>
  <c r="G414" i="6"/>
  <c r="G413" i="6"/>
  <c r="G412" i="6"/>
  <c r="B405" i="6"/>
  <c r="G404" i="6"/>
  <c r="B404" i="6"/>
  <c r="B403" i="6"/>
  <c r="B402" i="6"/>
  <c r="A399" i="6"/>
  <c r="G396" i="6"/>
  <c r="G395" i="6"/>
  <c r="G394" i="6"/>
  <c r="G393" i="6"/>
  <c r="G392" i="6"/>
  <c r="G391" i="6"/>
  <c r="G390" i="6"/>
  <c r="G389" i="6"/>
  <c r="G388" i="6"/>
  <c r="G385" i="6"/>
  <c r="G384" i="6"/>
  <c r="G383" i="6"/>
  <c r="G382" i="6"/>
  <c r="G381" i="6"/>
  <c r="G380" i="6"/>
  <c r="G379" i="6"/>
  <c r="G378" i="6"/>
  <c r="G377" i="6"/>
  <c r="G376" i="6"/>
  <c r="G373" i="6"/>
  <c r="G372" i="6"/>
  <c r="G371" i="6"/>
  <c r="G370" i="6"/>
  <c r="G369" i="6"/>
  <c r="G368" i="6"/>
  <c r="G367" i="6"/>
  <c r="G366" i="6"/>
  <c r="G365" i="6"/>
  <c r="G364" i="6"/>
  <c r="G363" i="6"/>
  <c r="G362" i="6"/>
  <c r="B355" i="6"/>
  <c r="G354" i="6"/>
  <c r="B354" i="6"/>
  <c r="B353" i="6"/>
  <c r="B352" i="6"/>
  <c r="A349" i="6"/>
  <c r="G346" i="6"/>
  <c r="G345" i="6"/>
  <c r="G344" i="6"/>
  <c r="G343" i="6"/>
  <c r="G342" i="6"/>
  <c r="G341" i="6"/>
  <c r="G340" i="6"/>
  <c r="G339" i="6"/>
  <c r="G338" i="6"/>
  <c r="G335" i="6"/>
  <c r="G334" i="6"/>
  <c r="G333" i="6"/>
  <c r="G332" i="6"/>
  <c r="G331" i="6"/>
  <c r="G330" i="6"/>
  <c r="G329" i="6"/>
  <c r="G328" i="6"/>
  <c r="G327" i="6"/>
  <c r="G326" i="6"/>
  <c r="G323" i="6"/>
  <c r="G322" i="6"/>
  <c r="G321" i="6"/>
  <c r="G320" i="6"/>
  <c r="G319" i="6"/>
  <c r="G318" i="6"/>
  <c r="G317" i="6"/>
  <c r="G316" i="6"/>
  <c r="G315" i="6"/>
  <c r="G314" i="6"/>
  <c r="G313" i="6"/>
  <c r="G312" i="6"/>
  <c r="B305" i="6"/>
  <c r="G304" i="6"/>
  <c r="B304" i="6"/>
  <c r="B303" i="6"/>
  <c r="B302" i="6"/>
  <c r="A299" i="6"/>
  <c r="G296" i="6"/>
  <c r="G295" i="6"/>
  <c r="G294" i="6"/>
  <c r="G293" i="6"/>
  <c r="G292" i="6"/>
  <c r="G291" i="6"/>
  <c r="G290" i="6"/>
  <c r="G289" i="6"/>
  <c r="G288" i="6"/>
  <c r="G285" i="6"/>
  <c r="G284" i="6"/>
  <c r="G283" i="6"/>
  <c r="G282" i="6"/>
  <c r="G281" i="6"/>
  <c r="G280" i="6"/>
  <c r="G279" i="6"/>
  <c r="G278" i="6"/>
  <c r="G277" i="6"/>
  <c r="G276" i="6"/>
  <c r="G273" i="6"/>
  <c r="G272" i="6"/>
  <c r="G271" i="6"/>
  <c r="G270" i="6"/>
  <c r="G269" i="6"/>
  <c r="G268" i="6"/>
  <c r="G267" i="6"/>
  <c r="G266" i="6"/>
  <c r="G265" i="6"/>
  <c r="G264" i="6"/>
  <c r="G263" i="6"/>
  <c r="G262" i="6"/>
  <c r="B255" i="6"/>
  <c r="G254" i="6"/>
  <c r="B254" i="6"/>
  <c r="B253" i="6"/>
  <c r="B252" i="6"/>
  <c r="A249" i="6"/>
  <c r="G246" i="6"/>
  <c r="G245" i="6"/>
  <c r="G244" i="6"/>
  <c r="G243" i="6"/>
  <c r="G242" i="6"/>
  <c r="G241" i="6"/>
  <c r="G240" i="6"/>
  <c r="G239" i="6"/>
  <c r="G238" i="6"/>
  <c r="G235" i="6"/>
  <c r="G234" i="6"/>
  <c r="G233" i="6"/>
  <c r="G232" i="6"/>
  <c r="G231" i="6"/>
  <c r="G230" i="6"/>
  <c r="G229" i="6"/>
  <c r="G228" i="6"/>
  <c r="G227" i="6"/>
  <c r="G226" i="6"/>
  <c r="G223" i="6"/>
  <c r="G222" i="6"/>
  <c r="G221" i="6"/>
  <c r="G220" i="6"/>
  <c r="G219" i="6"/>
  <c r="G218" i="6"/>
  <c r="G217" i="6"/>
  <c r="G216" i="6"/>
  <c r="G215" i="6"/>
  <c r="G214" i="6"/>
  <c r="G213" i="6"/>
  <c r="G212" i="6"/>
  <c r="B205" i="6"/>
  <c r="G204" i="6"/>
  <c r="B204" i="6"/>
  <c r="B203" i="6"/>
  <c r="B202" i="6"/>
  <c r="A199" i="6"/>
  <c r="G196" i="6"/>
  <c r="G195" i="6"/>
  <c r="G194" i="6"/>
  <c r="G193" i="6"/>
  <c r="G192" i="6"/>
  <c r="G191" i="6"/>
  <c r="G190" i="6"/>
  <c r="G189" i="6"/>
  <c r="G188" i="6"/>
  <c r="G185" i="6"/>
  <c r="G184" i="6"/>
  <c r="G183" i="6"/>
  <c r="G182" i="6"/>
  <c r="G181" i="6"/>
  <c r="G180" i="6"/>
  <c r="G179" i="6"/>
  <c r="G178" i="6"/>
  <c r="G177" i="6"/>
  <c r="G176" i="6"/>
  <c r="G173" i="6"/>
  <c r="G172" i="6"/>
  <c r="G171" i="6"/>
  <c r="G170" i="6"/>
  <c r="G169" i="6"/>
  <c r="G168" i="6"/>
  <c r="G167" i="6"/>
  <c r="G166" i="6"/>
  <c r="G165" i="6"/>
  <c r="G164" i="6"/>
  <c r="G163" i="6"/>
  <c r="G162" i="6"/>
  <c r="B155" i="6"/>
  <c r="G154" i="6"/>
  <c r="B154" i="6"/>
  <c r="B153" i="6"/>
  <c r="B152" i="6"/>
  <c r="G130" i="6"/>
  <c r="G129" i="6"/>
  <c r="G81" i="6"/>
  <c r="G80" i="6"/>
  <c r="G30" i="6"/>
  <c r="G29" i="6"/>
  <c r="G2697" i="6" l="1"/>
  <c r="G897" i="6"/>
  <c r="G2124" i="6"/>
  <c r="G2197" i="6"/>
  <c r="G886" i="6"/>
  <c r="G2397" i="6"/>
  <c r="G2424" i="6"/>
  <c r="G2447" i="6"/>
  <c r="G436" i="6"/>
  <c r="G1347" i="6"/>
  <c r="G1647" i="6"/>
  <c r="G1974" i="6"/>
  <c r="G2297" i="6"/>
  <c r="G247" i="6"/>
  <c r="G2786" i="6"/>
  <c r="G497" i="6"/>
  <c r="G536" i="6"/>
  <c r="G547" i="6"/>
  <c r="G1447" i="6"/>
  <c r="G1797" i="6"/>
  <c r="G1824" i="6"/>
  <c r="G1847" i="6"/>
  <c r="G1874" i="6"/>
  <c r="G1886" i="6"/>
  <c r="G1897" i="6"/>
  <c r="G2547" i="6"/>
  <c r="G2574" i="6"/>
  <c r="G2586" i="6"/>
  <c r="G2597" i="6"/>
  <c r="G1497" i="6"/>
  <c r="G1697" i="6"/>
  <c r="G1597" i="6"/>
  <c r="G2274" i="6"/>
  <c r="G2336" i="6"/>
  <c r="G2347" i="6"/>
  <c r="G2724" i="6"/>
  <c r="G2797" i="6"/>
  <c r="G1674" i="6"/>
  <c r="G1699" i="6" s="1"/>
  <c r="G1474" i="6"/>
  <c r="G2774" i="6"/>
  <c r="G2799" i="6" s="1"/>
  <c r="G686" i="6"/>
  <c r="G697" i="6"/>
  <c r="G836" i="6"/>
  <c r="G847" i="6"/>
  <c r="G1524" i="6"/>
  <c r="G1536" i="6"/>
  <c r="G1547" i="6"/>
  <c r="G1947" i="6"/>
  <c r="G2097" i="6"/>
  <c r="G2247" i="6"/>
  <c r="G2486" i="6"/>
  <c r="G647" i="6"/>
  <c r="G797" i="6"/>
  <c r="G1397" i="6"/>
  <c r="G1724" i="6"/>
  <c r="G1736" i="6"/>
  <c r="G1747" i="6"/>
  <c r="G1997" i="6"/>
  <c r="G2147" i="6"/>
  <c r="G2536" i="6"/>
  <c r="G586" i="6"/>
  <c r="G936" i="6"/>
  <c r="G974" i="6"/>
  <c r="G1086" i="6"/>
  <c r="G1124" i="6"/>
  <c r="G1236" i="6"/>
  <c r="G1274" i="6"/>
  <c r="G1386" i="6"/>
  <c r="G1436" i="6"/>
  <c r="G1586" i="6"/>
  <c r="G1636" i="6"/>
  <c r="G1786" i="6"/>
  <c r="G1836" i="6"/>
  <c r="G1936" i="6"/>
  <c r="G1986" i="6"/>
  <c r="G2086" i="6"/>
  <c r="G2136" i="6"/>
  <c r="G2149" i="6" s="1"/>
  <c r="G2497" i="6"/>
  <c r="G2636" i="6"/>
  <c r="G2647" i="6"/>
  <c r="G2024" i="6"/>
  <c r="G2036" i="6"/>
  <c r="G2047" i="6"/>
  <c r="G2236" i="6"/>
  <c r="G2286" i="6"/>
  <c r="G2299" i="6" s="1"/>
  <c r="G2736" i="6"/>
  <c r="G2747" i="6"/>
  <c r="G1424" i="6"/>
  <c r="G1624" i="6"/>
  <c r="G2386" i="6"/>
  <c r="G2436" i="6"/>
  <c r="G174" i="6"/>
  <c r="G947" i="6"/>
  <c r="G1097" i="6"/>
  <c r="G1247" i="6"/>
  <c r="G2449" i="6"/>
  <c r="G2686" i="6"/>
  <c r="G2049" i="6"/>
  <c r="G1374" i="6"/>
  <c r="G1399" i="6" s="1"/>
  <c r="G1574" i="6"/>
  <c r="G1599" i="6" s="1"/>
  <c r="G1774" i="6"/>
  <c r="G1799" i="6" s="1"/>
  <c r="G1924" i="6"/>
  <c r="G2074" i="6"/>
  <c r="G2174" i="6"/>
  <c r="G2199" i="6" s="1"/>
  <c r="G2224" i="6"/>
  <c r="G2249" i="6" s="1"/>
  <c r="G2324" i="6"/>
  <c r="G2349" i="6" s="1"/>
  <c r="G2374" i="6"/>
  <c r="G2399" i="6" s="1"/>
  <c r="G2474" i="6"/>
  <c r="G2499" i="6" s="1"/>
  <c r="G2524" i="6"/>
  <c r="G2549" i="6" s="1"/>
  <c r="G2624" i="6"/>
  <c r="G2649" i="6" s="1"/>
  <c r="G2674" i="6"/>
  <c r="G2699" i="6" s="1"/>
  <c r="G374" i="6"/>
  <c r="G1036" i="6"/>
  <c r="G1047" i="6"/>
  <c r="G1336" i="6"/>
  <c r="G224" i="6"/>
  <c r="G236" i="6"/>
  <c r="G286" i="6"/>
  <c r="G297" i="6"/>
  <c r="G486" i="6"/>
  <c r="G524" i="6"/>
  <c r="G636" i="6"/>
  <c r="G674" i="6"/>
  <c r="G786" i="6"/>
  <c r="G824" i="6"/>
  <c r="G849" i="6" s="1"/>
  <c r="G986" i="6"/>
  <c r="G997" i="6"/>
  <c r="G1136" i="6"/>
  <c r="G1147" i="6"/>
  <c r="G1186" i="6"/>
  <c r="G1197" i="6"/>
  <c r="G597" i="6"/>
  <c r="G736" i="6"/>
  <c r="G747" i="6"/>
  <c r="G1286" i="6"/>
  <c r="G1297" i="6"/>
  <c r="G924" i="6"/>
  <c r="G949" i="6" s="1"/>
  <c r="G1024" i="6"/>
  <c r="G1074" i="6"/>
  <c r="G1174" i="6"/>
  <c r="G1224" i="6"/>
  <c r="G1249" i="6" s="1"/>
  <c r="G1324" i="6"/>
  <c r="G1349" i="6" s="1"/>
  <c r="G1299" i="6"/>
  <c r="G474" i="6"/>
  <c r="G499" i="6" s="1"/>
  <c r="G574" i="6"/>
  <c r="G624" i="6"/>
  <c r="G724" i="6"/>
  <c r="G774" i="6"/>
  <c r="G874" i="6"/>
  <c r="G899" i="6" s="1"/>
  <c r="G699" i="6"/>
  <c r="G197" i="6"/>
  <c r="G386" i="6"/>
  <c r="G397" i="6"/>
  <c r="G186" i="6"/>
  <c r="G347" i="6"/>
  <c r="G447" i="6"/>
  <c r="G336" i="6"/>
  <c r="G324" i="6"/>
  <c r="G424" i="6"/>
  <c r="G449" i="6" s="1"/>
  <c r="G399" i="6"/>
  <c r="G274" i="6"/>
  <c r="G299" i="6" s="1"/>
  <c r="G1899" i="6" l="1"/>
  <c r="G2599" i="6"/>
  <c r="G2749" i="6"/>
  <c r="G1549" i="6"/>
  <c r="G199" i="6"/>
  <c r="G1849" i="6"/>
  <c r="G1999" i="6"/>
  <c r="G599" i="6"/>
  <c r="G1149" i="6"/>
  <c r="G549" i="6"/>
  <c r="G1449" i="6"/>
  <c r="G1749" i="6"/>
  <c r="G799" i="6"/>
  <c r="G1499" i="6"/>
  <c r="G749" i="6"/>
  <c r="G2099" i="6"/>
  <c r="G1199" i="6"/>
  <c r="G999" i="6"/>
  <c r="G249" i="6"/>
  <c r="G649" i="6"/>
  <c r="G1949" i="6"/>
  <c r="G1099" i="6"/>
  <c r="G1649" i="6"/>
  <c r="G1049" i="6"/>
  <c r="G349" i="6"/>
  <c r="B46" i="6" l="1"/>
  <c r="B45" i="6"/>
  <c r="B44" i="6"/>
  <c r="B43" i="6"/>
  <c r="B42" i="6"/>
  <c r="B41" i="6"/>
  <c r="B40" i="6"/>
  <c r="B39" i="6"/>
  <c r="B38" i="6"/>
  <c r="B26" i="6"/>
  <c r="B23" i="6"/>
  <c r="B22" i="6"/>
  <c r="B21" i="6"/>
  <c r="B20" i="6"/>
  <c r="B19" i="6"/>
  <c r="B18" i="6"/>
  <c r="B17" i="6"/>
  <c r="B16" i="6"/>
  <c r="B15" i="6"/>
  <c r="B14" i="6"/>
  <c r="B13" i="6"/>
  <c r="B12" i="6"/>
  <c r="G18" i="2"/>
  <c r="G2207" i="6"/>
  <c r="G1957" i="6"/>
  <c r="G1907" i="6"/>
  <c r="G1607" i="6"/>
  <c r="G1557" i="6"/>
  <c r="G1507" i="6"/>
  <c r="G1457" i="6"/>
  <c r="G1257" i="6"/>
  <c r="G707" i="6"/>
  <c r="G807" i="6"/>
  <c r="G607" i="6"/>
  <c r="G557" i="6"/>
  <c r="G507" i="6"/>
  <c r="G457" i="6"/>
  <c r="G407" i="6"/>
  <c r="G257" i="6"/>
  <c r="G207" i="6"/>
  <c r="G157" i="6"/>
  <c r="G107" i="6"/>
  <c r="G57" i="6"/>
  <c r="D18" i="2"/>
  <c r="B95" i="2"/>
  <c r="C2907" i="6" s="1"/>
  <c r="B2949" i="6" s="1"/>
  <c r="B93" i="2"/>
  <c r="C2807" i="6" s="1"/>
  <c r="B2849" i="6" s="1"/>
  <c r="B92" i="2"/>
  <c r="B91" i="2"/>
  <c r="B90" i="2"/>
  <c r="B89" i="2"/>
  <c r="B88" i="2"/>
  <c r="B87" i="2"/>
  <c r="B86" i="2"/>
  <c r="B85" i="2"/>
  <c r="B84" i="2"/>
  <c r="B83" i="2"/>
  <c r="B82" i="2"/>
  <c r="B81" i="2"/>
  <c r="B80" i="2"/>
  <c r="B79" i="2"/>
  <c r="B78" i="2"/>
  <c r="B77" i="2"/>
  <c r="B76" i="2"/>
  <c r="C2257" i="6" s="1"/>
  <c r="B2299" i="6" s="1"/>
  <c r="B75" i="2"/>
  <c r="B74" i="2"/>
  <c r="B73" i="2"/>
  <c r="B72" i="2"/>
  <c r="B71" i="2"/>
  <c r="B70" i="2"/>
  <c r="B69" i="2"/>
  <c r="B68" i="2"/>
  <c r="B67" i="2"/>
  <c r="B66" i="2"/>
  <c r="B65" i="2"/>
  <c r="B64" i="2"/>
  <c r="B63" i="2"/>
  <c r="B62" i="2"/>
  <c r="B61" i="2"/>
  <c r="B60" i="2"/>
  <c r="C1607" i="6" s="1"/>
  <c r="B1649" i="6" s="1"/>
  <c r="B59" i="2"/>
  <c r="B58" i="2"/>
  <c r="B57" i="2"/>
  <c r="C1457" i="6" s="1"/>
  <c r="B1499" i="6" s="1"/>
  <c r="B52" i="2"/>
  <c r="C1356" i="6" s="1"/>
  <c r="B51" i="2"/>
  <c r="C1257" i="6" s="1"/>
  <c r="B1299" i="6" s="1"/>
  <c r="B50" i="2"/>
  <c r="B49" i="2"/>
  <c r="B48" i="2"/>
  <c r="B47" i="2"/>
  <c r="B46" i="2"/>
  <c r="C907" i="6" s="1"/>
  <c r="B949" i="6" s="1"/>
  <c r="B45" i="2"/>
  <c r="B44" i="2"/>
  <c r="C957" i="6" s="1"/>
  <c r="B999" i="6" s="1"/>
  <c r="B41" i="2"/>
  <c r="C1006" i="6" s="1"/>
  <c r="C807" i="6"/>
  <c r="B849" i="6" s="1"/>
  <c r="C707" i="6"/>
  <c r="B749" i="6" s="1"/>
  <c r="B38" i="2"/>
  <c r="C607" i="6" s="1"/>
  <c r="B649" i="6" s="1"/>
  <c r="B37" i="2"/>
  <c r="C557" i="6" s="1"/>
  <c r="B599" i="6" s="1"/>
  <c r="B31" i="2"/>
  <c r="C507" i="6" s="1"/>
  <c r="B549" i="6" s="1"/>
  <c r="C457" i="6"/>
  <c r="B499" i="6" s="1"/>
  <c r="B29" i="2"/>
  <c r="C407" i="6" s="1"/>
  <c r="B449" i="6" s="1"/>
  <c r="B28" i="2"/>
  <c r="C257" i="6" s="1"/>
  <c r="B299" i="6" s="1"/>
  <c r="B27" i="2"/>
  <c r="B25" i="2"/>
  <c r="C207" i="6" s="1"/>
  <c r="B249" i="6" s="1"/>
  <c r="B22" i="2"/>
  <c r="C157" i="6" s="1"/>
  <c r="B199" i="6" s="1"/>
  <c r="B20" i="2"/>
  <c r="C57" i="6" s="1"/>
  <c r="B19" i="2"/>
  <c r="B18" i="2"/>
  <c r="C1907" i="6" l="1"/>
  <c r="B1949" i="6" s="1"/>
  <c r="C1557" i="6"/>
  <c r="B1599" i="6" s="1"/>
  <c r="C1507" i="6"/>
  <c r="B1549" i="6" s="1"/>
  <c r="C757" i="6"/>
  <c r="B799" i="6" s="1"/>
  <c r="C1957" i="6"/>
  <c r="B1999" i="6" s="1"/>
  <c r="C2307" i="6"/>
  <c r="B2349" i="6" s="1"/>
  <c r="G2257" i="6"/>
  <c r="C2906" i="6"/>
  <c r="C2856" i="6"/>
  <c r="C2806" i="6"/>
  <c r="G757" i="6"/>
  <c r="C107" i="6"/>
  <c r="C2007" i="6"/>
  <c r="B2049" i="6" s="1"/>
  <c r="G307" i="6"/>
  <c r="G857" i="6"/>
  <c r="C307" i="6"/>
  <c r="B349" i="6" s="1"/>
  <c r="G657" i="6"/>
  <c r="G1307" i="6"/>
  <c r="G2157" i="6"/>
  <c r="C1307" i="6"/>
  <c r="B1349" i="6" s="1"/>
  <c r="C657" i="6"/>
  <c r="B699" i="6" s="1"/>
  <c r="G907" i="6"/>
  <c r="C2157" i="6"/>
  <c r="B2199" i="6" s="1"/>
  <c r="G957" i="6"/>
  <c r="G2007" i="6"/>
  <c r="C857" i="6"/>
  <c r="B899" i="6" s="1"/>
  <c r="C2207" i="6"/>
  <c r="B2249" i="6" s="1"/>
  <c r="G2307" i="6"/>
  <c r="G2757" i="6"/>
  <c r="C2757" i="6"/>
  <c r="B2799" i="6" s="1"/>
  <c r="C1107" i="6"/>
  <c r="B1149" i="6" s="1"/>
  <c r="C1157" i="6"/>
  <c r="B1199" i="6" s="1"/>
  <c r="C1807" i="6"/>
  <c r="B1849" i="6" s="1"/>
  <c r="C1857" i="6"/>
  <c r="B1899" i="6" s="1"/>
  <c r="C2107" i="6"/>
  <c r="B2149" i="6" s="1"/>
  <c r="C2357" i="6"/>
  <c r="B2399" i="6" s="1"/>
  <c r="C2507" i="6"/>
  <c r="B2549" i="6" s="1"/>
  <c r="C2607" i="6"/>
  <c r="B2649" i="6" s="1"/>
  <c r="C2707" i="6"/>
  <c r="B2749" i="6" s="1"/>
  <c r="G357" i="6"/>
  <c r="G1007" i="6"/>
  <c r="G1057" i="6"/>
  <c r="G1207" i="6"/>
  <c r="G1357" i="6"/>
  <c r="G1407" i="6"/>
  <c r="G1757" i="6"/>
  <c r="G2057" i="6"/>
  <c r="G2407" i="6"/>
  <c r="G2457" i="6"/>
  <c r="G2557" i="6"/>
  <c r="G2657" i="6"/>
  <c r="C357" i="6"/>
  <c r="B399" i="6" s="1"/>
  <c r="C1007" i="6"/>
  <c r="B1049" i="6" s="1"/>
  <c r="C1057" i="6"/>
  <c r="B1099" i="6" s="1"/>
  <c r="C1207" i="6"/>
  <c r="B1249" i="6" s="1"/>
  <c r="C1357" i="6"/>
  <c r="B1399" i="6" s="1"/>
  <c r="C1407" i="6"/>
  <c r="B1449" i="6" s="1"/>
  <c r="C1757" i="6"/>
  <c r="B1799" i="6" s="1"/>
  <c r="C2057" i="6"/>
  <c r="B2099" i="6" s="1"/>
  <c r="C2407" i="6"/>
  <c r="B2449" i="6" s="1"/>
  <c r="C2457" i="6"/>
  <c r="B2499" i="6" s="1"/>
  <c r="C2557" i="6"/>
  <c r="B2599" i="6" s="1"/>
  <c r="C2657" i="6"/>
  <c r="B2699" i="6" s="1"/>
  <c r="G1107" i="6"/>
  <c r="G1157" i="6"/>
  <c r="G1807" i="6"/>
  <c r="G1857" i="6"/>
  <c r="G2107" i="6"/>
  <c r="G2357" i="6"/>
  <c r="G2507" i="6"/>
  <c r="G2607" i="6"/>
  <c r="G2707" i="6"/>
  <c r="G1707" i="6"/>
  <c r="G1657" i="6"/>
  <c r="C1707" i="6"/>
  <c r="B1749" i="6" s="1"/>
  <c r="C1657" i="6"/>
  <c r="B1699" i="6" s="1"/>
  <c r="C1456" i="6"/>
  <c r="C1656" i="6"/>
  <c r="C156" i="6"/>
  <c r="C306" i="6"/>
  <c r="C206" i="6"/>
  <c r="C256" i="6"/>
  <c r="C1906" i="6"/>
  <c r="C1956" i="6"/>
  <c r="C2006" i="6"/>
  <c r="C1856" i="6"/>
  <c r="C2356" i="6"/>
  <c r="C2406" i="6"/>
  <c r="C756" i="6"/>
  <c r="C356" i="6"/>
  <c r="C956" i="6"/>
  <c r="C806" i="6"/>
  <c r="C656" i="6"/>
  <c r="C506" i="6"/>
  <c r="C856" i="6"/>
  <c r="C706" i="6"/>
  <c r="C556" i="6"/>
  <c r="C406" i="6"/>
  <c r="C906" i="6"/>
  <c r="C606" i="6"/>
  <c r="C456" i="6"/>
  <c r="C1556" i="6"/>
  <c r="C1606" i="6"/>
  <c r="C1406" i="6"/>
  <c r="C1506" i="6"/>
  <c r="C1706" i="6"/>
  <c r="C1756" i="6"/>
  <c r="C1806" i="6"/>
  <c r="C2206" i="6"/>
  <c r="C2056" i="6"/>
  <c r="C2256" i="6"/>
  <c r="C2106" i="6"/>
  <c r="C2306" i="6"/>
  <c r="C2156" i="6"/>
  <c r="C1256" i="6"/>
  <c r="C1306" i="6"/>
  <c r="C1156" i="6"/>
  <c r="C1206" i="6"/>
  <c r="C1106" i="6"/>
  <c r="C1056" i="6"/>
  <c r="C2756" i="6"/>
  <c r="C2706" i="6"/>
  <c r="C2556" i="6"/>
  <c r="C2606" i="6"/>
  <c r="C2456" i="6"/>
  <c r="C2656" i="6"/>
  <c r="C2506" i="6"/>
  <c r="G7" i="6"/>
  <c r="C7" i="6"/>
  <c r="C6" i="6"/>
  <c r="C56" i="6"/>
  <c r="C106" i="6"/>
  <c r="B19" i="9" l="1"/>
  <c r="B20" i="9"/>
  <c r="B21" i="9"/>
  <c r="B22" i="9"/>
  <c r="B23" i="9"/>
  <c r="B24" i="9"/>
  <c r="B25" i="9"/>
  <c r="B26" i="9"/>
  <c r="B27" i="9"/>
  <c r="B28" i="9"/>
  <c r="B29" i="9"/>
  <c r="B30" i="9"/>
  <c r="B31" i="9"/>
  <c r="B32" i="9"/>
  <c r="B33" i="9"/>
  <c r="B34" i="9"/>
  <c r="B35" i="9"/>
  <c r="B36" i="9"/>
  <c r="B37" i="9"/>
  <c r="B38" i="9"/>
  <c r="B39" i="9"/>
  <c r="B40" i="9"/>
  <c r="B41" i="9"/>
  <c r="B42" i="9"/>
  <c r="B43" i="9"/>
  <c r="B44" i="9"/>
  <c r="B45" i="9"/>
  <c r="B46" i="9"/>
  <c r="B47" i="9"/>
  <c r="B48" i="9"/>
  <c r="B49" i="9"/>
  <c r="B50" i="9"/>
  <c r="B51" i="9"/>
  <c r="B52" i="9"/>
  <c r="B53" i="9"/>
  <c r="B54" i="9"/>
  <c r="B55" i="9"/>
  <c r="B56" i="9"/>
  <c r="B57" i="9"/>
  <c r="B58" i="9"/>
  <c r="B59" i="9"/>
  <c r="B60" i="9"/>
  <c r="B61" i="9"/>
  <c r="B62" i="9"/>
  <c r="B63" i="9"/>
  <c r="B64" i="9"/>
  <c r="B65" i="9"/>
  <c r="B66" i="9"/>
  <c r="B67" i="9"/>
  <c r="B68" i="9"/>
  <c r="B69" i="9"/>
  <c r="B70" i="9"/>
  <c r="B71" i="9"/>
  <c r="B72" i="9"/>
  <c r="B73" i="9"/>
  <c r="B74" i="9"/>
  <c r="B75" i="9"/>
  <c r="B76" i="9"/>
  <c r="B77" i="9"/>
  <c r="B78" i="9"/>
  <c r="B79" i="9"/>
  <c r="B80" i="9"/>
  <c r="B81" i="9"/>
  <c r="B82" i="9"/>
  <c r="B83" i="9"/>
  <c r="B84" i="9"/>
  <c r="B85" i="9"/>
  <c r="B86" i="9"/>
  <c r="B87" i="9"/>
  <c r="B88" i="9"/>
  <c r="B89" i="9"/>
  <c r="B90" i="9"/>
  <c r="B91" i="9"/>
  <c r="B92" i="9"/>
  <c r="B93" i="9"/>
  <c r="B94" i="9"/>
  <c r="B95" i="9"/>
  <c r="C7" i="9"/>
  <c r="A149" i="6" l="1"/>
  <c r="A99" i="6"/>
  <c r="A49" i="6"/>
  <c r="F112" i="2" l="1"/>
  <c r="F25" i="2"/>
  <c r="F33" i="2"/>
  <c r="F41" i="2"/>
  <c r="F49" i="2"/>
  <c r="F57" i="2"/>
  <c r="F65" i="2"/>
  <c r="F73" i="2"/>
  <c r="F81" i="2"/>
  <c r="F89" i="2"/>
  <c r="F97" i="2"/>
  <c r="F105" i="2"/>
  <c r="F90" i="2"/>
  <c r="F106" i="2"/>
  <c r="F83" i="2"/>
  <c r="F107" i="2"/>
  <c r="F26" i="2"/>
  <c r="F34" i="2"/>
  <c r="F42" i="2"/>
  <c r="F50" i="2"/>
  <c r="F58" i="2"/>
  <c r="F66" i="2"/>
  <c r="F82" i="2"/>
  <c r="F75" i="2"/>
  <c r="F100" i="2"/>
  <c r="F27" i="2"/>
  <c r="F35" i="2"/>
  <c r="F43" i="2"/>
  <c r="F51" i="2"/>
  <c r="F59" i="2"/>
  <c r="F67" i="2"/>
  <c r="F91" i="2"/>
  <c r="F28" i="2"/>
  <c r="F36" i="2"/>
  <c r="F44" i="2"/>
  <c r="F52" i="2"/>
  <c r="F60" i="2"/>
  <c r="F68" i="2"/>
  <c r="F76" i="2"/>
  <c r="F84" i="2"/>
  <c r="F92" i="2"/>
  <c r="F29" i="2"/>
  <c r="F37" i="2"/>
  <c r="F45" i="2"/>
  <c r="F53" i="2"/>
  <c r="F61" i="2"/>
  <c r="F69" i="2"/>
  <c r="F77" i="2"/>
  <c r="F85" i="2"/>
  <c r="F93" i="2"/>
  <c r="F101" i="2"/>
  <c r="G101" i="2" s="1"/>
  <c r="F109" i="2"/>
  <c r="F86" i="2"/>
  <c r="F102" i="2"/>
  <c r="F110" i="2"/>
  <c r="F21" i="2"/>
  <c r="F30" i="2"/>
  <c r="F38" i="2"/>
  <c r="F46" i="2"/>
  <c r="F54" i="2"/>
  <c r="F62" i="2"/>
  <c r="F70" i="2"/>
  <c r="F78" i="2"/>
  <c r="F94" i="2"/>
  <c r="F108" i="2"/>
  <c r="F23" i="2"/>
  <c r="F31" i="2"/>
  <c r="F39" i="2"/>
  <c r="F47" i="2"/>
  <c r="F55" i="2"/>
  <c r="F63" i="2"/>
  <c r="F71" i="2"/>
  <c r="F79" i="2"/>
  <c r="F87" i="2"/>
  <c r="F95" i="2"/>
  <c r="F103" i="2"/>
  <c r="F111" i="2"/>
  <c r="F24" i="2"/>
  <c r="F32" i="2"/>
  <c r="F40" i="2"/>
  <c r="F48" i="2"/>
  <c r="F56" i="2"/>
  <c r="F64" i="2"/>
  <c r="F72" i="2"/>
  <c r="F80" i="2"/>
  <c r="F88" i="2"/>
  <c r="F96" i="2"/>
  <c r="F104" i="2"/>
  <c r="F74" i="2"/>
  <c r="F98" i="2"/>
  <c r="F99" i="2"/>
  <c r="D297" i="11"/>
  <c r="D969" i="11"/>
  <c r="D968" i="11"/>
  <c r="D967" i="11"/>
  <c r="D966" i="11"/>
  <c r="D965" i="11"/>
  <c r="D964" i="11"/>
  <c r="D963" i="11"/>
  <c r="D962" i="11"/>
  <c r="D960" i="11"/>
  <c r="D959" i="11"/>
  <c r="D958" i="11"/>
  <c r="D957" i="11"/>
  <c r="D956" i="11"/>
  <c r="D955" i="11"/>
  <c r="D953" i="11"/>
  <c r="D952" i="11"/>
  <c r="D951" i="11"/>
  <c r="D949" i="11"/>
  <c r="D948" i="11"/>
  <c r="D947" i="11"/>
  <c r="D945" i="11"/>
  <c r="D944" i="11"/>
  <c r="D943" i="11"/>
  <c r="D942" i="11"/>
  <c r="D941" i="11"/>
  <c r="D940" i="11"/>
  <c r="D939" i="11"/>
  <c r="D938" i="11"/>
  <c r="D937" i="11"/>
  <c r="D936" i="11"/>
  <c r="D935" i="11"/>
  <c r="D933" i="11"/>
  <c r="D932" i="11"/>
  <c r="D931" i="11"/>
  <c r="D930" i="11"/>
  <c r="D929" i="11"/>
  <c r="D928" i="11"/>
  <c r="D927" i="11"/>
  <c r="D926" i="11"/>
  <c r="D925" i="11"/>
  <c r="D924" i="11"/>
  <c r="D923" i="11"/>
  <c r="D922" i="11"/>
  <c r="D921" i="11"/>
  <c r="D920" i="11"/>
  <c r="D919" i="11"/>
  <c r="D918" i="11"/>
  <c r="D917" i="11"/>
  <c r="D915" i="11"/>
  <c r="D914" i="11"/>
  <c r="D913" i="11"/>
  <c r="D912" i="11"/>
  <c r="D911" i="11"/>
  <c r="D910" i="11"/>
  <c r="D909" i="11"/>
  <c r="D907" i="11"/>
  <c r="D906" i="11"/>
  <c r="D905" i="11"/>
  <c r="D904" i="11"/>
  <c r="D903" i="11"/>
  <c r="D902" i="11"/>
  <c r="D901" i="11"/>
  <c r="D899" i="11"/>
  <c r="D898" i="11"/>
  <c r="D897" i="11"/>
  <c r="D896" i="11"/>
  <c r="D895" i="11"/>
  <c r="D894" i="11"/>
  <c r="D892" i="11"/>
  <c r="D891" i="11"/>
  <c r="D890" i="11"/>
  <c r="D889" i="11"/>
  <c r="D887" i="11"/>
  <c r="D886" i="11"/>
  <c r="D885" i="11"/>
  <c r="D883" i="11"/>
  <c r="D882" i="11"/>
  <c r="D881" i="11"/>
  <c r="D880" i="11"/>
  <c r="D879" i="11"/>
  <c r="D878" i="11"/>
  <c r="D876" i="11"/>
  <c r="D875" i="11"/>
  <c r="D874" i="11"/>
  <c r="D873" i="11"/>
  <c r="D872" i="11"/>
  <c r="D871" i="11"/>
  <c r="D870" i="11"/>
  <c r="D868" i="11"/>
  <c r="D867" i="11"/>
  <c r="D866" i="11"/>
  <c r="D865" i="11"/>
  <c r="D864" i="11"/>
  <c r="D863" i="11"/>
  <c r="D862" i="11"/>
  <c r="D860" i="11"/>
  <c r="D859" i="11"/>
  <c r="D858" i="11"/>
  <c r="D857" i="11"/>
  <c r="D856" i="11"/>
  <c r="D855" i="11"/>
  <c r="D854" i="11"/>
  <c r="D853" i="11"/>
  <c r="D852" i="11"/>
  <c r="D850" i="11"/>
  <c r="D849" i="11"/>
  <c r="D848" i="11"/>
  <c r="D847" i="11"/>
  <c r="D846" i="11"/>
  <c r="D844" i="11"/>
  <c r="D843" i="11"/>
  <c r="D842" i="11"/>
  <c r="D841" i="11"/>
  <c r="D840" i="11"/>
  <c r="D839" i="11"/>
  <c r="D838" i="11"/>
  <c r="D837" i="11"/>
  <c r="D836" i="11"/>
  <c r="D835" i="11"/>
  <c r="D833" i="11"/>
  <c r="D832" i="11"/>
  <c r="D831" i="11"/>
  <c r="D830" i="11"/>
  <c r="D829" i="11"/>
  <c r="D828" i="11"/>
  <c r="D827" i="11"/>
  <c r="D826" i="11"/>
  <c r="D825" i="11"/>
  <c r="D823" i="11"/>
  <c r="D822" i="11"/>
  <c r="D821" i="11"/>
  <c r="D820" i="11"/>
  <c r="D819" i="11"/>
  <c r="D818" i="11"/>
  <c r="D817" i="11"/>
  <c r="D816" i="11"/>
  <c r="D815" i="11"/>
  <c r="D813" i="11"/>
  <c r="D812" i="11"/>
  <c r="D811" i="11"/>
  <c r="D809" i="11"/>
  <c r="D808" i="11"/>
  <c r="D807" i="11"/>
  <c r="D806" i="11"/>
  <c r="D805" i="11"/>
  <c r="D803" i="11"/>
  <c r="D802" i="11"/>
  <c r="D801" i="11"/>
  <c r="D800" i="11"/>
  <c r="D799" i="11"/>
  <c r="D797" i="11"/>
  <c r="D796" i="11"/>
  <c r="D795" i="11"/>
  <c r="D794" i="11"/>
  <c r="D793" i="11"/>
  <c r="D792" i="11"/>
  <c r="D790" i="11"/>
  <c r="D789" i="11"/>
  <c r="D788" i="11"/>
  <c r="D787" i="11"/>
  <c r="D786" i="11"/>
  <c r="D785" i="11"/>
  <c r="D783" i="11"/>
  <c r="D782" i="11"/>
  <c r="D781" i="11"/>
  <c r="D779" i="11"/>
  <c r="D778" i="11"/>
  <c r="D777" i="11"/>
  <c r="D776" i="11"/>
  <c r="D775" i="11"/>
  <c r="D773" i="11"/>
  <c r="D772" i="11"/>
  <c r="D771" i="11"/>
  <c r="D770" i="11"/>
  <c r="D769" i="11"/>
  <c r="D767" i="11"/>
  <c r="D765" i="11"/>
  <c r="D764" i="11"/>
  <c r="D763" i="11"/>
  <c r="D762" i="11"/>
  <c r="D754" i="11"/>
  <c r="D753" i="11"/>
  <c r="D752" i="11"/>
  <c r="D751" i="11"/>
  <c r="D750" i="11"/>
  <c r="D749" i="11"/>
  <c r="D748" i="11"/>
  <c r="D747" i="11"/>
  <c r="D746" i="11"/>
  <c r="D745" i="11"/>
  <c r="D744" i="11"/>
  <c r="D743" i="11"/>
  <c r="D742" i="11"/>
  <c r="D741" i="11"/>
  <c r="D740" i="11"/>
  <c r="D739" i="11"/>
  <c r="D738" i="11"/>
  <c r="D737" i="11"/>
  <c r="D736" i="11"/>
  <c r="D735" i="11"/>
  <c r="D734" i="11"/>
  <c r="D733" i="11"/>
  <c r="D732" i="11"/>
  <c r="D731" i="11"/>
  <c r="D730" i="11"/>
  <c r="D729" i="11"/>
  <c r="D728" i="11"/>
  <c r="D727" i="11"/>
  <c r="D726" i="11"/>
  <c r="D725" i="11"/>
  <c r="D724" i="11"/>
  <c r="D723" i="11"/>
  <c r="D722" i="11"/>
  <c r="D721" i="11"/>
  <c r="D720" i="11"/>
  <c r="D716" i="11"/>
  <c r="D715" i="11"/>
  <c r="D714" i="11"/>
  <c r="D713" i="11"/>
  <c r="D712" i="11"/>
  <c r="D711" i="11"/>
  <c r="D710" i="11"/>
  <c r="D709" i="11"/>
  <c r="D708" i="11"/>
  <c r="D707" i="11"/>
  <c r="D706" i="11"/>
  <c r="D705" i="11"/>
  <c r="D704" i="11"/>
  <c r="D703" i="11"/>
  <c r="D702" i="11"/>
  <c r="D701" i="11"/>
  <c r="D700" i="11"/>
  <c r="D699" i="11"/>
  <c r="D698" i="11"/>
  <c r="D697" i="11"/>
  <c r="D696" i="11"/>
  <c r="D695" i="11"/>
  <c r="D694" i="11"/>
  <c r="D693" i="11"/>
  <c r="D692" i="11"/>
  <c r="D691" i="11"/>
  <c r="D690" i="11"/>
  <c r="D689" i="11"/>
  <c r="D688" i="11"/>
  <c r="D687" i="11"/>
  <c r="D686" i="11"/>
  <c r="D685" i="11"/>
  <c r="D684" i="11"/>
  <c r="D683" i="11"/>
  <c r="D682" i="11"/>
  <c r="D679" i="11"/>
  <c r="D678" i="11"/>
  <c r="D677" i="11"/>
  <c r="D676" i="11"/>
  <c r="D675" i="11"/>
  <c r="D674" i="11"/>
  <c r="D673" i="11"/>
  <c r="D672" i="11"/>
  <c r="D671" i="11"/>
  <c r="D670" i="11"/>
  <c r="D669" i="11"/>
  <c r="D668" i="11"/>
  <c r="D667" i="11"/>
  <c r="D666" i="11"/>
  <c r="D665" i="11"/>
  <c r="D664" i="11"/>
  <c r="D663" i="11"/>
  <c r="D662" i="11"/>
  <c r="D661" i="11"/>
  <c r="D660" i="11"/>
  <c r="D659" i="11"/>
  <c r="D658" i="11"/>
  <c r="D657" i="11"/>
  <c r="D656" i="11"/>
  <c r="D655" i="11"/>
  <c r="D654" i="11"/>
  <c r="D653" i="11"/>
  <c r="D652" i="11"/>
  <c r="D651" i="11"/>
  <c r="D650" i="11"/>
  <c r="D649" i="11"/>
  <c r="D648" i="11"/>
  <c r="D647" i="11"/>
  <c r="D646" i="11"/>
  <c r="D645" i="11"/>
  <c r="D644" i="11"/>
  <c r="D643" i="11"/>
  <c r="D642" i="11"/>
  <c r="D641" i="11"/>
  <c r="D640" i="11"/>
  <c r="D639" i="11"/>
  <c r="D638" i="11"/>
  <c r="D637" i="11"/>
  <c r="D636" i="11"/>
  <c r="D635" i="11"/>
  <c r="D634" i="11"/>
  <c r="D633" i="11"/>
  <c r="D632" i="11"/>
  <c r="D631" i="11"/>
  <c r="D630" i="11"/>
  <c r="D629" i="11"/>
  <c r="D628" i="11"/>
  <c r="D627" i="11"/>
  <c r="D626" i="11"/>
  <c r="D625" i="11"/>
  <c r="D624" i="11"/>
  <c r="D623" i="11"/>
  <c r="D622" i="11"/>
  <c r="D621" i="11"/>
  <c r="D620" i="11"/>
  <c r="D619" i="11"/>
  <c r="D618" i="11"/>
  <c r="D617" i="11"/>
  <c r="D616" i="11"/>
  <c r="D615" i="11"/>
  <c r="D614" i="11"/>
  <c r="D613" i="11"/>
  <c r="D612" i="11"/>
  <c r="D611" i="11"/>
  <c r="D610" i="11"/>
  <c r="D609" i="11"/>
  <c r="D608" i="11"/>
  <c r="D607" i="11"/>
  <c r="D606" i="11"/>
  <c r="D605" i="11"/>
  <c r="D604" i="11"/>
  <c r="D603" i="11"/>
  <c r="D602" i="11"/>
  <c r="D601" i="11"/>
  <c r="D600" i="11"/>
  <c r="D599" i="11"/>
  <c r="D598" i="11"/>
  <c r="D597" i="11"/>
  <c r="D596" i="11"/>
  <c r="D595" i="11"/>
  <c r="D594" i="11"/>
  <c r="D593" i="11"/>
  <c r="D592" i="11"/>
  <c r="D591" i="11"/>
  <c r="D590" i="11"/>
  <c r="D589" i="11"/>
  <c r="D588" i="11"/>
  <c r="D587" i="11"/>
  <c r="D586" i="11"/>
  <c r="D585" i="11"/>
  <c r="D584" i="11"/>
  <c r="D583" i="11"/>
  <c r="D582" i="11"/>
  <c r="D581" i="11"/>
  <c r="D580" i="11"/>
  <c r="D579" i="11"/>
  <c r="D578" i="11"/>
  <c r="D577" i="11"/>
  <c r="D576" i="11"/>
  <c r="D575" i="11"/>
  <c r="D574" i="11"/>
  <c r="D573" i="11"/>
  <c r="D572" i="11"/>
  <c r="D571" i="11"/>
  <c r="D570" i="11"/>
  <c r="D569" i="11"/>
  <c r="D568" i="11"/>
  <c r="D567" i="11"/>
  <c r="D566" i="11"/>
  <c r="D565" i="11"/>
  <c r="D564" i="11"/>
  <c r="D563" i="11"/>
  <c r="D562" i="11"/>
  <c r="D561" i="11"/>
  <c r="D560" i="11"/>
  <c r="D559" i="11"/>
  <c r="D553" i="11"/>
  <c r="D552" i="11"/>
  <c r="D551" i="11"/>
  <c r="D550" i="11"/>
  <c r="D549" i="11"/>
  <c r="D548" i="11"/>
  <c r="D547" i="11"/>
  <c r="D546" i="11"/>
  <c r="D545" i="11"/>
  <c r="D544" i="11"/>
  <c r="D543" i="11"/>
  <c r="D542" i="11"/>
  <c r="D541" i="11"/>
  <c r="D540" i="11"/>
  <c r="D539" i="11"/>
  <c r="D538" i="11"/>
  <c r="D537" i="11"/>
  <c r="D536" i="11"/>
  <c r="D535" i="11"/>
  <c r="D534" i="11"/>
  <c r="D533" i="11"/>
  <c r="D532" i="11"/>
  <c r="D522" i="11"/>
  <c r="D519" i="11"/>
  <c r="D518" i="11"/>
  <c r="D517" i="11"/>
  <c r="D516" i="11"/>
  <c r="D515" i="11"/>
  <c r="D505" i="11"/>
  <c r="D504" i="11"/>
  <c r="D503" i="11"/>
  <c r="D502" i="11"/>
  <c r="D500" i="11"/>
  <c r="D499" i="11"/>
  <c r="D498" i="11"/>
  <c r="D497" i="11"/>
  <c r="D496" i="11"/>
  <c r="D495" i="11"/>
  <c r="D494" i="11"/>
  <c r="D493" i="11"/>
  <c r="D492" i="11"/>
  <c r="D491" i="11"/>
  <c r="D490" i="11"/>
  <c r="D482" i="11"/>
  <c r="D481" i="11"/>
  <c r="D480" i="11"/>
  <c r="D479" i="11"/>
  <c r="D478" i="11"/>
  <c r="D477" i="11"/>
  <c r="D474" i="11"/>
  <c r="D473" i="11"/>
  <c r="D472" i="11"/>
  <c r="D471" i="11"/>
  <c r="D470" i="11"/>
  <c r="D469" i="11"/>
  <c r="D468" i="11"/>
  <c r="D467" i="11"/>
  <c r="D466" i="11"/>
  <c r="D465" i="11"/>
  <c r="D464" i="11"/>
  <c r="D463" i="11"/>
  <c r="D462" i="11"/>
  <c r="D461" i="11"/>
  <c r="D460" i="11"/>
  <c r="D459" i="11"/>
  <c r="D458" i="11"/>
  <c r="D457" i="11"/>
  <c r="D456" i="11"/>
  <c r="D455" i="11"/>
  <c r="D454" i="11"/>
  <c r="D445" i="11"/>
  <c r="D444" i="11"/>
  <c r="D443" i="11"/>
  <c r="D442" i="11"/>
  <c r="D441" i="11"/>
  <c r="D440" i="11"/>
  <c r="D439" i="11"/>
  <c r="D438" i="11"/>
  <c r="D437" i="11"/>
  <c r="D436" i="11"/>
  <c r="D435" i="11"/>
  <c r="D434" i="11"/>
  <c r="D433" i="11"/>
  <c r="D432" i="11"/>
  <c r="D431" i="11"/>
  <c r="D430" i="11"/>
  <c r="D429" i="11"/>
  <c r="D428" i="11"/>
  <c r="D425" i="11"/>
  <c r="D424" i="11"/>
  <c r="D423" i="11"/>
  <c r="D422" i="11"/>
  <c r="D421" i="11"/>
  <c r="D420" i="11"/>
  <c r="D419" i="11"/>
  <c r="D418" i="11"/>
  <c r="D417" i="11"/>
  <c r="D416" i="11"/>
  <c r="D415" i="11"/>
  <c r="D414" i="11"/>
  <c r="D413" i="11"/>
  <c r="D412" i="11"/>
  <c r="D411" i="11"/>
  <c r="D410" i="11"/>
  <c r="D409" i="11"/>
  <c r="D408" i="11"/>
  <c r="D407" i="11"/>
  <c r="D406" i="11"/>
  <c r="D405" i="11"/>
  <c r="D404" i="11"/>
  <c r="D403" i="11"/>
  <c r="D402" i="11"/>
  <c r="D401" i="11"/>
  <c r="D400" i="11"/>
  <c r="D399" i="11"/>
  <c r="D398" i="11"/>
  <c r="D397" i="11"/>
  <c r="D396" i="11"/>
  <c r="D395" i="11"/>
  <c r="D394" i="11"/>
  <c r="D393" i="11"/>
  <c r="D392" i="11"/>
  <c r="D391" i="11"/>
  <c r="D390" i="11"/>
  <c r="D389" i="11"/>
  <c r="D388" i="11"/>
  <c r="D387" i="11"/>
  <c r="D386" i="11"/>
  <c r="D385" i="11"/>
  <c r="D384" i="11"/>
  <c r="D383" i="11"/>
  <c r="D382" i="11"/>
  <c r="D381" i="11"/>
  <c r="D380" i="11"/>
  <c r="D379" i="11"/>
  <c r="D378" i="11"/>
  <c r="D377" i="11"/>
  <c r="D376" i="11"/>
  <c r="D375" i="11"/>
  <c r="D374" i="11"/>
  <c r="D373" i="11"/>
  <c r="D372" i="11"/>
  <c r="D371" i="11"/>
  <c r="D370" i="11"/>
  <c r="D369" i="11"/>
  <c r="D368" i="11"/>
  <c r="D367" i="11"/>
  <c r="D366" i="11"/>
  <c r="D365" i="11"/>
  <c r="D364" i="11"/>
  <c r="D363" i="11"/>
  <c r="D362" i="11"/>
  <c r="D361" i="11"/>
  <c r="D360" i="11"/>
  <c r="D359" i="11"/>
  <c r="D358" i="11"/>
  <c r="D357" i="11"/>
  <c r="D356" i="11"/>
  <c r="D355" i="11"/>
  <c r="D354" i="11"/>
  <c r="D353" i="11"/>
  <c r="D352" i="11"/>
  <c r="D351" i="11"/>
  <c r="D350" i="11"/>
  <c r="D349" i="11"/>
  <c r="D348" i="11"/>
  <c r="D347" i="11"/>
  <c r="D346" i="11"/>
  <c r="D345" i="11"/>
  <c r="D344" i="11"/>
  <c r="D343" i="11"/>
  <c r="D342" i="11"/>
  <c r="D341" i="11"/>
  <c r="D340" i="11"/>
  <c r="D339" i="11"/>
  <c r="D338" i="11"/>
  <c r="D337" i="11"/>
  <c r="D336" i="11"/>
  <c r="D335" i="11"/>
  <c r="D334" i="11"/>
  <c r="D333" i="11"/>
  <c r="D332" i="11"/>
  <c r="D331" i="11"/>
  <c r="D330" i="11"/>
  <c r="D329" i="11"/>
  <c r="D328" i="11"/>
  <c r="D327" i="11"/>
  <c r="D326" i="11"/>
  <c r="D325" i="11"/>
  <c r="D324" i="11"/>
  <c r="D323" i="11"/>
  <c r="D322" i="11"/>
  <c r="D321" i="11"/>
  <c r="D320" i="11"/>
  <c r="D319" i="11"/>
  <c r="D318" i="11"/>
  <c r="D317" i="11"/>
  <c r="D316" i="11"/>
  <c r="D315" i="11"/>
  <c r="D314" i="11"/>
  <c r="D313" i="11"/>
  <c r="D312" i="11"/>
  <c r="D311" i="11"/>
  <c r="D310" i="11"/>
  <c r="D309" i="11"/>
  <c r="D308" i="11"/>
  <c r="D307" i="11"/>
  <c r="D306" i="11"/>
  <c r="D298" i="11"/>
  <c r="D296" i="11"/>
  <c r="D295" i="11"/>
  <c r="D294" i="11"/>
  <c r="D293" i="11"/>
  <c r="D292" i="11"/>
  <c r="D291" i="11"/>
  <c r="D283" i="11"/>
  <c r="D282" i="11"/>
  <c r="D281" i="11"/>
  <c r="D280" i="11"/>
  <c r="D279" i="11"/>
  <c r="D278" i="11"/>
  <c r="D277" i="11"/>
  <c r="D276" i="11"/>
  <c r="D267" i="11"/>
  <c r="D259" i="11"/>
  <c r="D258" i="11"/>
  <c r="D257" i="11"/>
  <c r="D256" i="11"/>
  <c r="D255" i="11"/>
  <c r="D254" i="11"/>
  <c r="D253" i="11"/>
  <c r="D252" i="11"/>
  <c r="D251" i="11"/>
  <c r="D250" i="11"/>
  <c r="D249" i="11"/>
  <c r="D248" i="11"/>
  <c r="D247" i="11"/>
  <c r="D246" i="11"/>
  <c r="D245" i="11"/>
  <c r="D244" i="11"/>
  <c r="D232" i="11"/>
  <c r="D231" i="11"/>
  <c r="D230" i="11"/>
  <c r="D229" i="11"/>
  <c r="D228" i="11"/>
  <c r="D227" i="11"/>
  <c r="D220" i="11"/>
  <c r="D219" i="11"/>
  <c r="D218" i="11"/>
  <c r="D217" i="11"/>
  <c r="D216" i="11"/>
  <c r="D215" i="11"/>
  <c r="D214" i="11"/>
  <c r="D213" i="11"/>
  <c r="D212" i="11"/>
  <c r="D211" i="11"/>
  <c r="D210" i="11"/>
  <c r="D209" i="11"/>
  <c r="D208" i="11"/>
  <c r="D207" i="11"/>
  <c r="D206" i="11"/>
  <c r="D205" i="11"/>
  <c r="D204" i="11"/>
  <c r="D203" i="11"/>
  <c r="D202" i="11"/>
  <c r="D201" i="11"/>
  <c r="D200" i="11"/>
  <c r="D199" i="11"/>
  <c r="D198" i="11"/>
  <c r="D197" i="11"/>
  <c r="D196" i="11"/>
  <c r="D195" i="11"/>
  <c r="D194" i="11"/>
  <c r="D193" i="11"/>
  <c r="D192" i="11"/>
  <c r="D191" i="11"/>
  <c r="D190" i="11"/>
  <c r="D189" i="11"/>
  <c r="D188" i="11"/>
  <c r="D187" i="11"/>
  <c r="D186" i="11"/>
  <c r="D185" i="11"/>
  <c r="D184" i="11"/>
  <c r="D183" i="11"/>
  <c r="D182" i="11"/>
  <c r="D181" i="11"/>
  <c r="D180" i="11"/>
  <c r="D179" i="11"/>
  <c r="D178" i="11"/>
  <c r="D177" i="11"/>
  <c r="D176" i="11"/>
  <c r="D175" i="11"/>
  <c r="D174" i="11"/>
  <c r="D173" i="11"/>
  <c r="D172" i="11"/>
  <c r="D171" i="11"/>
  <c r="D170" i="11"/>
  <c r="D169" i="11"/>
  <c r="D168" i="11"/>
  <c r="D167" i="11"/>
  <c r="D166" i="11"/>
  <c r="D165" i="11"/>
  <c r="D164" i="11"/>
  <c r="D163" i="11"/>
  <c r="D162" i="11"/>
  <c r="D161" i="11"/>
  <c r="D160" i="11"/>
  <c r="D159" i="11"/>
  <c r="D158" i="11"/>
  <c r="D157" i="11"/>
  <c r="D156" i="11"/>
  <c r="D155" i="11"/>
  <c r="D154" i="11"/>
  <c r="D153" i="11"/>
  <c r="D152" i="11"/>
  <c r="D151" i="11"/>
  <c r="D150" i="11"/>
  <c r="D149" i="11"/>
  <c r="D148" i="11"/>
  <c r="D147" i="11"/>
  <c r="D146" i="11"/>
  <c r="D145" i="11"/>
  <c r="D144" i="11"/>
  <c r="D143" i="11"/>
  <c r="D142" i="11"/>
  <c r="D141" i="11"/>
  <c r="D140" i="11"/>
  <c r="D139" i="11"/>
  <c r="D138" i="11"/>
  <c r="D137" i="11"/>
  <c r="D136" i="11"/>
  <c r="D135" i="11"/>
  <c r="D134" i="11"/>
  <c r="D133" i="11"/>
  <c r="D132" i="11"/>
  <c r="D131" i="11"/>
  <c r="D130" i="11"/>
  <c r="D129" i="11"/>
  <c r="D128" i="11"/>
  <c r="D127" i="11"/>
  <c r="D126" i="11"/>
  <c r="D125" i="11"/>
  <c r="D124" i="11"/>
  <c r="D123" i="11"/>
  <c r="D122" i="11"/>
  <c r="D121" i="11"/>
  <c r="D120" i="11"/>
  <c r="D119" i="11"/>
  <c r="D118" i="11"/>
  <c r="D117" i="11"/>
  <c r="D116" i="11"/>
  <c r="D115" i="11"/>
  <c r="D114" i="11"/>
  <c r="D113" i="11"/>
  <c r="D112" i="11"/>
  <c r="D111" i="11"/>
  <c r="D110" i="11"/>
  <c r="D109" i="11"/>
  <c r="D108" i="11"/>
  <c r="D107" i="11"/>
  <c r="D106" i="11"/>
  <c r="D105" i="11"/>
  <c r="D104" i="11"/>
  <c r="D103" i="11"/>
  <c r="D102" i="11"/>
  <c r="D101" i="11"/>
  <c r="D100" i="11"/>
  <c r="D99" i="11"/>
  <c r="D98" i="11"/>
  <c r="D97" i="11"/>
  <c r="D96" i="11"/>
  <c r="D95" i="11"/>
  <c r="D94" i="11"/>
  <c r="D93" i="11"/>
  <c r="D92" i="11"/>
  <c r="D91" i="11"/>
  <c r="D90" i="11"/>
  <c r="D89" i="11"/>
  <c r="D88" i="11"/>
  <c r="D87" i="11"/>
  <c r="D86" i="11"/>
  <c r="D85" i="11"/>
  <c r="D84" i="11"/>
  <c r="D83" i="11"/>
  <c r="D82" i="11"/>
  <c r="D81" i="11"/>
  <c r="D80" i="11"/>
  <c r="D79" i="11"/>
  <c r="D78" i="11"/>
  <c r="D77" i="11"/>
  <c r="D76" i="11"/>
  <c r="D75" i="11"/>
  <c r="D74" i="11"/>
  <c r="D73" i="11"/>
  <c r="D72" i="11"/>
  <c r="D71" i="11"/>
  <c r="D70" i="11"/>
  <c r="D69" i="11"/>
  <c r="D68" i="11"/>
  <c r="D67" i="11"/>
  <c r="D66" i="11"/>
  <c r="D65" i="11"/>
  <c r="D64" i="11"/>
  <c r="D63" i="11"/>
  <c r="D62" i="11"/>
  <c r="D61" i="11"/>
  <c r="D60" i="11"/>
  <c r="D59" i="11"/>
  <c r="D58" i="11"/>
  <c r="D57" i="11"/>
  <c r="D56" i="11"/>
  <c r="D55" i="11"/>
  <c r="D54" i="11"/>
  <c r="D53" i="11"/>
  <c r="D52" i="11"/>
  <c r="D51" i="11"/>
  <c r="D50" i="11"/>
  <c r="D49" i="11"/>
  <c r="D48" i="11"/>
  <c r="D47" i="11"/>
  <c r="D46" i="11"/>
  <c r="D45" i="11"/>
  <c r="D44" i="11"/>
  <c r="D43" i="11"/>
  <c r="D42" i="11"/>
  <c r="D41" i="11"/>
  <c r="D40" i="11"/>
  <c r="D39" i="11"/>
  <c r="D38" i="11"/>
  <c r="D37" i="11"/>
  <c r="D36" i="11"/>
  <c r="D35" i="11"/>
  <c r="D34" i="11"/>
  <c r="D33" i="11"/>
  <c r="D32" i="11"/>
  <c r="D31" i="11"/>
  <c r="D30" i="11"/>
  <c r="D29" i="11"/>
  <c r="D28" i="11"/>
  <c r="D27" i="11"/>
  <c r="D26" i="11"/>
  <c r="D25" i="11"/>
  <c r="D24" i="11"/>
  <c r="D23" i="11"/>
  <c r="D22" i="11"/>
  <c r="D21" i="11"/>
  <c r="D20" i="11"/>
  <c r="D19" i="11"/>
  <c r="D18" i="11"/>
  <c r="D17" i="11"/>
  <c r="D16" i="11"/>
  <c r="D15" i="11"/>
  <c r="D14" i="11"/>
  <c r="D13" i="11"/>
  <c r="D12" i="11"/>
  <c r="D11" i="11"/>
  <c r="D10" i="11"/>
  <c r="D9" i="11"/>
  <c r="D8" i="11"/>
  <c r="D7" i="11"/>
  <c r="D6" i="11"/>
  <c r="S18" i="9" l="1"/>
  <c r="S19" i="9"/>
  <c r="G146" i="6" l="1"/>
  <c r="G145" i="6"/>
  <c r="G144" i="6"/>
  <c r="G143" i="6"/>
  <c r="G142" i="6"/>
  <c r="G141" i="6"/>
  <c r="G140" i="6"/>
  <c r="G139" i="6"/>
  <c r="G138" i="6"/>
  <c r="G135" i="6"/>
  <c r="G134" i="6"/>
  <c r="G133" i="6"/>
  <c r="G132" i="6"/>
  <c r="G131" i="6"/>
  <c r="G128" i="6"/>
  <c r="G127" i="6"/>
  <c r="G126" i="6"/>
  <c r="G123" i="6"/>
  <c r="G122" i="6"/>
  <c r="G121" i="6"/>
  <c r="G120" i="6"/>
  <c r="G119" i="6"/>
  <c r="G118" i="6"/>
  <c r="G117" i="6"/>
  <c r="G116" i="6"/>
  <c r="G115" i="6"/>
  <c r="G114" i="6"/>
  <c r="G113" i="6"/>
  <c r="G112" i="6"/>
  <c r="G96" i="6"/>
  <c r="G95" i="6"/>
  <c r="G94" i="6"/>
  <c r="G93" i="6"/>
  <c r="G92" i="6"/>
  <c r="G91" i="6"/>
  <c r="G90" i="6"/>
  <c r="G89" i="6"/>
  <c r="G88" i="6"/>
  <c r="G85" i="6"/>
  <c r="G84" i="6"/>
  <c r="G83" i="6"/>
  <c r="G82" i="6"/>
  <c r="G79" i="6"/>
  <c r="G78" i="6"/>
  <c r="G77" i="6"/>
  <c r="G76" i="6"/>
  <c r="G73" i="6"/>
  <c r="G72" i="6"/>
  <c r="G71" i="6"/>
  <c r="G70" i="6"/>
  <c r="G69" i="6"/>
  <c r="G68" i="6"/>
  <c r="G67" i="6"/>
  <c r="G66" i="6"/>
  <c r="G65" i="6"/>
  <c r="G64" i="6"/>
  <c r="G63" i="6"/>
  <c r="G62" i="6"/>
  <c r="B103" i="6"/>
  <c r="B53" i="6"/>
  <c r="B3" i="6"/>
  <c r="G97" i="6" l="1"/>
  <c r="G136" i="6"/>
  <c r="G86" i="6"/>
  <c r="G147" i="6"/>
  <c r="G124" i="6"/>
  <c r="G74" i="6"/>
  <c r="B105" i="6"/>
  <c r="G104" i="6"/>
  <c r="B104" i="6"/>
  <c r="B102" i="6"/>
  <c r="B55" i="6"/>
  <c r="G54" i="6"/>
  <c r="B54" i="6"/>
  <c r="B52" i="6"/>
  <c r="B5" i="6"/>
  <c r="G4" i="6"/>
  <c r="B4" i="6"/>
  <c r="B2" i="6"/>
  <c r="B149" i="6"/>
  <c r="B99" i="6"/>
  <c r="B49" i="6"/>
  <c r="G99" i="6" l="1"/>
  <c r="F20" i="2" s="1"/>
  <c r="G149" i="6"/>
  <c r="F22" i="2" s="1"/>
  <c r="C32" i="8"/>
  <c r="C11" i="8"/>
  <c r="A18" i="9"/>
  <c r="B18" i="9" s="1"/>
  <c r="D13" i="8" l="1"/>
  <c r="D20" i="8"/>
  <c r="D34" i="8"/>
  <c r="D40" i="8"/>
  <c r="D39" i="8"/>
  <c r="D23" i="8"/>
  <c r="D21" i="8"/>
  <c r="D27" i="8"/>
  <c r="D25" i="8"/>
  <c r="D28" i="8"/>
  <c r="D24" i="8"/>
  <c r="D26" i="8"/>
  <c r="D22" i="8"/>
  <c r="D41" i="8"/>
  <c r="D37" i="8"/>
  <c r="D42" i="8"/>
  <c r="D38" i="8"/>
  <c r="D36" i="8"/>
  <c r="D12" i="8"/>
  <c r="D16" i="8"/>
  <c r="D44" i="8"/>
  <c r="D29" i="8"/>
  <c r="D18" i="8"/>
  <c r="D33" i="8"/>
  <c r="D43" i="8"/>
  <c r="C48" i="8"/>
  <c r="E20" i="8" s="1"/>
  <c r="D46" i="8"/>
  <c r="D14" i="8"/>
  <c r="D45" i="8"/>
  <c r="D35" i="8"/>
  <c r="D30" i="8"/>
  <c r="D19" i="8"/>
  <c r="D15" i="8"/>
  <c r="D17" i="8"/>
  <c r="E40" i="8" l="1"/>
  <c r="E39" i="8"/>
  <c r="E12" i="8"/>
  <c r="E21" i="8"/>
  <c r="E23" i="8"/>
  <c r="E25" i="8"/>
  <c r="E27" i="8"/>
  <c r="E41" i="8"/>
  <c r="E36" i="8"/>
  <c r="E38" i="8"/>
  <c r="E42" i="8"/>
  <c r="E37" i="8"/>
  <c r="E22" i="8"/>
  <c r="E24" i="8"/>
  <c r="E26" i="8"/>
  <c r="E28" i="8"/>
  <c r="D11" i="8"/>
  <c r="E46" i="8"/>
  <c r="E13" i="8"/>
  <c r="E45" i="8"/>
  <c r="E35" i="8"/>
  <c r="E14" i="8"/>
  <c r="E18" i="8"/>
  <c r="E29" i="8"/>
  <c r="E44" i="8"/>
  <c r="E34" i="8"/>
  <c r="E15" i="8"/>
  <c r="E19" i="8"/>
  <c r="E30" i="8"/>
  <c r="E43" i="8"/>
  <c r="E33" i="8"/>
  <c r="E16" i="8"/>
  <c r="E17" i="8"/>
  <c r="E48" i="8" l="1"/>
  <c r="G19" i="6"/>
  <c r="G20" i="6"/>
  <c r="D32" i="8" l="1"/>
  <c r="B5" i="8" l="1"/>
  <c r="B4" i="8"/>
  <c r="B3" i="8"/>
  <c r="B2" i="8"/>
  <c r="B1" i="8"/>
  <c r="C10" i="9" l="1"/>
  <c r="C8" i="9"/>
  <c r="C6" i="9"/>
  <c r="C5" i="9"/>
  <c r="C4" i="9"/>
  <c r="C3" i="9"/>
  <c r="C2" i="9"/>
  <c r="C1" i="9"/>
  <c r="C9" i="9"/>
  <c r="B118" i="2"/>
  <c r="B121" i="2"/>
  <c r="S113" i="9" l="1"/>
  <c r="S95" i="9"/>
  <c r="S94" i="9"/>
  <c r="S93" i="9"/>
  <c r="S92" i="9"/>
  <c r="S91" i="9"/>
  <c r="S90" i="9"/>
  <c r="S89" i="9"/>
  <c r="S88" i="9"/>
  <c r="S87" i="9"/>
  <c r="S86" i="9"/>
  <c r="S85" i="9"/>
  <c r="S84" i="9"/>
  <c r="S83" i="9"/>
  <c r="S82" i="9"/>
  <c r="S81" i="9"/>
  <c r="S80" i="9"/>
  <c r="S79" i="9"/>
  <c r="S78" i="9"/>
  <c r="S77" i="9"/>
  <c r="S76" i="9"/>
  <c r="S75" i="9"/>
  <c r="S74" i="9"/>
  <c r="S73" i="9"/>
  <c r="S72" i="9"/>
  <c r="S71" i="9"/>
  <c r="S70" i="9"/>
  <c r="S69" i="9"/>
  <c r="S68" i="9"/>
  <c r="S67" i="9"/>
  <c r="S66" i="9"/>
  <c r="S65" i="9"/>
  <c r="S64" i="9"/>
  <c r="S63" i="9"/>
  <c r="S62" i="9"/>
  <c r="S61" i="9"/>
  <c r="S60" i="9"/>
  <c r="S59" i="9"/>
  <c r="S58" i="9"/>
  <c r="S57" i="9"/>
  <c r="S56" i="9"/>
  <c r="S55" i="9"/>
  <c r="S54" i="9"/>
  <c r="S53" i="9"/>
  <c r="S52" i="9"/>
  <c r="S51" i="9"/>
  <c r="S50" i="9"/>
  <c r="S49" i="9"/>
  <c r="S48" i="9"/>
  <c r="S47" i="9"/>
  <c r="S46" i="9"/>
  <c r="S45" i="9"/>
  <c r="S44" i="9"/>
  <c r="S43" i="9"/>
  <c r="S42" i="9"/>
  <c r="S41" i="9"/>
  <c r="S40" i="9"/>
  <c r="S39" i="9"/>
  <c r="S38" i="9"/>
  <c r="S37" i="9"/>
  <c r="S36" i="9"/>
  <c r="S35" i="9"/>
  <c r="S34" i="9"/>
  <c r="S33" i="9"/>
  <c r="S32" i="9"/>
  <c r="S31" i="9"/>
  <c r="S30" i="9"/>
  <c r="S29" i="9"/>
  <c r="S28" i="9"/>
  <c r="S27" i="9"/>
  <c r="S26" i="9"/>
  <c r="S25" i="9"/>
  <c r="S24" i="9"/>
  <c r="S23" i="9"/>
  <c r="S22" i="9"/>
  <c r="S21" i="9"/>
  <c r="S20" i="9"/>
  <c r="G28" i="6" l="1"/>
  <c r="G31" i="6"/>
  <c r="G32" i="6"/>
  <c r="G33" i="6"/>
  <c r="G34" i="6"/>
  <c r="G35" i="6"/>
  <c r="G42" i="6"/>
  <c r="G43" i="6"/>
  <c r="G44" i="6"/>
  <c r="G45" i="6"/>
  <c r="G46" i="6"/>
  <c r="G21" i="6"/>
  <c r="G22" i="6"/>
  <c r="G23" i="6"/>
  <c r="G13" i="6"/>
  <c r="G14" i="6"/>
  <c r="G15" i="6"/>
  <c r="G16" i="6"/>
  <c r="G17" i="6"/>
  <c r="G18" i="6"/>
  <c r="B120" i="2" l="1"/>
  <c r="G12" i="6" l="1"/>
  <c r="G24" i="6" l="1"/>
  <c r="G26" i="6"/>
  <c r="G27" i="6"/>
  <c r="G39" i="6"/>
  <c r="G41" i="6"/>
  <c r="G40" i="6"/>
  <c r="G38" i="6"/>
  <c r="G47" i="6" s="1"/>
  <c r="G36" i="6" l="1"/>
  <c r="G49" i="6"/>
  <c r="F19" i="2"/>
  <c r="G19" i="2" s="1"/>
  <c r="G114" i="2" s="1"/>
  <c r="G116" i="2" s="1"/>
  <c r="H19" i="2" l="1"/>
  <c r="D19" i="9" s="1"/>
  <c r="H23" i="2"/>
  <c r="H27" i="2"/>
  <c r="H31" i="2"/>
  <c r="H35" i="2"/>
  <c r="H39" i="2"/>
  <c r="H43" i="2"/>
  <c r="D43" i="9" s="1"/>
  <c r="H47" i="2"/>
  <c r="H51" i="2"/>
  <c r="H55" i="2"/>
  <c r="D55" i="9" s="1"/>
  <c r="H59" i="2"/>
  <c r="H63" i="2"/>
  <c r="D63" i="9" s="1"/>
  <c r="H67" i="2"/>
  <c r="H71" i="2"/>
  <c r="H75" i="2"/>
  <c r="H79" i="2"/>
  <c r="H83" i="2"/>
  <c r="H87" i="2"/>
  <c r="H91" i="2"/>
  <c r="D91" i="9" s="1"/>
  <c r="H95" i="2"/>
  <c r="D95" i="9" s="1"/>
  <c r="H99" i="2"/>
  <c r="H103" i="2"/>
  <c r="H107" i="2"/>
  <c r="H111" i="2"/>
  <c r="H20" i="2"/>
  <c r="H24" i="2"/>
  <c r="D24" i="9" s="1"/>
  <c r="H28" i="2"/>
  <c r="H32" i="2"/>
  <c r="D32" i="9" s="1"/>
  <c r="H36" i="2"/>
  <c r="D36" i="9" s="1"/>
  <c r="H40" i="2"/>
  <c r="H44" i="2"/>
  <c r="H48" i="2"/>
  <c r="H52" i="2"/>
  <c r="H56" i="2"/>
  <c r="D56" i="9" s="1"/>
  <c r="H60" i="2"/>
  <c r="H64" i="2"/>
  <c r="H68" i="2"/>
  <c r="H72" i="2"/>
  <c r="H76" i="2"/>
  <c r="H80" i="2"/>
  <c r="H84" i="2"/>
  <c r="H88" i="2"/>
  <c r="H92" i="2"/>
  <c r="D92" i="9" s="1"/>
  <c r="H96" i="2"/>
  <c r="H100" i="2"/>
  <c r="H104" i="2"/>
  <c r="H108" i="2"/>
  <c r="H112" i="2"/>
  <c r="H21" i="2"/>
  <c r="D21" i="9" s="1"/>
  <c r="H25" i="2"/>
  <c r="D25" i="9" s="1"/>
  <c r="H29" i="2"/>
  <c r="H33" i="2"/>
  <c r="D33" i="9" s="1"/>
  <c r="H37" i="2"/>
  <c r="H41" i="2"/>
  <c r="H45" i="2"/>
  <c r="H49" i="2"/>
  <c r="H53" i="2"/>
  <c r="D53" i="9" s="1"/>
  <c r="H57" i="2"/>
  <c r="H61" i="2"/>
  <c r="H65" i="2"/>
  <c r="H69" i="2"/>
  <c r="H73" i="2"/>
  <c r="H77" i="2"/>
  <c r="H81" i="2"/>
  <c r="H85" i="2"/>
  <c r="H89" i="2"/>
  <c r="D89" i="9" s="1"/>
  <c r="H93" i="2"/>
  <c r="D93" i="9" s="1"/>
  <c r="H97" i="2"/>
  <c r="H101" i="2"/>
  <c r="H105" i="2"/>
  <c r="H109" i="2"/>
  <c r="H22" i="2"/>
  <c r="D22" i="9" s="1"/>
  <c r="H26" i="2"/>
  <c r="D26" i="9" s="1"/>
  <c r="H30" i="2"/>
  <c r="H34" i="2"/>
  <c r="H38" i="2"/>
  <c r="H42" i="2"/>
  <c r="H46" i="2"/>
  <c r="H50" i="2"/>
  <c r="D50" i="9" s="1"/>
  <c r="H54" i="2"/>
  <c r="D54" i="9" s="1"/>
  <c r="H58" i="2"/>
  <c r="H62" i="2"/>
  <c r="H66" i="2"/>
  <c r="H70" i="2"/>
  <c r="H74" i="2"/>
  <c r="H78" i="2"/>
  <c r="H82" i="2"/>
  <c r="H86" i="2"/>
  <c r="H90" i="2"/>
  <c r="D90" i="9" s="1"/>
  <c r="H94" i="2"/>
  <c r="D94" i="9" s="1"/>
  <c r="H98" i="2"/>
  <c r="H102" i="2"/>
  <c r="H106" i="2"/>
  <c r="H110" i="2"/>
  <c r="H18" i="2"/>
  <c r="D35" i="9"/>
  <c r="D20" i="9"/>
  <c r="D42" i="9"/>
  <c r="E117" i="2"/>
  <c r="D83" i="9"/>
  <c r="D23" i="9"/>
  <c r="H114" i="2" l="1"/>
  <c r="B117" i="2"/>
  <c r="G117" i="2"/>
  <c r="G119" i="2" s="1"/>
  <c r="D18" i="9"/>
  <c r="D70" i="9"/>
  <c r="D82" i="9"/>
  <c r="D85" i="9"/>
  <c r="D44" i="9"/>
  <c r="D49" i="9"/>
  <c r="D73" i="9"/>
  <c r="D65" i="9"/>
  <c r="D64" i="9"/>
  <c r="D84" i="9"/>
  <c r="D68" i="9"/>
  <c r="D87" i="9"/>
  <c r="D75" i="9"/>
  <c r="D74" i="9"/>
  <c r="D34" i="9"/>
  <c r="D28" i="9"/>
  <c r="D76" i="9"/>
  <c r="D41" i="9"/>
  <c r="D40" i="9"/>
  <c r="D57" i="9"/>
  <c r="D59" i="9"/>
  <c r="D48" i="9"/>
  <c r="D69" i="9"/>
  <c r="D81" i="9"/>
  <c r="D31" i="9"/>
  <c r="D71" i="9"/>
  <c r="D29" i="9"/>
  <c r="D27" i="9"/>
  <c r="D39" i="9"/>
  <c r="D77" i="9"/>
  <c r="D86" i="9"/>
  <c r="D66" i="9"/>
  <c r="D78" i="9"/>
  <c r="D61" i="9"/>
  <c r="D51" i="9"/>
  <c r="D60" i="9"/>
  <c r="D52" i="9"/>
  <c r="D72" i="9"/>
  <c r="D80" i="9"/>
  <c r="D62" i="9"/>
  <c r="D67" i="9"/>
  <c r="D79" i="9"/>
  <c r="D58" i="9"/>
  <c r="D88" i="9"/>
  <c r="D30" i="9"/>
  <c r="D47" i="9"/>
  <c r="D38" i="9"/>
  <c r="D37" i="9"/>
  <c r="D46" i="9"/>
  <c r="D45" i="9"/>
  <c r="D114" i="9" l="1"/>
  <c r="K116" i="9"/>
  <c r="Q116" i="9"/>
  <c r="F116" i="9"/>
  <c r="F117" i="9" s="1"/>
  <c r="P116" i="9"/>
  <c r="M116" i="9"/>
  <c r="I116" i="9"/>
  <c r="O116" i="9"/>
  <c r="G116" i="9"/>
  <c r="J116" i="9"/>
  <c r="L116" i="9"/>
  <c r="H116" i="9"/>
  <c r="N116" i="9"/>
  <c r="G121" i="2"/>
  <c r="G120" i="2"/>
  <c r="G123" i="2" l="1"/>
  <c r="G117" i="9"/>
  <c r="H117" i="9" s="1"/>
  <c r="I117" i="9" s="1"/>
  <c r="J117" i="9" s="1"/>
  <c r="K117" i="9" s="1"/>
  <c r="L117" i="9" s="1"/>
  <c r="M117" i="9" s="1"/>
  <c r="N117" i="9" s="1"/>
  <c r="O117" i="9" s="1"/>
  <c r="P117" i="9" s="1"/>
  <c r="Q117" i="9" s="1"/>
  <c r="H119" i="9" l="1"/>
  <c r="E128" i="2"/>
  <c r="G119" i="9"/>
  <c r="P119" i="9"/>
  <c r="F119" i="9"/>
  <c r="N119" i="9"/>
  <c r="M119" i="9"/>
  <c r="O119" i="9"/>
  <c r="Q119" i="9"/>
  <c r="C11" i="9"/>
  <c r="K119" i="9"/>
  <c r="L119" i="9"/>
  <c r="I119" i="9"/>
  <c r="E119" i="9"/>
  <c r="E120" i="9" s="1"/>
  <c r="B1" i="7"/>
  <c r="K5" i="7" s="1"/>
  <c r="J119" i="9"/>
  <c r="C11" i="2"/>
  <c r="F120" i="9" l="1"/>
  <c r="G120" i="9" s="1"/>
  <c r="H120" i="9" s="1"/>
  <c r="I120" i="9" s="1"/>
  <c r="J120" i="9" s="1"/>
  <c r="K120" i="9" s="1"/>
  <c r="L120" i="9" s="1"/>
  <c r="M120" i="9" s="1"/>
  <c r="N120" i="9" s="1"/>
  <c r="O120" i="9" s="1"/>
  <c r="P120" i="9" s="1"/>
  <c r="Q120" i="9" s="1"/>
  <c r="B2" i="7"/>
  <c r="I20" i="7" s="1"/>
  <c r="J21" i="7"/>
  <c r="J23" i="7" l="1"/>
  <c r="I7" i="7"/>
  <c r="I9" i="7"/>
  <c r="I14" i="7"/>
  <c r="I18" i="7"/>
  <c r="J18" i="7" s="1"/>
  <c r="I10" i="7"/>
  <c r="I13" i="7"/>
  <c r="J13" i="7" s="1"/>
  <c r="I17" i="7"/>
  <c r="I8" i="7"/>
  <c r="J9" i="7" s="1"/>
  <c r="I12" i="7"/>
  <c r="J17" i="7" l="1"/>
  <c r="J8" i="7"/>
  <c r="J20" i="7"/>
  <c r="J19" i="7"/>
  <c r="J10" i="7"/>
  <c r="I16" i="7"/>
  <c r="J16" i="7" s="1"/>
  <c r="I11" i="7"/>
  <c r="J11" i="7" s="1"/>
  <c r="J7" i="7"/>
  <c r="J15" i="7"/>
  <c r="J14" i="7"/>
  <c r="J12" i="7"/>
  <c r="A3" i="7" l="1"/>
  <c r="B126" i="2" s="1"/>
</calcChain>
</file>

<file path=xl/sharedStrings.xml><?xml version="1.0" encoding="utf-8"?>
<sst xmlns="http://schemas.openxmlformats.org/spreadsheetml/2006/main" count="21019" uniqueCount="1676">
  <si>
    <t>DESIGNACION</t>
  </si>
  <si>
    <t>UN.</t>
  </si>
  <si>
    <t>CANT.</t>
  </si>
  <si>
    <t>UNITARIO</t>
  </si>
  <si>
    <t xml:space="preserve"> </t>
  </si>
  <si>
    <t/>
  </si>
  <si>
    <t>gl</t>
  </si>
  <si>
    <t>m3</t>
  </si>
  <si>
    <t>m2</t>
  </si>
  <si>
    <t>HORMIGONES SIMPLES</t>
  </si>
  <si>
    <t>REVESTIMIENTOS</t>
  </si>
  <si>
    <t xml:space="preserve">TOTAL </t>
  </si>
  <si>
    <t xml:space="preserve">COMITENTE : </t>
  </si>
  <si>
    <t>OBRA :</t>
  </si>
  <si>
    <t xml:space="preserve">EMPRESA CONSTRUCTORA:  </t>
  </si>
  <si>
    <t>SUB TOTAL ( 4 )</t>
  </si>
  <si>
    <t>SUB TOTAL ( 1 )</t>
  </si>
  <si>
    <t>TOTAL ( 4 + 5 + 6 )</t>
  </si>
  <si>
    <t>COSTOS</t>
  </si>
  <si>
    <t>TOTAL DEL ITEM</t>
  </si>
  <si>
    <t>PORCENTAJE INCIDENCIA DEL ITEM</t>
  </si>
  <si>
    <t>LICITACIÓN N°:</t>
  </si>
  <si>
    <t>UBICACION:</t>
  </si>
  <si>
    <t>PLAZO DE OBRA:</t>
  </si>
  <si>
    <t>PRESUPUESTO OFICIAL:</t>
  </si>
  <si>
    <t>TOTAL COSTO</t>
  </si>
  <si>
    <t>TOTAL PARA CONTROL</t>
  </si>
  <si>
    <t>MESES</t>
  </si>
  <si>
    <t>Avance Mensual</t>
  </si>
  <si>
    <t>Avance Acumulado</t>
  </si>
  <si>
    <t>Inversión Mensual</t>
  </si>
  <si>
    <t>OBRA:</t>
  </si>
  <si>
    <t>ITEM:</t>
  </si>
  <si>
    <t>UNIDAD:</t>
  </si>
  <si>
    <t>U</t>
  </si>
  <si>
    <t>Cantidad</t>
  </si>
  <si>
    <t>$ Unitarios</t>
  </si>
  <si>
    <t>$ Parcial</t>
  </si>
  <si>
    <t>Total A</t>
  </si>
  <si>
    <t>Total B</t>
  </si>
  <si>
    <t>Total C</t>
  </si>
  <si>
    <t>Costo  Neto</t>
  </si>
  <si>
    <t>Total D=A+B+C</t>
  </si>
  <si>
    <t>EXPEDIENTE N°:</t>
  </si>
  <si>
    <t>ANALISIS DE PRECIOS</t>
  </si>
  <si>
    <t>PRECIOS A:</t>
  </si>
  <si>
    <t>RUBRO:</t>
  </si>
  <si>
    <t>0</t>
  </si>
  <si>
    <t>00</t>
  </si>
  <si>
    <t>01</t>
  </si>
  <si>
    <t xml:space="preserve">UNO </t>
  </si>
  <si>
    <t>02</t>
  </si>
  <si>
    <t xml:space="preserve">DOS </t>
  </si>
  <si>
    <t>03</t>
  </si>
  <si>
    <t xml:space="preserve">TRES </t>
  </si>
  <si>
    <t>04</t>
  </si>
  <si>
    <t xml:space="preserve">CUATRO </t>
  </si>
  <si>
    <t>05</t>
  </si>
  <si>
    <t xml:space="preserve">CINCO </t>
  </si>
  <si>
    <t>06</t>
  </si>
  <si>
    <t xml:space="preserve">SEIS </t>
  </si>
  <si>
    <t>07</t>
  </si>
  <si>
    <t xml:space="preserve">SIETE </t>
  </si>
  <si>
    <t>08</t>
  </si>
  <si>
    <t xml:space="preserve">OCHO </t>
  </si>
  <si>
    <t>09</t>
  </si>
  <si>
    <t xml:space="preserve">NUEVE </t>
  </si>
  <si>
    <t>1</t>
  </si>
  <si>
    <t xml:space="preserve">DIEZ </t>
  </si>
  <si>
    <t xml:space="preserve">CIENTO </t>
  </si>
  <si>
    <t xml:space="preserve">UN </t>
  </si>
  <si>
    <t>10</t>
  </si>
  <si>
    <t>11</t>
  </si>
  <si>
    <t xml:space="preserve">ONCE </t>
  </si>
  <si>
    <t>12</t>
  </si>
  <si>
    <t xml:space="preserve">DOCE </t>
  </si>
  <si>
    <t>13</t>
  </si>
  <si>
    <t xml:space="preserve">TRECE </t>
  </si>
  <si>
    <t>14</t>
  </si>
  <si>
    <t xml:space="preserve">CATORCE </t>
  </si>
  <si>
    <t>15</t>
  </si>
  <si>
    <t xml:space="preserve">QUINCE </t>
  </si>
  <si>
    <t xml:space="preserve">CON </t>
  </si>
  <si>
    <t>16</t>
  </si>
  <si>
    <t xml:space="preserve">DIECISEIS </t>
  </si>
  <si>
    <t>17</t>
  </si>
  <si>
    <t xml:space="preserve">DIECISIETE </t>
  </si>
  <si>
    <t>/100.-</t>
  </si>
  <si>
    <t>18</t>
  </si>
  <si>
    <t xml:space="preserve">DIECIOCHO </t>
  </si>
  <si>
    <t>19</t>
  </si>
  <si>
    <t xml:space="preserve">DIECINUEVE </t>
  </si>
  <si>
    <t>2</t>
  </si>
  <si>
    <t xml:space="preserve">VEINTE </t>
  </si>
  <si>
    <t xml:space="preserve">DOSCIENTOS </t>
  </si>
  <si>
    <t>20</t>
  </si>
  <si>
    <t>21</t>
  </si>
  <si>
    <t xml:space="preserve">VEINTIUNO </t>
  </si>
  <si>
    <t xml:space="preserve">VEINTIUN </t>
  </si>
  <si>
    <t>22</t>
  </si>
  <si>
    <t xml:space="preserve">VEINTIDOS </t>
  </si>
  <si>
    <t>23</t>
  </si>
  <si>
    <t xml:space="preserve">VEINTITRES </t>
  </si>
  <si>
    <t>24</t>
  </si>
  <si>
    <t xml:space="preserve">VEINTICUATRO </t>
  </si>
  <si>
    <t>25</t>
  </si>
  <si>
    <t xml:space="preserve">VEINTICINCO </t>
  </si>
  <si>
    <t>26</t>
  </si>
  <si>
    <t xml:space="preserve">VEINTISEIS </t>
  </si>
  <si>
    <t>27</t>
  </si>
  <si>
    <t xml:space="preserve">VEINTISIETE </t>
  </si>
  <si>
    <t>28</t>
  </si>
  <si>
    <t xml:space="preserve">VEINTIOCHO </t>
  </si>
  <si>
    <t>29</t>
  </si>
  <si>
    <t xml:space="preserve">VEINTINUEVE </t>
  </si>
  <si>
    <t>3</t>
  </si>
  <si>
    <t xml:space="preserve">TREINTA </t>
  </si>
  <si>
    <t xml:space="preserve">TRESCIENTOS </t>
  </si>
  <si>
    <t>4</t>
  </si>
  <si>
    <t xml:space="preserve">CUARENTA </t>
  </si>
  <si>
    <t xml:space="preserve">CUATROCIENTOS </t>
  </si>
  <si>
    <t>5</t>
  </si>
  <si>
    <t xml:space="preserve">CINCUENTA </t>
  </si>
  <si>
    <t xml:space="preserve">QUINIENTOS </t>
  </si>
  <si>
    <t>6</t>
  </si>
  <si>
    <t xml:space="preserve">SESENTA </t>
  </si>
  <si>
    <t xml:space="preserve">SEISCIENTOS </t>
  </si>
  <si>
    <t>7</t>
  </si>
  <si>
    <t xml:space="preserve">SETENTA </t>
  </si>
  <si>
    <t xml:space="preserve">SETECIENTOS </t>
  </si>
  <si>
    <t>8</t>
  </si>
  <si>
    <t xml:space="preserve">OCHENTA </t>
  </si>
  <si>
    <t xml:space="preserve">OCHOCIENTOS </t>
  </si>
  <si>
    <t>9</t>
  </si>
  <si>
    <t xml:space="preserve">NOVENTA </t>
  </si>
  <si>
    <t xml:space="preserve">NOVECIENTOS </t>
  </si>
  <si>
    <t>PRECIO FINAL</t>
  </si>
  <si>
    <t>COMPOSICION DE GASTOS GENERALES</t>
  </si>
  <si>
    <t>% Incidencia</t>
  </si>
  <si>
    <t>% Incid. Rubro</t>
  </si>
  <si>
    <t>Gastos Generales de Obra</t>
  </si>
  <si>
    <t>Gastos Generales de la Empresa</t>
  </si>
  <si>
    <t>Importe</t>
  </si>
  <si>
    <t>Coeficiente de Paso / Cascada</t>
  </si>
  <si>
    <t>PLAN DE TRABAJO Y CURVA DE INVERSIONES</t>
  </si>
  <si>
    <t xml:space="preserve">COMPUTO Y PRESUPUESTO </t>
  </si>
  <si>
    <t>MONTO DE LA OFERTA:</t>
  </si>
  <si>
    <t>Código</t>
  </si>
  <si>
    <t>Descripción</t>
  </si>
  <si>
    <r>
      <t>CPC</t>
    </r>
    <r>
      <rPr>
        <vertAlign val="superscript"/>
        <sz val="8"/>
        <rFont val="Arial"/>
        <family val="2"/>
      </rPr>
      <t>1</t>
    </r>
  </si>
  <si>
    <t>-</t>
  </si>
  <si>
    <t>Accesorios de  loza para baño de calidad media</t>
  </si>
  <si>
    <t>Accesorios de loza para baño de calidad inferior</t>
  </si>
  <si>
    <t>Accesorios metálicos para baño</t>
  </si>
  <si>
    <t>Acero aletado conformado, en barra</t>
  </si>
  <si>
    <t>Adhesivo para pisos y revestimientos cerámicos</t>
  </si>
  <si>
    <t>Alacena de cocina de madera, de calidad inferior</t>
  </si>
  <si>
    <t>Alacena de cocina de madera, de calidad media</t>
  </si>
  <si>
    <t>Alacena de cocina de madera, de calidad superior</t>
  </si>
  <si>
    <t>Alfombra de pelo cortado de material sintético, con colocación</t>
  </si>
  <si>
    <t>Anafe a gas</t>
  </si>
  <si>
    <t>Anillo para cámara de inspección de PVC</t>
  </si>
  <si>
    <t>Arcilla expandida</t>
  </si>
  <si>
    <t xml:space="preserve">Arena fina </t>
  </si>
  <si>
    <t>Artefacto de iluminación</t>
  </si>
  <si>
    <t>Ascensor  de 15 paradas</t>
  </si>
  <si>
    <t>Ascensor  de 7 paradas</t>
  </si>
  <si>
    <t>Azulejo</t>
  </si>
  <si>
    <t>Baldosa cerámica esmaltada</t>
  </si>
  <si>
    <t>Baldosa cerámica roja</t>
  </si>
  <si>
    <t>Baldosa de laja negra</t>
  </si>
  <si>
    <t>Bañera de chapa porcelanizada</t>
  </si>
  <si>
    <t>Bañera de plástico reforzado con fibra de vidrio</t>
  </si>
  <si>
    <t>Barniz con poliuretano</t>
  </si>
  <si>
    <t>Bidé de calidad inferior</t>
  </si>
  <si>
    <t>Bidé de calidad media</t>
  </si>
  <si>
    <t>Bidé de calidad superior</t>
  </si>
  <si>
    <t xml:space="preserve">Boca de acceso de plomo </t>
  </si>
  <si>
    <t>Cable  con conductor unipolar</t>
  </si>
  <si>
    <t>Cable coaxil 75 ohms</t>
  </si>
  <si>
    <t>Cable telefónico de 1 par</t>
  </si>
  <si>
    <t>Cable telefónico de 101 pares</t>
  </si>
  <si>
    <t>Cable tipo Sintenax</t>
  </si>
  <si>
    <t>Caja de chapa con tablero trifásico</t>
  </si>
  <si>
    <t>Caja de chapa para tablero</t>
  </si>
  <si>
    <t>Caja octogonal de chapa para instalación eléctrica</t>
  </si>
  <si>
    <t>Caja para pares telefónicos</t>
  </si>
  <si>
    <t>Caja rectangular de chapa para instalación eléctrica</t>
  </si>
  <si>
    <t>Cajonera para placard, de calidad inferior</t>
  </si>
  <si>
    <t>Cajonera para placard, de calidad media</t>
  </si>
  <si>
    <t>Cajonera para placard, de calidad superior</t>
  </si>
  <si>
    <t>Cal área hidratada</t>
  </si>
  <si>
    <t>Cal hidráulica hidratada</t>
  </si>
  <si>
    <t>Calefactor de tiro balanceado</t>
  </si>
  <si>
    <t>Calefón de tiro balanceado</t>
  </si>
  <si>
    <t>Calefón de tiro natural</t>
  </si>
  <si>
    <t>Canilla de bronce</t>
  </si>
  <si>
    <t>Caño de acero para instalaciones eléctricas</t>
  </si>
  <si>
    <t>Caño de chapa galvanizada</t>
  </si>
  <si>
    <t>Caño de cobre de  0,013 m</t>
  </si>
  <si>
    <t>Caño de cobre de 0,019 m</t>
  </si>
  <si>
    <t>Caño de hierro fundido de  0,064 m</t>
  </si>
  <si>
    <t>Caño de hierro fundido de  0,100 m</t>
  </si>
  <si>
    <t>Caño de hierro galvanizado</t>
  </si>
  <si>
    <t>Caño de hierro negro con revestimiento epoxi</t>
  </si>
  <si>
    <t xml:space="preserve">Caño de plomo </t>
  </si>
  <si>
    <t>Caño de polipropileno de 0,013 m</t>
  </si>
  <si>
    <t>Caño de polipropileno de 0,019 m</t>
  </si>
  <si>
    <t>Caño de PVC de 0,063 m</t>
  </si>
  <si>
    <t>Caño de PVC de 0,110 m</t>
  </si>
  <si>
    <t xml:space="preserve">Canto rodado natural </t>
  </si>
  <si>
    <t>Cascote</t>
  </si>
  <si>
    <t>Cemento de albañilería</t>
  </si>
  <si>
    <t>Cemento portland normal, en bolsa</t>
  </si>
  <si>
    <t>Cocina a gas</t>
  </si>
  <si>
    <t>Codo con base de PVC</t>
  </si>
  <si>
    <t>Codo de hierro negro con revestimiento epoxi de 0,013 m</t>
  </si>
  <si>
    <t>Codo de hierro negro con revestimiento epoxi de 0,025 m</t>
  </si>
  <si>
    <t xml:space="preserve">Codo de polipropileno  </t>
  </si>
  <si>
    <t xml:space="preserve">Codo para caño de cobre </t>
  </si>
  <si>
    <t>Codo tipo PROSA</t>
  </si>
  <si>
    <t>Conductor revestido para puesta a tierra</t>
  </si>
  <si>
    <t>Conector de chapa cincada</t>
  </si>
  <si>
    <t>Conexión flexible cromada</t>
  </si>
  <si>
    <t xml:space="preserve">Conexión flexible de plástico  </t>
  </si>
  <si>
    <t>Cortina de enrollar común de madera</t>
  </si>
  <si>
    <t>Cortina de enrollar de PVC</t>
  </si>
  <si>
    <t>Cortina de enrollar regulable de madera</t>
  </si>
  <si>
    <t>Cristal transparente de 4mm, con colocación</t>
  </si>
  <si>
    <t>Curva de hierro fundido</t>
  </si>
  <si>
    <t>Curva de hierro negro con revestimiento epoxi</t>
  </si>
  <si>
    <t>Depósito de fibrocemento para inodoro</t>
  </si>
  <si>
    <t>Electrobomba monofásica 1/3 HP</t>
  </si>
  <si>
    <t>Electrobomba monofásica 3/4 HP</t>
  </si>
  <si>
    <t>Electrobomba monofásica cloacal 1/3 HP</t>
  </si>
  <si>
    <t>Electrobomba monofásica pluvial 1/3 HP</t>
  </si>
  <si>
    <t>Electrobomba monofásica pluvial 3/4 HP</t>
  </si>
  <si>
    <t>Electrobomba trifásica 1,5 HP</t>
  </si>
  <si>
    <t>Electrobomba trifásica 7,5 HP</t>
  </si>
  <si>
    <t>Embudo de hierro fundido</t>
  </si>
  <si>
    <t>Embudo de PVC</t>
  </si>
  <si>
    <t>Empalme tipo  PROSA</t>
  </si>
  <si>
    <t>Enduído plástico al agua para exteriores</t>
  </si>
  <si>
    <t>Enduído plástico al agua para interiores</t>
  </si>
  <si>
    <t>Esmalte sintético brillante</t>
  </si>
  <si>
    <t>Esmalte sintético semimate</t>
  </si>
  <si>
    <t>Estaño al 50%</t>
  </si>
  <si>
    <t>Estantes y divisiones para placard, de calidad inferior</t>
  </si>
  <si>
    <t>Estantes y divisiones para placard, de calidad media</t>
  </si>
  <si>
    <t>Estantes y divisiones para placard, de calidad superior</t>
  </si>
  <si>
    <t>Fijador  al agua</t>
  </si>
  <si>
    <t>Frente de placard de madera, de calidad inferior</t>
  </si>
  <si>
    <t>Frente de placard de madera, de calidad superior</t>
  </si>
  <si>
    <t>Gabinete para medidor de gas</t>
  </si>
  <si>
    <t>Gabinete para medidor monofásico</t>
  </si>
  <si>
    <t>Grifería para bidé de calidad inferior</t>
  </si>
  <si>
    <t>Grifería para bidé de calidad media</t>
  </si>
  <si>
    <t>Grifería para bidé de calidad superior</t>
  </si>
  <si>
    <t>Grifería para cocina de calidad inferior</t>
  </si>
  <si>
    <t>Grifería para cocina de calidad media</t>
  </si>
  <si>
    <t>Grifería para cocina, monocomando, de calidad superior</t>
  </si>
  <si>
    <t>Grifería para ducha de calidad inferior</t>
  </si>
  <si>
    <t>Grifería para ducha de calidad media</t>
  </si>
  <si>
    <t>Grifería para ducha de calidad superior</t>
  </si>
  <si>
    <t>Grifería para lavadero de calidad inferior</t>
  </si>
  <si>
    <t>Grifería para lavadero de calidad media</t>
  </si>
  <si>
    <t>Grifería para lavatorio de calidad inferior</t>
  </si>
  <si>
    <t>Grifería para lavatorio de calidad media</t>
  </si>
  <si>
    <t>Grifería para lavatorio de calidad superior</t>
  </si>
  <si>
    <t>Hidrante completo, con manguera y gabinete</t>
  </si>
  <si>
    <t>Hormigón elaborado</t>
  </si>
  <si>
    <t>Horno a gas</t>
  </si>
  <si>
    <t>Iluminación de emergencia</t>
  </si>
  <si>
    <t>Inodoro de calidad inferior</t>
  </si>
  <si>
    <t>Inodoro de calidad media</t>
  </si>
  <si>
    <t>Inodoro de calidad superior con mochila</t>
  </si>
  <si>
    <t>Interruptor automático para tanque</t>
  </si>
  <si>
    <t>Interruptor de un  punto</t>
  </si>
  <si>
    <t>Interruptor diferencial</t>
  </si>
  <si>
    <t xml:space="preserve">Interruptor termomagnético </t>
  </si>
  <si>
    <t>Jabalina</t>
  </si>
  <si>
    <t>Laca poliuretánica</t>
  </si>
  <si>
    <t>Ladrillo cerámico hueco</t>
  </si>
  <si>
    <t>Ladrillo cerámico para entrepisos</t>
  </si>
  <si>
    <t>Ladrillo común</t>
  </si>
  <si>
    <t>Ladrillo de media máquina</t>
  </si>
  <si>
    <t>Lavatorio con columna de calidad media</t>
  </si>
  <si>
    <t>Lavatorio con columna de calidad superior</t>
  </si>
  <si>
    <t>Lavatorio sin columna de calidad inferior</t>
  </si>
  <si>
    <t>Listón yesero</t>
  </si>
  <si>
    <t>Llave candado para gas</t>
  </si>
  <si>
    <t>Llave de paso para agua</t>
  </si>
  <si>
    <t>Llave de paso para gas</t>
  </si>
  <si>
    <t>Llave esclusa de bronce</t>
  </si>
  <si>
    <t>Loseta calcárea para vereda</t>
  </si>
  <si>
    <t>Loseta de piedra lavada</t>
  </si>
  <si>
    <t>Machimbre con una cara cepillada</t>
  </si>
  <si>
    <t>Marco y tapa con cierre hermético, de bronce, de 0,20 x 0,20 m</t>
  </si>
  <si>
    <t>Matafuego de polvo químico</t>
  </si>
  <si>
    <t>Membrana asfáltica común</t>
  </si>
  <si>
    <t>Membrana asfáltica con folio de aluminio</t>
  </si>
  <si>
    <t>Mesada de acero inoxidable con bacha doble</t>
  </si>
  <si>
    <t>Mesada de acero inoxidable lisa</t>
  </si>
  <si>
    <t>Mesada de granito</t>
  </si>
  <si>
    <t>Mesada de granito con perforación para bacha</t>
  </si>
  <si>
    <t>Metal desplegado</t>
  </si>
  <si>
    <t xml:space="preserve">Mosaico granítico          </t>
  </si>
  <si>
    <t>Mueble de cocina bajo mesada, de madera, de calidad inferior</t>
  </si>
  <si>
    <t>Mueble de cocina bajo mesada, de madera, de calidad media</t>
  </si>
  <si>
    <t>Mueble de cocina bajo mesada, de madera, de calidad superior</t>
  </si>
  <si>
    <t xml:space="preserve">Pegamento para PVC </t>
  </si>
  <si>
    <t>Perfil normal doble T</t>
  </si>
  <si>
    <t>Pileta  de piso tipo PROSA</t>
  </si>
  <si>
    <t>Pileta de cocina de acero inoxidable</t>
  </si>
  <si>
    <t>Pileta de lavar de loza, chica</t>
  </si>
  <si>
    <t>Pileta de lavar de loza, grande o mediana</t>
  </si>
  <si>
    <t>Pileta de lavar de plástico</t>
  </si>
  <si>
    <t xml:space="preserve">Pileta de piso de PVC  </t>
  </si>
  <si>
    <t>Pintura al látex para interiores</t>
  </si>
  <si>
    <t>Pintura al látex para exteriores</t>
  </si>
  <si>
    <t xml:space="preserve">Pintura asfáltica </t>
  </si>
  <si>
    <t>Pintura transparente para ladrillo visto</t>
  </si>
  <si>
    <t>Piso de entablonado, con colocación</t>
  </si>
  <si>
    <t>Piso de parquet, con colocación</t>
  </si>
  <si>
    <t>Plomo para fundir</t>
  </si>
  <si>
    <t>Poliestireno expandido en placas</t>
  </si>
  <si>
    <t>Portero eléctrico</t>
  </si>
  <si>
    <t xml:space="preserve">Portón levadizo de madera </t>
  </si>
  <si>
    <t>Portón levadizo metálico</t>
  </si>
  <si>
    <t>Preservador para madera</t>
  </si>
  <si>
    <t>Puerta balcón corrediza de madera</t>
  </si>
  <si>
    <t>Puerta balcón corrediza metálica de calidad media</t>
  </si>
  <si>
    <t>Puerta balcón corrediza metálica de calidad superior</t>
  </si>
  <si>
    <t>Puerta de entrada de madera con tableros, de calidad inferior</t>
  </si>
  <si>
    <t>Puerta de entrada de madera con tableros, de calidad media</t>
  </si>
  <si>
    <t>Puerta de entrada de madera con tableros, de calidad superior</t>
  </si>
  <si>
    <t>Puerta metálica vidriada</t>
  </si>
  <si>
    <t>Puerta placa de madera, de calidad inferior</t>
  </si>
  <si>
    <t>Puerta placa de madera, de calidad media</t>
  </si>
  <si>
    <t>Puerta placa de madera, de calidad superior</t>
  </si>
  <si>
    <t>Ramal de hierro fundido</t>
  </si>
  <si>
    <t>Ramal de PVC</t>
  </si>
  <si>
    <t>Regulador de gas</t>
  </si>
  <si>
    <t>Reja de barrotes</t>
  </si>
  <si>
    <t>Rociador de techo tipo Spray</t>
  </si>
  <si>
    <t>Tabla con una cara cepillada para encofrado</t>
  </si>
  <si>
    <t>Tanque para agua de polietileno tricapa, aprobado, de 1000 litros de capacidad</t>
  </si>
  <si>
    <t>Tapa de chapa para cámara de inspección</t>
  </si>
  <si>
    <t>Tapa sumergida para tanque</t>
  </si>
  <si>
    <t>Te para caño de cobre</t>
  </si>
  <si>
    <t>Teja francesa</t>
  </si>
  <si>
    <t>Termotanque a gas</t>
  </si>
  <si>
    <t>Tirante  cepillado</t>
  </si>
  <si>
    <t>Tirante  sin cepillar</t>
  </si>
  <si>
    <t>Toma TV</t>
  </si>
  <si>
    <t>Tomacorriente con toma a tierra</t>
  </si>
  <si>
    <t xml:space="preserve">Tosca  </t>
  </si>
  <si>
    <t>Válvula a flotante</t>
  </si>
  <si>
    <t>Ventana corrediza de madera</t>
  </si>
  <si>
    <t>Ventana corrediza metálica</t>
  </si>
  <si>
    <t>Ventana corrediza metálica con vidrio repartido</t>
  </si>
  <si>
    <t>Ventiluz metálico</t>
  </si>
  <si>
    <t>Vigueta de hormigón pretensado</t>
  </si>
  <si>
    <t>Yeso blanco</t>
  </si>
  <si>
    <t>Zócalo de madera</t>
  </si>
  <si>
    <t xml:space="preserve">Zócalo granítico             </t>
  </si>
  <si>
    <t>Decreto 1295/2002 Artículo 15 Inciso</t>
  </si>
  <si>
    <t>Insumos</t>
  </si>
  <si>
    <r>
      <t>INDEC INFORMA Cuadro ó código CPC</t>
    </r>
    <r>
      <rPr>
        <vertAlign val="superscript"/>
        <sz val="8"/>
        <rFont val="Arial"/>
        <family val="2"/>
      </rPr>
      <t>1</t>
    </r>
  </si>
  <si>
    <t>Descripción de la apertura ICC</t>
  </si>
  <si>
    <t>Revista Indec Informa/código CPC</t>
  </si>
  <si>
    <t>a)</t>
  </si>
  <si>
    <t>Mano de obra</t>
  </si>
  <si>
    <t>Cuadro 1.4</t>
  </si>
  <si>
    <t>Capítulo Mano de obra</t>
  </si>
  <si>
    <t>b)</t>
  </si>
  <si>
    <t>Albañilería</t>
  </si>
  <si>
    <t>Cuadro 1.5</t>
  </si>
  <si>
    <t>Ítem albañilería</t>
  </si>
  <si>
    <t>d)</t>
  </si>
  <si>
    <t>Carpinterías</t>
  </si>
  <si>
    <t>Ítem Carpintería metálica y herrería</t>
  </si>
  <si>
    <t>f)</t>
  </si>
  <si>
    <r>
      <t>Andamios</t>
    </r>
    <r>
      <rPr>
        <vertAlign val="superscript"/>
        <sz val="8"/>
        <rFont val="Arial"/>
        <family val="2"/>
      </rPr>
      <t>2</t>
    </r>
  </si>
  <si>
    <t>Cuadro 1.6</t>
  </si>
  <si>
    <t>Alquiler de Andamios</t>
  </si>
  <si>
    <t>g)</t>
  </si>
  <si>
    <t>Artefactos de iluminación y cableado</t>
  </si>
  <si>
    <t>Ítem Instalación eléctrica</t>
  </si>
  <si>
    <t>h)</t>
  </si>
  <si>
    <t>Caños de PVC para instalaciones varias</t>
  </si>
  <si>
    <t>Cuadro 1.9</t>
  </si>
  <si>
    <t>Caños de PVC</t>
  </si>
  <si>
    <t>p)</t>
  </si>
  <si>
    <t>Gastos generales</t>
  </si>
  <si>
    <t>Capítulo Gastos generales</t>
  </si>
  <si>
    <t>r)</t>
  </si>
  <si>
    <t>Artefactos para baño y grifería</t>
  </si>
  <si>
    <t>Ítem Instalación sanitaria y contra incendio</t>
  </si>
  <si>
    <t>s)</t>
  </si>
  <si>
    <t>Hormigón</t>
  </si>
  <si>
    <t>u)</t>
  </si>
  <si>
    <t>Válvulas de bronce</t>
  </si>
  <si>
    <t>v)</t>
  </si>
  <si>
    <t>Electrobombas</t>
  </si>
  <si>
    <t>c)</t>
  </si>
  <si>
    <t>Pisos y revestimientos</t>
  </si>
  <si>
    <t>m)</t>
  </si>
  <si>
    <t>Aceros - Hierro aletado</t>
  </si>
  <si>
    <t>n)</t>
  </si>
  <si>
    <t>Cemento</t>
  </si>
  <si>
    <t>q)</t>
  </si>
  <si>
    <t>Arena</t>
  </si>
  <si>
    <t>Índices del Capítulo Gastos Generales</t>
  </si>
  <si>
    <t>Agua para construcción</t>
  </si>
  <si>
    <t>Alquiler de andamios</t>
  </si>
  <si>
    <t>Alquiler de camión volcador</t>
  </si>
  <si>
    <t>Alquiler de camioneta</t>
  </si>
  <si>
    <t>Alquiler de pala cargadora</t>
  </si>
  <si>
    <t>Alquiler de retroexcavadora</t>
  </si>
  <si>
    <t>Alquiler de volquete</t>
  </si>
  <si>
    <t>Capataz general de obra</t>
  </si>
  <si>
    <t>Casilla para obrador</t>
  </si>
  <si>
    <t>Cerco de obra</t>
  </si>
  <si>
    <t>Conexión de agua</t>
  </si>
  <si>
    <t>Conexión de desagüe cloacal</t>
  </si>
  <si>
    <t>Conexión de energía eléctrica</t>
  </si>
  <si>
    <t>Conexión de gas</t>
  </si>
  <si>
    <t>Depreciación de equipo</t>
  </si>
  <si>
    <t>Luz y fuerza motriz para obra</t>
  </si>
  <si>
    <t>Madera para encofrado</t>
  </si>
  <si>
    <t>Seguro de incendio de obra</t>
  </si>
  <si>
    <t>Seguro de Responsabilidad civil contra terceros</t>
  </si>
  <si>
    <t>Sereno</t>
  </si>
  <si>
    <t>Tirante sin cepillar</t>
  </si>
  <si>
    <t>Túnel peatonal</t>
  </si>
  <si>
    <t>Aperturas</t>
  </si>
  <si>
    <t xml:space="preserve">        Mano de obra asalariada</t>
  </si>
  <si>
    <r>
      <t>Mano de obra directa</t>
    </r>
    <r>
      <rPr>
        <sz val="8"/>
        <rFont val="Arial"/>
        <family val="2"/>
      </rPr>
      <t xml:space="preserve"> (en Albañilería y H. Armado)</t>
    </r>
  </si>
  <si>
    <t xml:space="preserve"> Oficial especializado</t>
  </si>
  <si>
    <t xml:space="preserve"> Oficial</t>
  </si>
  <si>
    <t xml:space="preserve"> Medio Oficial</t>
  </si>
  <si>
    <t xml:space="preserve"> Ayudante</t>
  </si>
  <si>
    <r>
      <t xml:space="preserve">Mano de obra indirecta </t>
    </r>
    <r>
      <rPr>
        <sz val="8"/>
        <rFont val="Arial"/>
        <family val="2"/>
      </rPr>
      <t>(capataz de primera</t>
    </r>
    <r>
      <rPr>
        <vertAlign val="superscript"/>
        <sz val="8"/>
        <rFont val="Arial"/>
        <family val="2"/>
      </rPr>
      <t>2</t>
    </r>
    <r>
      <rPr>
        <sz val="8"/>
        <rFont val="Arial"/>
        <family val="2"/>
      </rPr>
      <t xml:space="preserve">) </t>
    </r>
  </si>
  <si>
    <r>
      <t>Seguro de Accidentes de Trabajo</t>
    </r>
    <r>
      <rPr>
        <vertAlign val="superscript"/>
        <sz val="8"/>
        <rFont val="Arial"/>
        <family val="2"/>
      </rPr>
      <t>3</t>
    </r>
  </si>
  <si>
    <t xml:space="preserve">         Subcontratos de mano de obra</t>
  </si>
  <si>
    <t>Instalación eléctrica</t>
  </si>
  <si>
    <t xml:space="preserve">Instalación sanitaria </t>
  </si>
  <si>
    <t xml:space="preserve">Instalación contra incendio </t>
  </si>
  <si>
    <t>Instalación de gas</t>
  </si>
  <si>
    <t xml:space="preserve">Yesería </t>
  </si>
  <si>
    <t xml:space="preserve">Pintura </t>
  </si>
  <si>
    <t>Codigo Unificado</t>
  </si>
  <si>
    <t>Índice de precios de equipos para la construcción</t>
  </si>
  <si>
    <t>Concepto</t>
  </si>
  <si>
    <t>Guinche 1200 Kg.</t>
  </si>
  <si>
    <t>Hormigoneras de 130 a 300 litros</t>
  </si>
  <si>
    <t>Mesa de corte de cerámicos</t>
  </si>
  <si>
    <t>Mesa de corte de mosaicos</t>
  </si>
  <si>
    <t>Pluma 300 Kg.</t>
  </si>
  <si>
    <t>Taladro percutor</t>
  </si>
  <si>
    <t>Trituradora a mandíbula</t>
  </si>
  <si>
    <t>Vibrador a péndulo</t>
  </si>
  <si>
    <t xml:space="preserve">Índice de precios de algunos servicios </t>
  </si>
  <si>
    <t>Servicios de alquiler</t>
  </si>
  <si>
    <t>Andamios</t>
  </si>
  <si>
    <r>
      <t>Camión con acoplado</t>
    </r>
    <r>
      <rPr>
        <vertAlign val="superscript"/>
        <sz val="8"/>
        <rFont val="Arial"/>
        <family val="2"/>
      </rPr>
      <t>2</t>
    </r>
  </si>
  <si>
    <r>
      <t>Camión playo</t>
    </r>
    <r>
      <rPr>
        <vertAlign val="superscript"/>
        <sz val="8"/>
        <rFont val="Arial"/>
        <family val="2"/>
      </rPr>
      <t>2</t>
    </r>
  </si>
  <si>
    <t>Camión volcador</t>
  </si>
  <si>
    <t>Contenedor tipo volquete</t>
  </si>
  <si>
    <t>Camioneta</t>
  </si>
  <si>
    <t>Pala cargadora</t>
  </si>
  <si>
    <t>Retroexcavadora</t>
  </si>
  <si>
    <t xml:space="preserve">Aberturas de aluminio                                                  </t>
  </si>
  <si>
    <t xml:space="preserve">Aberturas de chapa de hierro                                           </t>
  </si>
  <si>
    <t xml:space="preserve">Abrasivos                                                              </t>
  </si>
  <si>
    <t xml:space="preserve">Abrazaderas                                                            </t>
  </si>
  <si>
    <t xml:space="preserve">Accesorio para máquinas herramientas                                   </t>
  </si>
  <si>
    <t xml:space="preserve">Accesorios para herramientas                                           </t>
  </si>
  <si>
    <t xml:space="preserve">Aceites lubricantes                                                    </t>
  </si>
  <si>
    <t xml:space="preserve">Acoplados                                                              </t>
  </si>
  <si>
    <t xml:space="preserve">Acumuladores eléctricos                                                </t>
  </si>
  <si>
    <t xml:space="preserve">Alambres de acero                                                      </t>
  </si>
  <si>
    <t xml:space="preserve">Alambrones de hierro                                                   </t>
  </si>
  <si>
    <t xml:space="preserve">Amoladoras                                                             </t>
  </si>
  <si>
    <t xml:space="preserve">Arcillas                                                               </t>
  </si>
  <si>
    <t xml:space="preserve">Arenas                                                                 </t>
  </si>
  <si>
    <t xml:space="preserve">Artefactos sanitarios                                                  </t>
  </si>
  <si>
    <t xml:space="preserve">Artículos pretensados                                                  </t>
  </si>
  <si>
    <t xml:space="preserve">Automóviles                                                            </t>
  </si>
  <si>
    <t xml:space="preserve">Autopartes de goma                                                     </t>
  </si>
  <si>
    <t xml:space="preserve">Balastos                                                               </t>
  </si>
  <si>
    <t xml:space="preserve">Baldosas cerámicas                                                     </t>
  </si>
  <si>
    <t xml:space="preserve">Barnices y protectores para madera                                     </t>
  </si>
  <si>
    <t xml:space="preserve">Barras de hierro y acero                                               </t>
  </si>
  <si>
    <t xml:space="preserve">Bolsas de plástico                                                     </t>
  </si>
  <si>
    <t xml:space="preserve">Bulones                                                                </t>
  </si>
  <si>
    <t xml:space="preserve">Calderas ( de gas y fuel oil)                                                              </t>
  </si>
  <si>
    <t xml:space="preserve">Cales                                                                  </t>
  </si>
  <si>
    <t xml:space="preserve">Camiones y sus chasis                                                  </t>
  </si>
  <si>
    <t xml:space="preserve">Caños y tubos de polietileno                                           </t>
  </si>
  <si>
    <t xml:space="preserve">Caños y tubos de polipropileno                                         </t>
  </si>
  <si>
    <t xml:space="preserve">Caños y tubos de PVC                                                   </t>
  </si>
  <si>
    <t xml:space="preserve">Capacitores electrolíticos                                             </t>
  </si>
  <si>
    <t xml:space="preserve">Cauchos sintéticos                                                     </t>
  </si>
  <si>
    <t xml:space="preserve">Cemento portland                                                       </t>
  </si>
  <si>
    <t xml:space="preserve">Cerraduras                                                             </t>
  </si>
  <si>
    <t xml:space="preserve">Chapas metálicas                                                       </t>
  </si>
  <si>
    <t xml:space="preserve">Clavos                                                                 </t>
  </si>
  <si>
    <t xml:space="preserve">Compresores y sus repuestos                                            </t>
  </si>
  <si>
    <t xml:space="preserve">Conductores eléctricos                                                 </t>
  </si>
  <si>
    <t xml:space="preserve">Correas de goma con refuerzo textil                                    </t>
  </si>
  <si>
    <t xml:space="preserve">Cortinas de aluminio                                                   </t>
  </si>
  <si>
    <t xml:space="preserve">Cortinas de enrrollar de PVC                                           </t>
  </si>
  <si>
    <t xml:space="preserve">Cortinas de madera                                                     </t>
  </si>
  <si>
    <t xml:space="preserve">Cuadernos y blocks                                                     </t>
  </si>
  <si>
    <t xml:space="preserve">Cubiertas agrícolas                                                    </t>
  </si>
  <si>
    <t xml:space="preserve">Cubiertas convencionales                                               </t>
  </si>
  <si>
    <t xml:space="preserve">Cubiertas radiales                                                     </t>
  </si>
  <si>
    <t xml:space="preserve">Cucharas de albañil                                                    </t>
  </si>
  <si>
    <t xml:space="preserve">Dispersiones de caucho (Pegamentos)                                                 </t>
  </si>
  <si>
    <t xml:space="preserve">Elásticos para autos                                                   </t>
  </si>
  <si>
    <t xml:space="preserve">Electrobombas                                                          </t>
  </si>
  <si>
    <t xml:space="preserve">Enduído para paredes                                                   </t>
  </si>
  <si>
    <t xml:space="preserve">Energía eléctrica                                                      </t>
  </si>
  <si>
    <t xml:space="preserve">Equipos de transmisión                                                 </t>
  </si>
  <si>
    <t xml:space="preserve">Esmaltes sintéticos                                                    </t>
  </si>
  <si>
    <t xml:space="preserve">Fibras minerales                                                       </t>
  </si>
  <si>
    <t xml:space="preserve">Film de polietileno                                                    </t>
  </si>
  <si>
    <t xml:space="preserve">Fuel oil                                                               </t>
  </si>
  <si>
    <t xml:space="preserve">Gas                                                                    </t>
  </si>
  <si>
    <t xml:space="preserve">Gas oil                                                                </t>
  </si>
  <si>
    <t xml:space="preserve">Gases de refinería (Butano. Propano)                                                     </t>
  </si>
  <si>
    <t xml:space="preserve">Grifería                                                               </t>
  </si>
  <si>
    <t xml:space="preserve">Grupos electrógenos                                                    </t>
  </si>
  <si>
    <t xml:space="preserve">Herramientas de mano                                                   </t>
  </si>
  <si>
    <t xml:space="preserve">Hidrófugos                                                             </t>
  </si>
  <si>
    <t xml:space="preserve">Hierros redondos                                                       </t>
  </si>
  <si>
    <t xml:space="preserve">Hormigón                                                               </t>
  </si>
  <si>
    <t xml:space="preserve">Hormigoneras                                                           </t>
  </si>
  <si>
    <t xml:space="preserve">Impermeabilizantes                                                     </t>
  </si>
  <si>
    <t xml:space="preserve">Interruptores eléctricos                                               </t>
  </si>
  <si>
    <t xml:space="preserve">Kerosene                                                               </t>
  </si>
  <si>
    <t xml:space="preserve">Ladrillos huecos                                                       </t>
  </si>
  <si>
    <t xml:space="preserve">Ladrillos refractarios                                                 </t>
  </si>
  <si>
    <t xml:space="preserve">Lingotes de aluminio y sus aleaciones                       </t>
  </si>
  <si>
    <t xml:space="preserve">Lingotes y perfiles de aluminio y sus aleaciones                       </t>
  </si>
  <si>
    <t xml:space="preserve">Maderas aglomeradas                                                    </t>
  </si>
  <si>
    <t xml:space="preserve">Maderas aserradas                                                      </t>
  </si>
  <si>
    <t xml:space="preserve">Maderas terciadas fenólicas                                            </t>
  </si>
  <si>
    <t xml:space="preserve">Maderas terciadas no fenólicas                                         </t>
  </si>
  <si>
    <t xml:space="preserve">Máquinas para carpintería                                              </t>
  </si>
  <si>
    <t xml:space="preserve">Máquinas viales autopropulsadas                                        </t>
  </si>
  <si>
    <t xml:space="preserve">Máquinas viales no autopropulsadas                                     </t>
  </si>
  <si>
    <t xml:space="preserve">Membranas asfálticas                                                   </t>
  </si>
  <si>
    <t xml:space="preserve">Morteros refractarios                                                  </t>
  </si>
  <si>
    <t xml:space="preserve">Mosaicos                                                               </t>
  </si>
  <si>
    <t xml:space="preserve">Motores a explosión de uso industrial                                  </t>
  </si>
  <si>
    <t xml:space="preserve">Motores eléctricos                                                     </t>
  </si>
  <si>
    <t xml:space="preserve">Motores para vehículos                                                 </t>
  </si>
  <si>
    <t xml:space="preserve">Motos                                                                  </t>
  </si>
  <si>
    <t xml:space="preserve">Naftas                                                                 </t>
  </si>
  <si>
    <t xml:space="preserve">Papel obra                                                             </t>
  </si>
  <si>
    <t xml:space="preserve">Pegamentos para revestimientos                                         </t>
  </si>
  <si>
    <t xml:space="preserve">Perfiles de hierro                                                     </t>
  </si>
  <si>
    <t xml:space="preserve">Petróleo crudo                                                         </t>
  </si>
  <si>
    <t xml:space="preserve">Piedras                                                                </t>
  </si>
  <si>
    <t xml:space="preserve">Piezas fundidas                                                         </t>
  </si>
  <si>
    <t xml:space="preserve">Piletas y mesadas de acero inoxidable                                  </t>
  </si>
  <si>
    <t xml:space="preserve">Pinturas al látex                                                      </t>
  </si>
  <si>
    <t>Plastificantes</t>
  </si>
  <si>
    <t xml:space="preserve">Polímeros del cloruro de vinilo                                        </t>
  </si>
  <si>
    <t xml:space="preserve">Polímeros del estireno                                                 </t>
  </si>
  <si>
    <t xml:space="preserve">Polímeros del etileno                                                  </t>
  </si>
  <si>
    <t xml:space="preserve">Productos básicos de aluminio                                  </t>
  </si>
  <si>
    <t xml:space="preserve">Productos básicos de cobre y latón                                     </t>
  </si>
  <si>
    <t xml:space="preserve">Puertas placa                                                          </t>
  </si>
  <si>
    <t xml:space="preserve">Radiadores                                                             </t>
  </si>
  <si>
    <t xml:space="preserve">Resinas plásticas                                                      </t>
  </si>
  <si>
    <t xml:space="preserve">Rodamientos                                                            </t>
  </si>
  <si>
    <t xml:space="preserve">Soldadoras eléctricas                                                  </t>
  </si>
  <si>
    <t xml:space="preserve">Subproductos de refinería (Coke. Parafina)                                              </t>
  </si>
  <si>
    <t xml:space="preserve">Taladros                                                               </t>
  </si>
  <si>
    <t xml:space="preserve">Tejas                                                                  </t>
  </si>
  <si>
    <t xml:space="preserve">Tejidos de alambre                                                     </t>
  </si>
  <si>
    <t xml:space="preserve">Telas plásticas                                                        </t>
  </si>
  <si>
    <t xml:space="preserve">Transformadores                                                        </t>
  </si>
  <si>
    <t xml:space="preserve">Utilitarios                                                            </t>
  </si>
  <si>
    <t xml:space="preserve">Vidrio plano                                                           </t>
  </si>
  <si>
    <t xml:space="preserve">Vidrios laminados                                                      </t>
  </si>
  <si>
    <t xml:space="preserve">Vidrios templados                                                      </t>
  </si>
  <si>
    <t xml:space="preserve">Vidrios térmicos                                                       </t>
  </si>
  <si>
    <t xml:space="preserve">Yesos y piedras calizas                                                </t>
  </si>
  <si>
    <t>IMPORTADOS</t>
  </si>
  <si>
    <t xml:space="preserve">Accesorios y repuestos para máquinas de uso especial                 </t>
  </si>
  <si>
    <t xml:space="preserve">Aceros aleados                                                       </t>
  </si>
  <si>
    <t xml:space="preserve">Chapas de hierro al silicio                                              </t>
  </si>
  <si>
    <t xml:space="preserve">Chapas de hierro/acero                                               </t>
  </si>
  <si>
    <t xml:space="preserve">Cobre                                                                </t>
  </si>
  <si>
    <t xml:space="preserve">Estaño                                                               </t>
  </si>
  <si>
    <t xml:space="preserve">Maderas aserradas                                                    </t>
  </si>
  <si>
    <t xml:space="preserve">Manganeso                                                            </t>
  </si>
  <si>
    <t xml:space="preserve">Máquinas para perforar, taladrar o fresar                            </t>
  </si>
  <si>
    <t xml:space="preserve">Máquinas para rebanar, afilar, amolar, pulir u otro acabado          </t>
  </si>
  <si>
    <t xml:space="preserve">Máquinas para uso general (Máquinas para soldar plásticos)                                        </t>
  </si>
  <si>
    <t xml:space="preserve">Papeles                                                              </t>
  </si>
  <si>
    <t xml:space="preserve">Perfiles de hierro / acero                                           </t>
  </si>
  <si>
    <t xml:space="preserve">Piezas y partes para máquinas de uso general (Rodamientos)                         </t>
  </si>
  <si>
    <t xml:space="preserve">Polietileno                                                          </t>
  </si>
  <si>
    <t xml:space="preserve">Polipropileno                                                        </t>
  </si>
  <si>
    <t xml:space="preserve">Soda solvay                                                          </t>
  </si>
  <si>
    <t xml:space="preserve">Toner                                                                </t>
  </si>
  <si>
    <t>Cuadro 1. Índice de Precios Internos Básicos al por Mayor (IPIB), mayor desagregación disponible</t>
  </si>
  <si>
    <t>Cuadro 2. Índice de Precios Internos Básicos al por Mayor (IPIB), desagregación inmediata superior disponible</t>
  </si>
  <si>
    <t>Clasificación</t>
  </si>
  <si>
    <r>
      <t>CIIU R3</t>
    </r>
    <r>
      <rPr>
        <b/>
        <vertAlign val="superscript"/>
        <sz val="8"/>
        <rFont val="Arial"/>
        <family val="2"/>
      </rPr>
      <t>1</t>
    </r>
  </si>
  <si>
    <t>NACIONALES</t>
  </si>
  <si>
    <t>Estructuras metálicas para construcción (incluye: Aberturas de aluminio, Aberturas de chapa de hierro y Cortinas de aluminio)</t>
  </si>
  <si>
    <t>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t>
  </si>
  <si>
    <t>Máquinas herramientas y sus accesorios (incluye: Tornos y sus partes y piezas, Taladros, Amoladoras, Máquinas para carpintería, Soldadoras eléctricas y Accesorio para máquinas herramientas)</t>
  </si>
  <si>
    <t>Productos de cerámica no refractaria para uso no estructural (incluye: Artefactos sanitarios y Platos playos de cerámica)</t>
  </si>
  <si>
    <t>Artículos de hormigón, de cemento y de yeso (incluye: Hormigón, Mosaicos y Artículos pretensados)</t>
  </si>
  <si>
    <t>Autos, utilitarios, camiones, colectivos y chasis (incluye: Automóviles, Utilitarios, Camiones y sus chasis y Colectivos, Chasis y carrocerías para ómnibus)</t>
  </si>
  <si>
    <t>Plásticos en formas básicas (incluye: Caños y tubos de PVC, Caños y tubos de polipropileno y Caños y tubos de polietileno)</t>
  </si>
  <si>
    <t>Cauchos (incluye: Cauchos sintéticos y Dispersiones de caucho)</t>
  </si>
  <si>
    <t>Otros productos de caucho (incluye: Autopartes de goma, Correas de goma con refuerzo textil y Otros artículos de goma)</t>
  </si>
  <si>
    <t>Otros productos plásticos (incluye: Telas plásticas, Cortinas de enrollar de PVC y Artículos de bazar de plástico)</t>
  </si>
  <si>
    <t>Carpintería de madera (incluye: Cortinas de madera y Puertas placa)</t>
  </si>
  <si>
    <t>Cubiertas de caucho (incluye: Cubiertas radiales, Cubiertas convencionales y Cubiertas agrícolas)</t>
  </si>
  <si>
    <t>Otros productos metálicos n.c.p. (incluye: Bulones, Clavos, Envases de hojalata, Recipientes para gases, Grifería, Cerraduras, Tejidos de alambre, Piletas y mesadas de acero inoxidable y Chapas metálicas)</t>
  </si>
  <si>
    <t>Motores, generadores y transformadores eláctricos (incluye: Motores eléctricos, Grupos electrógenos y Transformadores)</t>
  </si>
  <si>
    <t>Combustibles (Incluye: Naftas, Kerosene, Gas oil, Fuel oil y Gases de refinería)</t>
  </si>
  <si>
    <t>Máquinas viales para la construcción (incluye: Máquinas viales autopropulsadas, Máquinas viales no autopropulsadas y Hormigoneras)</t>
  </si>
  <si>
    <t>Productos refractarios (incluye: Ladrillos refractarios y Morteros refractarios)</t>
  </si>
  <si>
    <t>Automotores y sus motores (incluye: Motores para vehículos, Automóviles, Utilitarios, Camiones y sus chasis y Colectivos, chasis y carrocerías para ómnibus)</t>
  </si>
  <si>
    <t>Sustancias plásticas (incluye: Polímeros de etileno, Polímeros de estireno, Polímeros de cloruro de vinilo y Polímeros de propileno)</t>
  </si>
  <si>
    <t>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t>
  </si>
  <si>
    <t>Vidrios para construcción y automotores (incluye: Vidrio plano, Vidrios templados, Vidrios térmicos y Vidrios laminados)</t>
  </si>
  <si>
    <t>Hierros y aceros en formas básicas (incluye: Chapas de hierro/acero, Aceros aleados y Perfiles de hierro/acero)</t>
  </si>
  <si>
    <t>Minerales no ferrosos en formas básicas (incluye: Cobre, Estaño y Manganeso)</t>
  </si>
  <si>
    <t>Máquinas herramientas (incluye: Máquinas para perforar, taladrar o fresar y Máquinas para rebanar, afilar, amolar, pulir u otro acabado)</t>
  </si>
  <si>
    <t xml:space="preserve">Máquinas de uso general y sus partes y piezas (incluye: Piezas y partes para máquinas de uso general -Rodamientos- y Máquinas para uso general -Máquinas para soldar plásticos-)                             </t>
  </si>
  <si>
    <t>Sustancias plásticas (incluye: Polietileno y Polipropileno)</t>
  </si>
  <si>
    <t>Sustancias químicas básicas (incluye: Soda solvay y Pigmentos)</t>
  </si>
  <si>
    <t>Cuadro 2. Índices del Capítulo Materiales, desagregación inmediata superior disponible</t>
  </si>
  <si>
    <t>Baldosas y losas para pavimentos, cubos de mosaicos de cerámicos y artículos similares (incluye: Azulejo, Baldosa cerámica esmaltada y Baldosa cerámica roja)</t>
  </si>
  <si>
    <t>Cajonera para placard (incluye: Cajonera para placard de calidad inferior, media y superior)</t>
  </si>
  <si>
    <t>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t>
  </si>
  <si>
    <t>Estantes y divisiones para placard (incluye: Estantes y divisiones para placard de calidad inferior, media y superior)</t>
  </si>
  <si>
    <t>41/42/51</t>
  </si>
  <si>
    <t>Ventana corrediza metálica y ventiluz metálico (incluye: Ventana corrediza metálica, Ventana corrediza metálica con vidrio repartido y Ventiluz metálico)</t>
  </si>
  <si>
    <t>Cuadro 1. Índices del Capítulo Materiales, mayor desagregación disponible</t>
  </si>
  <si>
    <t>Cuadro 1. Índices del Capítulo Mano de Obra, mayor desagregación disponible</t>
  </si>
  <si>
    <t>Cuadro 2. Índices del Capítulo Mano de Obra, desagregación disponible</t>
  </si>
  <si>
    <t>Yesería (incluye: mano de obra de subcontrato de yesería y sus materiales intervinientes para dicho ítem)</t>
  </si>
  <si>
    <t>Productos químicos</t>
  </si>
  <si>
    <t>Cuadro 3.2-24</t>
  </si>
  <si>
    <t>Sustancias y productos químicos</t>
  </si>
  <si>
    <t>Motores eléctricos y equipos de aire acondicionado</t>
  </si>
  <si>
    <t>Cuadro 3.2-31</t>
  </si>
  <si>
    <t>Máquinas y aparatos eléctricos</t>
  </si>
  <si>
    <t>Asfaltos, combustibles y lubricantes</t>
  </si>
  <si>
    <t>Cuadro 3.2-23</t>
  </si>
  <si>
    <t>Productos refinados del petróleo</t>
  </si>
  <si>
    <t>Medidores de caudal</t>
  </si>
  <si>
    <t>Cuadro 3.2-292</t>
  </si>
  <si>
    <t>Máquinas de uso especial</t>
  </si>
  <si>
    <t>Membrana impermeabilizante</t>
  </si>
  <si>
    <t>Cuadro 3.2-252</t>
  </si>
  <si>
    <t>Productos de plástico</t>
  </si>
  <si>
    <t>Equipo - Amortización de equipo</t>
  </si>
  <si>
    <t>Cuadro 3.2-29</t>
  </si>
  <si>
    <t>Máquinas y equipos</t>
  </si>
  <si>
    <t>e)</t>
  </si>
  <si>
    <t>i)</t>
  </si>
  <si>
    <t>k)</t>
  </si>
  <si>
    <t>t)</t>
  </si>
  <si>
    <t>w)</t>
  </si>
  <si>
    <t>j)</t>
  </si>
  <si>
    <t>Índices de los componentes incluidos en el Decreto 1295/2002.</t>
  </si>
  <si>
    <t>Baldosa cerámica roja para azotea de 20 x 20 cm; por m2.</t>
  </si>
  <si>
    <t>Acero aletado conformado de dureza natural, tipo ADN 420 (IRAM-IAS U 500-528), tensión máxima admisible 2.400 kg/cm2, en barra de 10 mm de diámetro; por tonelada.</t>
  </si>
  <si>
    <t>Cemento portland normal; por bolsa de 50 kg.</t>
  </si>
  <si>
    <t>Arena fina; por m3.</t>
  </si>
  <si>
    <t>Índice de Precios Internos Básicos al por Mayor (IPIB).</t>
  </si>
  <si>
    <t>DATOS REDETERMINACION</t>
  </si>
  <si>
    <t>CÓDIGO</t>
  </si>
  <si>
    <t>DESCRIPCIÓN</t>
  </si>
  <si>
    <t>Terciado Fenólico e= 18mm.  Mts. 1,22x 2,44</t>
  </si>
  <si>
    <t>Alamo Tirante 3" X 3" x mt 2,25</t>
  </si>
  <si>
    <t>Puntales de Alamo de 8,5 cm x 2,5 m.</t>
  </si>
  <si>
    <t>Hierro Torcionado  8mm. "Acindar" x 12 mts</t>
  </si>
  <si>
    <t>Clavos Punta Paris 2"</t>
  </si>
  <si>
    <t>Alambre Nº 17</t>
  </si>
  <si>
    <t>Poliestireno expandido e = 1 cm.</t>
  </si>
  <si>
    <t>Esmalte sintetico blanco x 4 lts tipo ALBA</t>
  </si>
  <si>
    <t>Vidrio transparente de 3mm  precio x m2.</t>
  </si>
  <si>
    <t>Cable de Cobre aislado de 1,5mm tipo Pirelli</t>
  </si>
  <si>
    <t>Caja de Acero rectangular MOP</t>
  </si>
  <si>
    <t>Caño de Acero Semipesado 3/4"</t>
  </si>
  <si>
    <t>Tomacorriente de Embutir c/tapa tipo "Exul"</t>
  </si>
  <si>
    <t>Caño Negro c/expoxi de 3/4"</t>
  </si>
  <si>
    <t>Tubo de PVC 3,2mmdiam x 63mm x 4 mts</t>
  </si>
  <si>
    <t>Deposito de Fº Cº embutir de 16 lts.</t>
  </si>
  <si>
    <t>Llave de Bronce 3/4" Fv (paso)</t>
  </si>
  <si>
    <t>Inodoro Pedestal  blanco FERRUM ANDINA</t>
  </si>
  <si>
    <t>Tanque de Plastico para agua tricapa850lts. Aprobado.</t>
  </si>
  <si>
    <t>Portarrollo blanco FERRUM  FIX</t>
  </si>
  <si>
    <t>Llave de gas con roseta de 1/2"</t>
  </si>
  <si>
    <t>Chapadur superpuerta 1,22x2,13</t>
  </si>
  <si>
    <t xml:space="preserve">Alamo Tabla 1" X 4" </t>
  </si>
  <si>
    <t>Chapa de Hierro Nº 18 medidas (1,22x2,44)</t>
  </si>
  <si>
    <t>Pomela de Hierro re. 140x170</t>
  </si>
  <si>
    <t>Cerradura tipo kallay nº 4006</t>
  </si>
  <si>
    <t>Gas Oil</t>
  </si>
  <si>
    <t xml:space="preserve">Nafta Super </t>
  </si>
  <si>
    <t>Nafta Comun</t>
  </si>
  <si>
    <t>Aceite Diesel Movil extra 15/40</t>
  </si>
  <si>
    <t>Piedra Nº 1</t>
  </si>
  <si>
    <t>Piedra Nº 2</t>
  </si>
  <si>
    <t>Piedra Nº 3</t>
  </si>
  <si>
    <t>Arena para sellado</t>
  </si>
  <si>
    <t>Triturado 8 mm</t>
  </si>
  <si>
    <t>Triturado 20 mm</t>
  </si>
  <si>
    <t>Materia Granular p/sub-base bajo 3"</t>
  </si>
  <si>
    <t>Materia Granular p/base bajo 2"</t>
  </si>
  <si>
    <t>Cementi tipo 50/60</t>
  </si>
  <si>
    <t>Asfaliq EM1</t>
  </si>
  <si>
    <t>Asfaliq ER1</t>
  </si>
  <si>
    <t>Emulsion EBCR</t>
  </si>
  <si>
    <t>Bitalco 70/100</t>
  </si>
  <si>
    <t>Mezcla 70/30</t>
  </si>
  <si>
    <t>Defensas c/agujeros p/fijacion a poste a 3,810m y/o 1,905 e=3,2(7,62 m.util)</t>
  </si>
  <si>
    <t>Defensas de largo medio e=2,5 (7,62 m.util)</t>
  </si>
  <si>
    <t>Defensas c/agujeros p/fijacion a poste a 3,810m y/o 1,905 e=3,2(3,81 m.util)</t>
  </si>
  <si>
    <t>Postes metalicos pesados long. 1,50</t>
  </si>
  <si>
    <t>Alas terminales comunes (0,73 m)</t>
  </si>
  <si>
    <t>Caño Armco MP100 chapa ac. 2 mm Ondul. Y Galv.; 2mts. Diam.</t>
  </si>
  <si>
    <t>Powergel 800 encartuchado Kg</t>
  </si>
  <si>
    <t>Detonador Comun Nº 8  Kg.</t>
  </si>
  <si>
    <t>Mecha Lenta Kg.</t>
  </si>
  <si>
    <t>Detonador Noneles 1/15 seriados c/u</t>
  </si>
  <si>
    <t>Cordon Detonante 5 Grs/mts. Kg.</t>
  </si>
  <si>
    <t>Gav. Malla 6x8 alam.zinc 5% 3mm de ref. mt 1x1x1</t>
  </si>
  <si>
    <t>Alambre galvanizado para gavion</t>
  </si>
  <si>
    <t>180 X M3      H-8</t>
  </si>
  <si>
    <t>250 X M3      H-13</t>
  </si>
  <si>
    <t>310 X M3      H-17</t>
  </si>
  <si>
    <t>Señ.Vert. tipo c/sop. y bul.de alumin c/chapa alum.p/señal / vertical, espesor 4 mm</t>
  </si>
  <si>
    <t>Papel reflec. Señ/vert. reflec term x 42 mts.</t>
  </si>
  <si>
    <t>Microesferas de vidrio</t>
  </si>
  <si>
    <t>Pint/reflec p/demerc. Horiz. Temp.Amb.x 20 lts</t>
  </si>
  <si>
    <t>Diluyente para demarcación x 20 lts</t>
  </si>
  <si>
    <t>Pintura ligante imprimador x 20 lts</t>
  </si>
  <si>
    <t>Caño PVC  k10 DE 1/2"</t>
  </si>
  <si>
    <t>Acople Rapido 1/2"</t>
  </si>
  <si>
    <t>Estaño en Barra al 33%</t>
  </si>
  <si>
    <t>Caño Plomo pesado 1/2"</t>
  </si>
  <si>
    <t>Acople para Plomo PVC 1/2"</t>
  </si>
  <si>
    <t>Caño Hormigon comprimido 0,40 mts.</t>
  </si>
  <si>
    <t>Caño PVC R Diam. 75 mm</t>
  </si>
  <si>
    <t>Caño PVC R Diam. 150 mm</t>
  </si>
  <si>
    <t>Válv.esclusa sm de HºFº d/brida 75 mm *1</t>
  </si>
  <si>
    <t>Válv.esclusa sm de HºFº d/brida 250 mm *1</t>
  </si>
  <si>
    <t>Caño Polietileno al/dens MRS-80-K10- 20mm</t>
  </si>
  <si>
    <t>Kits completo conexión domiciliaria</t>
  </si>
  <si>
    <t>Caja para empotrar en vereda</t>
  </si>
  <si>
    <t>Caño PVC 40mm diam, 3,2mm esp.</t>
  </si>
  <si>
    <t>Caño PVC p/cloacas 160 mm diam. Reglam.</t>
  </si>
  <si>
    <t>Caño PVC p/cloacas 315 mm diam. Reglam.</t>
  </si>
  <si>
    <t>Marco y Tapa de HºFº pesado 600mm diam</t>
  </si>
  <si>
    <t>Marco y Tapa de HºFº ductil art. Clase 400</t>
  </si>
  <si>
    <t>Caño PVC Cloacas 110 mm</t>
  </si>
  <si>
    <t>Ramal PVC Cloacas 160x110mm a 45º c/ag</t>
  </si>
  <si>
    <t>Curva 110 mm diam. A 45º c/aro de goma</t>
  </si>
  <si>
    <t>Valvula de Hº ductil tipo euro 20 db 75 mm*1</t>
  </si>
  <si>
    <t>Brazo Metalico s/ CN 77 con collar y bulones</t>
  </si>
  <si>
    <t>Cable Cu  tipo talle 2x2x5 mm2</t>
  </si>
  <si>
    <t>Lampara de NA de 150 W</t>
  </si>
  <si>
    <t>Morseto bimetalico deriv. 1360/1 B</t>
  </si>
  <si>
    <t>Artefacto Meriza 66</t>
  </si>
  <si>
    <t>Balasto + Ignitor P/Interior de 150 W / 220 V</t>
  </si>
  <si>
    <t>Aislador MN17</t>
  </si>
  <si>
    <t>RACK 479</t>
  </si>
  <si>
    <t>Fleje Aluminio de 10 x 1 mm</t>
  </si>
  <si>
    <t>Morseto 1976/4  -  AL-AL</t>
  </si>
  <si>
    <t>Perfiles de hierro L- 8x6 mts.-(1x1x1/8)</t>
  </si>
  <si>
    <t>Membrana 4 mm c/aluminio tipo”Emapi”</t>
  </si>
  <si>
    <t>Pomeca</t>
  </si>
  <si>
    <t>Pintura al latex para interior env 20lts" Alba"</t>
  </si>
  <si>
    <t>Cerámica 30 x 40 p/paredes-Línea Económica SCOP</t>
  </si>
  <si>
    <t>Cerámica 20 x 20 p/piso-Línea Económica SCOP</t>
  </si>
  <si>
    <t>Enduído plastico (al agua para exteriores)x 4 lts,</t>
  </si>
  <si>
    <t>Vigueta Pretensada S3 x ML "Chirino"</t>
  </si>
  <si>
    <t>Ladrillo ceramico para Losa 12,5 cm x unid. "Chirino"</t>
  </si>
  <si>
    <t>Block de Hormigon 20 x 20 x 40</t>
  </si>
  <si>
    <t xml:space="preserve">Adhesivo p/cerámico impermeable–Bolsa x 30 Kg. </t>
  </si>
  <si>
    <t>Yeso blanco tuyango/Selenita</t>
  </si>
  <si>
    <t>Inodoro pedestal comun blanco tipo Ferrun Andina"</t>
  </si>
  <si>
    <t>Portarrollo</t>
  </si>
  <si>
    <t>Mochila para exterior PVC</t>
  </si>
  <si>
    <t>Tablero metálico de 10 módulos</t>
  </si>
  <si>
    <t>Caja metálica rectangular</t>
  </si>
  <si>
    <t>Llave de embutir punto y toma</t>
  </si>
  <si>
    <t>Tomacorriente de Embutir c/tapa tipo Exul</t>
  </si>
  <si>
    <t>Bomba 3/4 Hp</t>
  </si>
  <si>
    <t>Calefactor  tiro balanceado 2000 calorias</t>
  </si>
  <si>
    <t>Calefactor  tiro balanceado 3000 calorias</t>
  </si>
  <si>
    <t>Calefactor  sin salida 2000 calorias</t>
  </si>
  <si>
    <t>Calefactor  sin salida 3000 calorias</t>
  </si>
  <si>
    <t>Cocina blanca  56 cm, 4 hornallas</t>
  </si>
  <si>
    <t>Calefón linea económica 14 lts., blanco Instantáneo</t>
  </si>
  <si>
    <t>Mesada de granito gris mara- mts.2-</t>
  </si>
  <si>
    <t>Mesada de granito rosa- mts.2-</t>
  </si>
  <si>
    <t>Bacha para mesada de cocina simple -ZZ-52-</t>
  </si>
  <si>
    <t xml:space="preserve">Bacha para mesada de cocina doble </t>
  </si>
  <si>
    <t>Placa MDF 3 mm 160x213</t>
  </si>
  <si>
    <t>Marcos de chapa Nº 18 con puerta placa  en mdf liso 75x2,04 mts.</t>
  </si>
  <si>
    <t>Marcos de chapa Nº 18 con puerta placa  en madera 75x2,04 mts.</t>
  </si>
  <si>
    <t>Canto rodado clasificado</t>
  </si>
  <si>
    <t>(Valores Netos sin Impuestos)</t>
  </si>
  <si>
    <t>TOTAL GASTOS GENERALES</t>
  </si>
  <si>
    <t>UBICACIÓN:</t>
  </si>
  <si>
    <t>COMITENTE:</t>
  </si>
  <si>
    <t>CONTRATISTA:</t>
  </si>
  <si>
    <t>A - MATERIALES</t>
  </si>
  <si>
    <t>B - MANO DE OBRA</t>
  </si>
  <si>
    <t>C - EQUIPOS</t>
  </si>
  <si>
    <t>ml</t>
  </si>
  <si>
    <t>Capa aisladora horizontal</t>
  </si>
  <si>
    <t>Oficial Especializado</t>
  </si>
  <si>
    <t xml:space="preserve">Oficial </t>
  </si>
  <si>
    <t>Ayudante</t>
  </si>
  <si>
    <t>CÓDIGO RUBRO - ÍTEM</t>
  </si>
  <si>
    <t>DIRECCIÓN NACIONAL DE VIALIDAD</t>
  </si>
  <si>
    <t>VALORES DE INSUMOS DE TABLA I</t>
  </si>
  <si>
    <t>Equipo nacional</t>
  </si>
  <si>
    <t>Gas  oil.</t>
  </si>
  <si>
    <t>Fuel oil.</t>
  </si>
  <si>
    <t>Nafta Común.</t>
  </si>
  <si>
    <t>Arenas.</t>
  </si>
  <si>
    <t>Cementos.</t>
  </si>
  <si>
    <t>Cales.</t>
  </si>
  <si>
    <t>Piedras.</t>
  </si>
  <si>
    <t>Acero dulce.</t>
  </si>
  <si>
    <t>Acero especial.</t>
  </si>
  <si>
    <t>Acero para pretensado.</t>
  </si>
  <si>
    <t>Acero laminado</t>
  </si>
  <si>
    <t>Camisas de acero para pilotes.</t>
  </si>
  <si>
    <t>Alambres para alambrados.</t>
  </si>
  <si>
    <t>Torniquetes.</t>
  </si>
  <si>
    <t>Caños de hierro galvanizado.</t>
  </si>
  <si>
    <t>Caños de hormigón armado.</t>
  </si>
  <si>
    <t>Alambre tejido p/ gaviones y colchonetas.</t>
  </si>
  <si>
    <t>Postes, varillones y varillas p/alambrados.</t>
  </si>
  <si>
    <t>Membrana de polietileno o geotextil</t>
  </si>
  <si>
    <t>Tranqueras de madera.</t>
  </si>
  <si>
    <t>Luminarias.</t>
  </si>
  <si>
    <t>Lámparas.</t>
  </si>
  <si>
    <t>Balastos (electricidad).</t>
  </si>
  <si>
    <t>Conductores eléctricos.</t>
  </si>
  <si>
    <t>Tableros.</t>
  </si>
  <si>
    <t>Aluminio en chapa p/ señalamiento</t>
  </si>
  <si>
    <t>Filler calcáreo.</t>
  </si>
  <si>
    <t>Madera para encofrado.</t>
  </si>
  <si>
    <t>Mejorador de adherencia.</t>
  </si>
  <si>
    <t>Aditivos para hormigones.</t>
  </si>
  <si>
    <t>Gelinita.</t>
  </si>
  <si>
    <t>Mechas.</t>
  </si>
  <si>
    <t>Gelamón.</t>
  </si>
  <si>
    <t>Nagovil.</t>
  </si>
  <si>
    <t>Apoyos de neopreno.</t>
  </si>
  <si>
    <t>Columnas para iluminación.</t>
  </si>
  <si>
    <t>Baranda metálica peatonal.</t>
  </si>
  <si>
    <t>Pintura termoplástica reflectante.</t>
  </si>
  <si>
    <t>Esferillas de vidrio.</t>
  </si>
  <si>
    <t>Tachas reflectantes.</t>
  </si>
  <si>
    <t>Esmalte sintético.</t>
  </si>
  <si>
    <t>Pórticos, ménsulas y carteles.</t>
  </si>
  <si>
    <t>Siliconas de bajo módulo.</t>
  </si>
  <si>
    <t>Resina Epoxi.</t>
  </si>
  <si>
    <t>Sellador de fisuras.</t>
  </si>
  <si>
    <t>Moldes metálicos.</t>
  </si>
  <si>
    <t>Accesorios para pretensado.</t>
  </si>
  <si>
    <t>Anclajes.</t>
  </si>
  <si>
    <t>Topes antisísmicos.</t>
  </si>
  <si>
    <t>Caños de PVC.</t>
  </si>
  <si>
    <t>Balasto.(FF.CC.)</t>
  </si>
  <si>
    <t>Durmientes.</t>
  </si>
  <si>
    <t>Rieles.</t>
  </si>
  <si>
    <t>Escamas para tierra armada.</t>
  </si>
  <si>
    <t>Mat. especiales p/tierra armada.</t>
  </si>
  <si>
    <t>Alquiler apuntalamientos.</t>
  </si>
  <si>
    <t>Alquiler equipos.</t>
  </si>
  <si>
    <t>Movilidad p/Supervisión.</t>
  </si>
  <si>
    <t>Cubiertas y cámaras p/movilidad</t>
  </si>
  <si>
    <t>Vivienda para Supervisión.</t>
  </si>
  <si>
    <t>Seguros y patente.</t>
  </si>
  <si>
    <t>Clavos y alambres p/ataduras.</t>
  </si>
  <si>
    <t>Flejes de hierro.</t>
  </si>
  <si>
    <t>Artículos pretensados.</t>
  </si>
  <si>
    <t>Tubos de acero.</t>
  </si>
  <si>
    <t>Transporte p/Var. Referencia.</t>
  </si>
  <si>
    <t>Asfaltos, comb. y lubr. p/Var. Referencia.</t>
  </si>
  <si>
    <t>Equipos p/Var. Referencia.</t>
  </si>
  <si>
    <t>Gastos generales p/Var. Referencia.</t>
  </si>
  <si>
    <t>Camiones y sus Chasis.</t>
  </si>
  <si>
    <t>Carrocerías y Remolques (Acoplados).</t>
  </si>
  <si>
    <t>Máquinas Viales Autopropulsadas.</t>
  </si>
  <si>
    <t>Máquinas Viales no Autopropulsadas.</t>
  </si>
  <si>
    <t>Movilización de obra.</t>
  </si>
  <si>
    <t>Expropiaciones.</t>
  </si>
  <si>
    <t>Costo financiero (Anual).</t>
  </si>
  <si>
    <t>Equipo importado.</t>
  </si>
  <si>
    <t>Cementos asfálticos C.A.</t>
  </si>
  <si>
    <t>Asfaltos diluídos E.M. - E.R.</t>
  </si>
  <si>
    <t>Emulsiones asfálticas.</t>
  </si>
  <si>
    <t>Asfaltos modificados c/polímeros.</t>
  </si>
  <si>
    <t>Caños y bóvedas de chapa ondulada y galvanizada.</t>
  </si>
  <si>
    <t>Materiales para baranda metálica cincada para defensa.</t>
  </si>
  <si>
    <t>TRANSPORTES:</t>
  </si>
  <si>
    <t>86.1</t>
  </si>
  <si>
    <t>CAMION SOLO:</t>
  </si>
  <si>
    <t>86.1.1</t>
  </si>
  <si>
    <t>Chasis.</t>
  </si>
  <si>
    <t>86.1.2</t>
  </si>
  <si>
    <t>Caja.</t>
  </si>
  <si>
    <t>86.1.3</t>
  </si>
  <si>
    <t>Cubiertas y cámaras.</t>
  </si>
  <si>
    <t>86.1.4</t>
  </si>
  <si>
    <t>Gas-oil</t>
  </si>
  <si>
    <t>86.1.5</t>
  </si>
  <si>
    <t>Chofer.</t>
  </si>
  <si>
    <t>86.2</t>
  </si>
  <si>
    <t>CAMION CON ACOPLADO:</t>
  </si>
  <si>
    <t>86.2.1</t>
  </si>
  <si>
    <t>86.2.2</t>
  </si>
  <si>
    <t>Acoplado.</t>
  </si>
  <si>
    <t>86.2.3</t>
  </si>
  <si>
    <t>86.2.4</t>
  </si>
  <si>
    <t>86.2.5</t>
  </si>
  <si>
    <t>86.2.6</t>
  </si>
  <si>
    <t>Hormigón Elaborado</t>
  </si>
  <si>
    <t>Bolsas de plástico</t>
  </si>
  <si>
    <t>Suelo seleccionado</t>
  </si>
  <si>
    <t>Lámina reflectiva p/señalamiento</t>
  </si>
  <si>
    <t>Pintura látex para exterior</t>
  </si>
  <si>
    <t>Puntas para fresado</t>
  </si>
  <si>
    <t>Provisón de agua</t>
  </si>
  <si>
    <t>Cloruro de sodio (Sal)</t>
  </si>
  <si>
    <t>Herramientas menores</t>
  </si>
  <si>
    <t>Mano de obra - p/Var. Referencia</t>
  </si>
  <si>
    <t>Gas Oil p/Var. Referencia</t>
  </si>
  <si>
    <t>Aceite lubricante p/Var. Referencia</t>
  </si>
  <si>
    <t>Mano de Obra - Oficial Especializado</t>
  </si>
  <si>
    <t xml:space="preserve">Mano de Obra - Oficial </t>
  </si>
  <si>
    <t>Mano de Obra - Medio Oficial</t>
  </si>
  <si>
    <t>Mano de Obra - Ayudante</t>
  </si>
  <si>
    <t>Mano de Obra - Arquitectura p/Var. Referencia</t>
  </si>
  <si>
    <t>GAS OIL TOTAL PROMEDIO PAIS S/IVA - ACA</t>
  </si>
  <si>
    <t>Costo Financiero (Mensual)</t>
  </si>
  <si>
    <t>T R A N S P O R T E S    C A R R E T E R O S  -   C A M I O N    S O L O</t>
  </si>
  <si>
    <t>T R A N S P O R T E S    C A R R E T E R O S  -   C A M I O N    C O N    A C O P L A D O</t>
  </si>
  <si>
    <t>INSTITUTO DE INVESTIGACIONES ECONÓMICAS Y ESTADÍSTICAS SJ</t>
  </si>
  <si>
    <t>Producto</t>
  </si>
  <si>
    <t>Mano de Obra</t>
  </si>
  <si>
    <t>Materiales</t>
  </si>
  <si>
    <t>Madera</t>
  </si>
  <si>
    <t>Hierros</t>
  </si>
  <si>
    <t>Áridos</t>
  </si>
  <si>
    <t>Arena clasificada lavada</t>
  </si>
  <si>
    <t>Aglomerantes</t>
  </si>
  <si>
    <t>Cemento aprobado con envase x 50 Kg. " Loma Negra"</t>
  </si>
  <si>
    <t>Calcemit c/env x 30 Kg.</t>
  </si>
  <si>
    <t>Cemento blanco bolsa de 42 Kg. "Pingüino"</t>
  </si>
  <si>
    <t>Ladrillos y Viguetas</t>
  </si>
  <si>
    <t>LADRILLO RECOCIDO</t>
  </si>
  <si>
    <t>LADRILLON 1°</t>
  </si>
  <si>
    <t>Aislantes</t>
  </si>
  <si>
    <t>Emulsión asfáltica envase x 18 lts. (RicAsfalt )</t>
  </si>
  <si>
    <t>Pinturas y afines</t>
  </si>
  <si>
    <t>Pintura al látex p/ exterior x 20 lts – “Alba”</t>
  </si>
  <si>
    <t>Vidrios y otros</t>
  </si>
  <si>
    <t>Policarbonato x m2</t>
  </si>
  <si>
    <t>Electricidad</t>
  </si>
  <si>
    <t>Instalaciones Sanitarias y Gas</t>
  </si>
  <si>
    <t>Carpintería Metálica y Madera</t>
  </si>
  <si>
    <t xml:space="preserve">Ventana de aluminio- corrediza  1,20x1,10 mts. con vidrio de 3 o 4 mm completa </t>
  </si>
  <si>
    <t xml:space="preserve">Ventana de aluminio de apertura con vidrio 3 o 4 mm  1,20x1,10 mts completa </t>
  </si>
  <si>
    <t>Combustibles</t>
  </si>
  <si>
    <t>Piedras y Triturados</t>
  </si>
  <si>
    <t>Asfaltos</t>
  </si>
  <si>
    <t>Defensas Viales de Seguridad</t>
  </si>
  <si>
    <t>Explosivos</t>
  </si>
  <si>
    <t>Gaviones</t>
  </si>
  <si>
    <t>Cubiertas</t>
  </si>
  <si>
    <t>CUBIERTA CON TACOS 1000 X 20 16 T.</t>
  </si>
  <si>
    <t>CUBIERTAS SIN TACOS 1000 X 20 16T</t>
  </si>
  <si>
    <t>CUBIERTA 1400 X 24 12 TELAS</t>
  </si>
  <si>
    <t>CUBIERTA 23,5 X 25 20 T</t>
  </si>
  <si>
    <t>CUBIERTA 26,5 X 25 20 T</t>
  </si>
  <si>
    <t>Señalamientos</t>
  </si>
  <si>
    <t>Ferretería</t>
  </si>
  <si>
    <t>Instalación agua y cloacas (OSSE)</t>
  </si>
  <si>
    <t>Electricidad externa (Energía San Juan)</t>
  </si>
  <si>
    <t>Mármoles y granitos</t>
  </si>
  <si>
    <t>Artefactos baño y cocina</t>
  </si>
  <si>
    <t xml:space="preserve">Equipamiento </t>
  </si>
  <si>
    <t>I</t>
  </si>
  <si>
    <t>0001</t>
  </si>
  <si>
    <t>TRABAJOS PRELIMINARES</t>
  </si>
  <si>
    <t>Movilización de obra</t>
  </si>
  <si>
    <t>0002</t>
  </si>
  <si>
    <t>Obrador</t>
  </si>
  <si>
    <t>0003</t>
  </si>
  <si>
    <t>Cartel de obra</t>
  </si>
  <si>
    <t>0004</t>
  </si>
  <si>
    <t>0005</t>
  </si>
  <si>
    <t>Erradicación de árboles</t>
  </si>
  <si>
    <t>0006</t>
  </si>
  <si>
    <t>0007</t>
  </si>
  <si>
    <t>Replanteo</t>
  </si>
  <si>
    <t>MOVIMIENTOS DE SUELOS</t>
  </si>
  <si>
    <t>Relleno y compactación</t>
  </si>
  <si>
    <t>Excavación para subsuelo</t>
  </si>
  <si>
    <t>Excavación para fundaciones</t>
  </si>
  <si>
    <t>Hormigón de limpieza</t>
  </si>
  <si>
    <t>Hormigón para cimientos</t>
  </si>
  <si>
    <t>HORMIGON ARMADO</t>
  </si>
  <si>
    <t>Bases</t>
  </si>
  <si>
    <t>Vigas de arriostramiento</t>
  </si>
  <si>
    <t>Vigas de fundación</t>
  </si>
  <si>
    <t>Vigas de encadenado</t>
  </si>
  <si>
    <t>Zapatas corridas</t>
  </si>
  <si>
    <t>Columnas de encadenado</t>
  </si>
  <si>
    <t>Vigas de carga</t>
  </si>
  <si>
    <t>0008</t>
  </si>
  <si>
    <t>Columnas de carga</t>
  </si>
  <si>
    <t>0009</t>
  </si>
  <si>
    <t>Tabiques de hormigón armado</t>
  </si>
  <si>
    <t>0010</t>
  </si>
  <si>
    <t>Losas de hormigón armado</t>
  </si>
  <si>
    <t>0011</t>
  </si>
  <si>
    <t>Losas cerámicas</t>
  </si>
  <si>
    <t>0012</t>
  </si>
  <si>
    <t>Escaleras</t>
  </si>
  <si>
    <t>CONTRAPISOS Y CARPETAS</t>
  </si>
  <si>
    <t>Contrapiso e = 10 cm</t>
  </si>
  <si>
    <t>Contrapiso e = 15 cm</t>
  </si>
  <si>
    <t>Contrapiso armado e = 12 cm</t>
  </si>
  <si>
    <t>Contrapiso armado e = 15 cm</t>
  </si>
  <si>
    <t>0021</t>
  </si>
  <si>
    <t>Carpeta sobre contrapiso</t>
  </si>
  <si>
    <t>0022</t>
  </si>
  <si>
    <t>Carpeta sobre losa</t>
  </si>
  <si>
    <t>MAMPOSTERIA</t>
  </si>
  <si>
    <t>Ladrillo cerámico macizo e = 0,10 m</t>
  </si>
  <si>
    <t>Ladrillo cerámico macizo e = 0,20 m</t>
  </si>
  <si>
    <t>Ladrillo cerámico macizo e = 0,30 m</t>
  </si>
  <si>
    <t>Ladrillón cerámico macizo e = 0,20 m</t>
  </si>
  <si>
    <t>Ladrillo cerámico macizo armada e = 0,10 m</t>
  </si>
  <si>
    <t>Ladrillo cerámico macizo armada e = 0,20 m</t>
  </si>
  <si>
    <t>Ladrillo cerámico macizo armada e = 0,30 m</t>
  </si>
  <si>
    <t>Ladrillón cerámico macizo armada e = 0,20 m</t>
  </si>
  <si>
    <t>Ladrillo cerámico hueco e = 0,10 m</t>
  </si>
  <si>
    <t>Ladrillo cerámico hueco e = 0,20 m</t>
  </si>
  <si>
    <t>0020</t>
  </si>
  <si>
    <t>Bloque de hormigón e = 0,10 m</t>
  </si>
  <si>
    <t>Bloque de hormigón e = 0,20 m</t>
  </si>
  <si>
    <t>AISLACIONES</t>
  </si>
  <si>
    <t>Capa aisladora Vertical</t>
  </si>
  <si>
    <t>Blindaje de plomo para rayos</t>
  </si>
  <si>
    <t>Aislación contra el salitre</t>
  </si>
  <si>
    <t>REVOQUES Y ENLUCIDOS</t>
  </si>
  <si>
    <t>Enlucido exterior</t>
  </si>
  <si>
    <t>CUBIERTA DE TECHO</t>
  </si>
  <si>
    <t>CIELORRASOS</t>
  </si>
  <si>
    <t>Cielorraso aplicado de yeso</t>
  </si>
  <si>
    <t>Cielorraso aplicado a la cal</t>
  </si>
  <si>
    <t>Cielorraso suspendido placa roca de yeso junta tomada</t>
  </si>
  <si>
    <t>Cielorraso suspendido placa roca de yeso desmontable</t>
  </si>
  <si>
    <t>Cielorraso suspendido placa roca de yeso locales húmedos</t>
  </si>
  <si>
    <t>Cielorraso suspendido placa cementicia</t>
  </si>
  <si>
    <t>Cielorraso modular metálico ( c/ aislación acústica )</t>
  </si>
  <si>
    <t>Revestimiento cerámico</t>
  </si>
  <si>
    <t>Revestimiento porcelanato</t>
  </si>
  <si>
    <t>Revestimiento de piedra</t>
  </si>
  <si>
    <t>Revestimiento plástico</t>
  </si>
  <si>
    <t>Revestimiento vinílico</t>
  </si>
  <si>
    <t>Tabique placa roca de yeso</t>
  </si>
  <si>
    <t>Tabique placa roca de yeso para sanitario</t>
  </si>
  <si>
    <t>Tabique medio forro de placa de yeso</t>
  </si>
  <si>
    <t>Tabique medio forro de placa de yeso para sanitario</t>
  </si>
  <si>
    <t>Tabique estructura aluminio y placas madera</t>
  </si>
  <si>
    <t>0013</t>
  </si>
  <si>
    <t>Piso técnico</t>
  </si>
  <si>
    <t>Piso granito natural</t>
  </si>
  <si>
    <t>Piso cemento rodillado</t>
  </si>
  <si>
    <t>Piso cemento alisado</t>
  </si>
  <si>
    <t>Piso baldosas piedra lavada</t>
  </si>
  <si>
    <t>Piso baldosa cerámica</t>
  </si>
  <si>
    <t>Pavimentos de HºAº</t>
  </si>
  <si>
    <t>Zócalo granítico</t>
  </si>
  <si>
    <t>Zócalo calcáreo</t>
  </si>
  <si>
    <t>Zócalo granito natural</t>
  </si>
  <si>
    <t>Zócalo hormigón</t>
  </si>
  <si>
    <t>0014</t>
  </si>
  <si>
    <t>MESADAS</t>
  </si>
  <si>
    <t>Mesadas granito reconstituido</t>
  </si>
  <si>
    <t>0015</t>
  </si>
  <si>
    <t>VIDRIOS Y ESPEJOS</t>
  </si>
  <si>
    <t>Vidrio float 3 mm</t>
  </si>
  <si>
    <t>Vidrio float 4 mm</t>
  </si>
  <si>
    <t>Vidrio float 5 mm</t>
  </si>
  <si>
    <t>Laminado de seguridad (float 3+PVB+float 3)</t>
  </si>
  <si>
    <t>Laminado de seguridad (float 4+PVB+float 4)</t>
  </si>
  <si>
    <t>Doble Vidrio Hermético (3+9+3)</t>
  </si>
  <si>
    <t>Doble Vidrio Hermético (4+9+4)</t>
  </si>
  <si>
    <t>Doble Vidrio Hermético (3+12+3)</t>
  </si>
  <si>
    <t>0030</t>
  </si>
  <si>
    <t>Espejos</t>
  </si>
  <si>
    <t>0016</t>
  </si>
  <si>
    <t>PINTURAS</t>
  </si>
  <si>
    <t>Látex muro interior</t>
  </si>
  <si>
    <t>Látex muro exterior</t>
  </si>
  <si>
    <t>Látex muro H° Visto</t>
  </si>
  <si>
    <t>Esmalte sintético muro interior</t>
  </si>
  <si>
    <t>Esmalte sintético muro exterior</t>
  </si>
  <si>
    <t>Esmalte sintético sobre carpintería madera</t>
  </si>
  <si>
    <t>0017</t>
  </si>
  <si>
    <t>CARPINTERIAS</t>
  </si>
  <si>
    <t>Carpintería madera</t>
  </si>
  <si>
    <t>Carpintería metálica</t>
  </si>
  <si>
    <t>Carpintería aluminio</t>
  </si>
  <si>
    <t>Puertas</t>
  </si>
  <si>
    <t>Ventanas</t>
  </si>
  <si>
    <t>Rejas</t>
  </si>
  <si>
    <t>Piel de Vidrio</t>
  </si>
  <si>
    <t>Parasoles</t>
  </si>
  <si>
    <t>Bastidor soporte carpintería</t>
  </si>
  <si>
    <t>0018</t>
  </si>
  <si>
    <t>Estructura metálica escalera</t>
  </si>
  <si>
    <t>Estructura metálica cubierta</t>
  </si>
  <si>
    <t>Estructura soporte revestimiento</t>
  </si>
  <si>
    <t>Torre metálica para tanque de reserva</t>
  </si>
  <si>
    <t>Tapajuntas</t>
  </si>
  <si>
    <t>0019</t>
  </si>
  <si>
    <t>Instalación eléctrica - Fuerza mótriz y media tensión</t>
  </si>
  <si>
    <t>Instalación eléctrica - Corrientes débiles</t>
  </si>
  <si>
    <t>Instalación eléctrica - Cañerias y/o bandejas</t>
  </si>
  <si>
    <t>Instalación eléctrica - Artefactos iluminación</t>
  </si>
  <si>
    <t>Instalación sanitaria - Base de cloacas</t>
  </si>
  <si>
    <t>Instalación sanitaria - Provisión de agua potable</t>
  </si>
  <si>
    <t>Instalación sanitaria - Artefactos y accesorios</t>
  </si>
  <si>
    <t>Instalación sanitaria - Grifería</t>
  </si>
  <si>
    <t>Instalación de gas - Artefactoss</t>
  </si>
  <si>
    <t>Instalación de gas - Cañería</t>
  </si>
  <si>
    <t>OBRAS EXTERIORES</t>
  </si>
  <si>
    <t>Parquización</t>
  </si>
  <si>
    <t>Vereda municipal</t>
  </si>
  <si>
    <t>Mástil bandera</t>
  </si>
  <si>
    <t>SEÑALETICA</t>
  </si>
  <si>
    <t>Cartel institucional</t>
  </si>
  <si>
    <t>PROYECTO EJECUTIVO</t>
  </si>
  <si>
    <t>Proyecto ejecutivo</t>
  </si>
  <si>
    <t>Proyecto ejecutivo - Arquitectónico</t>
  </si>
  <si>
    <t>Proyecto ejecutivo - Estructural</t>
  </si>
  <si>
    <t>Proyecto ejecutivo - Instalación eléctrica</t>
  </si>
  <si>
    <t>Proyecto ejecutivo - Instalación sanitaria</t>
  </si>
  <si>
    <t>Proyecto ejecutivo - Instalación gas</t>
  </si>
  <si>
    <t>Proyecto ejecutivo - Instalación termomecánica</t>
  </si>
  <si>
    <t>0023</t>
  </si>
  <si>
    <t>EQUIPAMIENTO</t>
  </si>
  <si>
    <t>Pizarrones</t>
  </si>
  <si>
    <t>0024</t>
  </si>
  <si>
    <t>Antepechos de hormigón</t>
  </si>
  <si>
    <t>Antepechos de granito natural</t>
  </si>
  <si>
    <t>Umbrales de hormigón</t>
  </si>
  <si>
    <t>0025</t>
  </si>
  <si>
    <t>CIERRE PERIMETRAL</t>
  </si>
  <si>
    <t>Cerco olímpico</t>
  </si>
  <si>
    <t>Mampostería y malla artística</t>
  </si>
  <si>
    <t>un</t>
  </si>
  <si>
    <t>Inversión Acumulada</t>
  </si>
  <si>
    <t>FECHA APERTURA LICITACIÓN:</t>
  </si>
  <si>
    <t>ANTICIPO FINANCIERO:</t>
  </si>
  <si>
    <t>8-1</t>
  </si>
  <si>
    <t>10-1</t>
  </si>
  <si>
    <t>10-2</t>
  </si>
  <si>
    <t>12-1</t>
  </si>
  <si>
    <t>12-2</t>
  </si>
  <si>
    <t>13-1</t>
  </si>
  <si>
    <t>17-1</t>
  </si>
  <si>
    <t>17-2</t>
  </si>
  <si>
    <t>19-1</t>
  </si>
  <si>
    <t>19-2</t>
  </si>
  <si>
    <t>19-3</t>
  </si>
  <si>
    <t>1-1</t>
  </si>
  <si>
    <t>1-2</t>
  </si>
  <si>
    <t>ANTICIPO FINANCIERO/ACOPIO:</t>
  </si>
  <si>
    <t>2-1</t>
  </si>
  <si>
    <t>3-1</t>
  </si>
  <si>
    <t>5-1</t>
  </si>
  <si>
    <t>6-1</t>
  </si>
  <si>
    <t>7-1</t>
  </si>
  <si>
    <t>9-1</t>
  </si>
  <si>
    <t>11-1</t>
  </si>
  <si>
    <t>14-1</t>
  </si>
  <si>
    <t>15-1</t>
  </si>
  <si>
    <t>16-1</t>
  </si>
  <si>
    <t>16-2</t>
  </si>
  <si>
    <t>18-1</t>
  </si>
  <si>
    <t>18-2</t>
  </si>
  <si>
    <t>18-3</t>
  </si>
  <si>
    <t>4-1</t>
  </si>
  <si>
    <t>DIRECCIÓN ARQUITECTURA</t>
  </si>
  <si>
    <t>RUBRO ITEM</t>
  </si>
  <si>
    <t>I-0001</t>
  </si>
  <si>
    <t>I-0001.0004</t>
  </si>
  <si>
    <t>I-0001.0007</t>
  </si>
  <si>
    <t>I-0001.0006</t>
  </si>
  <si>
    <t>I-0002</t>
  </si>
  <si>
    <t>I-0002.0003</t>
  </si>
  <si>
    <t>I-0003</t>
  </si>
  <si>
    <t>I-0003.0001</t>
  </si>
  <si>
    <t>I-0004</t>
  </si>
  <si>
    <t>I-0004.0001</t>
  </si>
  <si>
    <t>I-0004.0002</t>
  </si>
  <si>
    <t>I-0004.0013</t>
  </si>
  <si>
    <t>I-0004.0005</t>
  </si>
  <si>
    <t>I-0004.0004</t>
  </si>
  <si>
    <t>I-0004.0006</t>
  </si>
  <si>
    <t>I-0004.0007</t>
  </si>
  <si>
    <t>I-0004.0008</t>
  </si>
  <si>
    <t>I-0004.0014</t>
  </si>
  <si>
    <t>I-0004.0015</t>
  </si>
  <si>
    <t>I-0005</t>
  </si>
  <si>
    <t>I-0005.0010</t>
  </si>
  <si>
    <t>I-0005.0002</t>
  </si>
  <si>
    <t>I-0006</t>
  </si>
  <si>
    <t>I-0006.0008</t>
  </si>
  <si>
    <t>I-0007</t>
  </si>
  <si>
    <t>I-0007.0005</t>
  </si>
  <si>
    <t>I-0008</t>
  </si>
  <si>
    <t>I-0008.0001</t>
  </si>
  <si>
    <t>I-0008.0002</t>
  </si>
  <si>
    <t>I-0008.0003</t>
  </si>
  <si>
    <t>I-0010</t>
  </si>
  <si>
    <t>I-0010.0004</t>
  </si>
  <si>
    <t>I-0011</t>
  </si>
  <si>
    <t>I-0011.0001</t>
  </si>
  <si>
    <t>I-0011.0009</t>
  </si>
  <si>
    <t>I-0012</t>
  </si>
  <si>
    <t>I-0012.0008</t>
  </si>
  <si>
    <t>I-0012.0007</t>
  </si>
  <si>
    <t>I-0012.0009</t>
  </si>
  <si>
    <t>I-0013</t>
  </si>
  <si>
    <t>I-0013.0002</t>
  </si>
  <si>
    <t>I-0013.0009</t>
  </si>
  <si>
    <t>I-0013.0020</t>
  </si>
  <si>
    <t>I-0013.0023</t>
  </si>
  <si>
    <t>I-0013.0030</t>
  </si>
  <si>
    <t>I-0013.0033</t>
  </si>
  <si>
    <t>I-0014</t>
  </si>
  <si>
    <t>I-0014.0002</t>
  </si>
  <si>
    <t>I-0015</t>
  </si>
  <si>
    <t>I-0015.0020</t>
  </si>
  <si>
    <t>I-0015.0030</t>
  </si>
  <si>
    <t>I-0016</t>
  </si>
  <si>
    <t>I-0016.0001</t>
  </si>
  <si>
    <t>I-0016.0002</t>
  </si>
  <si>
    <t>I-0016.0013</t>
  </si>
  <si>
    <t>I-0016.0003</t>
  </si>
  <si>
    <t>I-0016.0012</t>
  </si>
  <si>
    <t>I-0017</t>
  </si>
  <si>
    <t>I-0017.0001</t>
  </si>
  <si>
    <t>I-0017.0002</t>
  </si>
  <si>
    <t>I-0017.0003</t>
  </si>
  <si>
    <t>I-0018</t>
  </si>
  <si>
    <t>I-0018.0008</t>
  </si>
  <si>
    <t>I-0018.0009</t>
  </si>
  <si>
    <t>I-0021</t>
  </si>
  <si>
    <t>I-0021.0002</t>
  </si>
  <si>
    <t>I-0021.0005</t>
  </si>
  <si>
    <t>I-0021.0003</t>
  </si>
  <si>
    <t>I-0022</t>
  </si>
  <si>
    <t>I-0022.0001</t>
  </si>
  <si>
    <t>I-0022.0002</t>
  </si>
  <si>
    <t>I-0022.0003</t>
  </si>
  <si>
    <t>I-0022.0004</t>
  </si>
  <si>
    <t>I-0024</t>
  </si>
  <si>
    <t>I-0025</t>
  </si>
  <si>
    <t>I-0029</t>
  </si>
  <si>
    <t>I-0029.0001</t>
  </si>
  <si>
    <t>I-0029.0002</t>
  </si>
  <si>
    <t>I-0032</t>
  </si>
  <si>
    <t>I-0032.0002</t>
  </si>
  <si>
    <t>I-0033</t>
  </si>
  <si>
    <t>15-2</t>
  </si>
  <si>
    <t>15-3</t>
  </si>
  <si>
    <t>19-4</t>
  </si>
  <si>
    <t>23-1</t>
  </si>
  <si>
    <t>OBRAS DE ARQUITECTURA- PLANILLA DE CODIGOS DE ITEMS</t>
  </si>
  <si>
    <t>I-0001.0001</t>
  </si>
  <si>
    <t>I-0001.0002</t>
  </si>
  <si>
    <t>I-0001.0003</t>
  </si>
  <si>
    <t>Limpieza de terreno y nivelación</t>
  </si>
  <si>
    <t>I-0001.0005</t>
  </si>
  <si>
    <t>Demolición incluido retiro de material</t>
  </si>
  <si>
    <t>I-0002.0001</t>
  </si>
  <si>
    <t>I-0002.0002</t>
  </si>
  <si>
    <t>I-0003.0002</t>
  </si>
  <si>
    <t>I-0004.0003</t>
  </si>
  <si>
    <t>I-0004.0009</t>
  </si>
  <si>
    <t>I-0004.0010</t>
  </si>
  <si>
    <t>I-0004.0011</t>
  </si>
  <si>
    <t>I-0004.0012</t>
  </si>
  <si>
    <t>Dados de Hº Aº - Muertos</t>
  </si>
  <si>
    <t>Losas de hormigón armado Tque. Rva.</t>
  </si>
  <si>
    <t>Cordón de hormigón armado</t>
  </si>
  <si>
    <t>I-0005.0001</t>
  </si>
  <si>
    <t>Contrapiso e = 10 cm terminación rodillado</t>
  </si>
  <si>
    <t>I-0005.0003</t>
  </si>
  <si>
    <t>I-0005.0004</t>
  </si>
  <si>
    <t>Contrapiso e = 8 cm</t>
  </si>
  <si>
    <t>I-0005.0005</t>
  </si>
  <si>
    <t>Contrapiso s/losas</t>
  </si>
  <si>
    <t>I-0005.0006</t>
  </si>
  <si>
    <t>Contrapiso s/azotea accesible</t>
  </si>
  <si>
    <t>I-0005.0007</t>
  </si>
  <si>
    <t>Contrapiso locales sanitarios</t>
  </si>
  <si>
    <t>Contrapiso armado e = 10 cm Bajo Piso Granitico</t>
  </si>
  <si>
    <t>I-0005.0011</t>
  </si>
  <si>
    <t>I-0005.0012</t>
  </si>
  <si>
    <t>I-0005.0021</t>
  </si>
  <si>
    <t>I-0005.0022</t>
  </si>
  <si>
    <t>I-0006.0001</t>
  </si>
  <si>
    <t>I-0006.0002</t>
  </si>
  <si>
    <t>I-0006.0003</t>
  </si>
  <si>
    <t>I-0006.0004</t>
  </si>
  <si>
    <t>I-0006.0005</t>
  </si>
  <si>
    <t>I-0006.0006</t>
  </si>
  <si>
    <t>I-0006.0007</t>
  </si>
  <si>
    <t>I-0006.0010</t>
  </si>
  <si>
    <t>I-0006.0011</t>
  </si>
  <si>
    <t>I-0006.0020</t>
  </si>
  <si>
    <t>I-0006.0021</t>
  </si>
  <si>
    <t>I-0007.0001</t>
  </si>
  <si>
    <t>I-0007.0002</t>
  </si>
  <si>
    <t>I-0007.0003</t>
  </si>
  <si>
    <t>I-0007.0004</t>
  </si>
  <si>
    <t>Capa aisladora horizontal y vertical</t>
  </si>
  <si>
    <t>I-0007.0006</t>
  </si>
  <si>
    <t>Capa aisladora Horizontal y Vertical en canteros</t>
  </si>
  <si>
    <t>I-0007.0007</t>
  </si>
  <si>
    <t>Capa aisladora Vertical en subsuelos</t>
  </si>
  <si>
    <t xml:space="preserve">Revoque grueso </t>
  </si>
  <si>
    <t>Grueso impermeable b/ revestimiento</t>
  </si>
  <si>
    <t xml:space="preserve">Enlucido </t>
  </si>
  <si>
    <t>I-0008.0004</t>
  </si>
  <si>
    <t>I-0009</t>
  </si>
  <si>
    <t>I-0009.0001</t>
  </si>
  <si>
    <t>Cubierta de chapa panel</t>
  </si>
  <si>
    <t>I-0009.0002</t>
  </si>
  <si>
    <t>Cubierta de techo con baldoza ceramica</t>
  </si>
  <si>
    <t>I-0010.0001</t>
  </si>
  <si>
    <t>I-0010.0002</t>
  </si>
  <si>
    <t>I-0010.0003</t>
  </si>
  <si>
    <t>I-0010.0005</t>
  </si>
  <si>
    <t>I-0010.0006</t>
  </si>
  <si>
    <t>I-0010.0007</t>
  </si>
  <si>
    <t>I-0010.0008</t>
  </si>
  <si>
    <t xml:space="preserve">Cielorraso Tipo Hunter Douglas Natura </t>
  </si>
  <si>
    <t>I-0010.0009</t>
  </si>
  <si>
    <t xml:space="preserve">Cielorraso Tipo Hunter Douglas Minicell </t>
  </si>
  <si>
    <t>I-0010.0010</t>
  </si>
  <si>
    <t>I-0011.0002</t>
  </si>
  <si>
    <t>I-0011.0003</t>
  </si>
  <si>
    <t>I-0011.0004</t>
  </si>
  <si>
    <t>I-0011.0005</t>
  </si>
  <si>
    <t>I-0011.0006</t>
  </si>
  <si>
    <t xml:space="preserve">Revestimiento en Muro de HºAº </t>
  </si>
  <si>
    <t>I-0011.0007</t>
  </si>
  <si>
    <t>Revestimiento Madera de Cedro</t>
  </si>
  <si>
    <t>I-0011.0008</t>
  </si>
  <si>
    <t>Buñas de Acero Inoxidable</t>
  </si>
  <si>
    <t>Chapa Perforada con Estructura de Soporte</t>
  </si>
  <si>
    <t>TABIQUES</t>
  </si>
  <si>
    <t>I-0012.0001</t>
  </si>
  <si>
    <t>I-0012.0002</t>
  </si>
  <si>
    <t>I-0012.0003</t>
  </si>
  <si>
    <t>I-0012.0004</t>
  </si>
  <si>
    <t>I-0012.0005</t>
  </si>
  <si>
    <t>I-0012.0006</t>
  </si>
  <si>
    <t>Tabique box granito natural en sanitarios</t>
  </si>
  <si>
    <t xml:space="preserve">Tabique de Placa verde de Yeso </t>
  </si>
  <si>
    <t>Cierre sobre dinteles con placa cementicia c/aisl. Termica (garita)</t>
  </si>
  <si>
    <t>PISOS, ZOCALOS, UMBRALES Y ANTEPECHOS</t>
  </si>
  <si>
    <t>I-0013.0001</t>
  </si>
  <si>
    <t>Piso granítico (0,30x0,30)</t>
  </si>
  <si>
    <t>Piso granítico (0,20x0,20)</t>
  </si>
  <si>
    <t>I-0013.0003</t>
  </si>
  <si>
    <t>Piso granítico (0,15x0,15)</t>
  </si>
  <si>
    <t>I-0013.0004</t>
  </si>
  <si>
    <t>I-0013.0005</t>
  </si>
  <si>
    <t>I-0013.0006</t>
  </si>
  <si>
    <t>I-0013.0007</t>
  </si>
  <si>
    <t>I-0013.0008</t>
  </si>
  <si>
    <t>I-0013.0010</t>
  </si>
  <si>
    <t>Piso de Madera Flotante</t>
  </si>
  <si>
    <t>I-0013.0011</t>
  </si>
  <si>
    <t>Alfombras</t>
  </si>
  <si>
    <t>I-0013.0012</t>
  </si>
  <si>
    <t>Piso Porcelanato</t>
  </si>
  <si>
    <t>I-0013.0013</t>
  </si>
  <si>
    <t>Piso de Hormigón Estampado</t>
  </si>
  <si>
    <t>I-0013.0014</t>
  </si>
  <si>
    <t>Pavimentos Articulado</t>
  </si>
  <si>
    <t>I-0013.0015</t>
  </si>
  <si>
    <t>I-0013.0016</t>
  </si>
  <si>
    <t>Veredines con terminacion  Rodillado</t>
  </si>
  <si>
    <t>I-0013.0021</t>
  </si>
  <si>
    <t>I-0013.0022</t>
  </si>
  <si>
    <t>I-0013.0024</t>
  </si>
  <si>
    <t>Zócalo de acero inoxidable</t>
  </si>
  <si>
    <t>I-0013.0025</t>
  </si>
  <si>
    <t>0031</t>
  </si>
  <si>
    <t>I-0013.0031</t>
  </si>
  <si>
    <t>0032</t>
  </si>
  <si>
    <t>I-0013.0032</t>
  </si>
  <si>
    <t>0033</t>
  </si>
  <si>
    <t>Umbrales y solias de granito natural</t>
  </si>
  <si>
    <t>I-0014.0001</t>
  </si>
  <si>
    <t>Mesada granito natural</t>
  </si>
  <si>
    <t>I-0015.0001</t>
  </si>
  <si>
    <t>I-0015.0002</t>
  </si>
  <si>
    <t>I-0015.0003</t>
  </si>
  <si>
    <t>I-0015.0010</t>
  </si>
  <si>
    <t>I-0015.0011</t>
  </si>
  <si>
    <t>I-0015.0012</t>
  </si>
  <si>
    <t>Laminado de seguridad (float 5+PVB+float 5)</t>
  </si>
  <si>
    <t>I-0015.0021</t>
  </si>
  <si>
    <t>I-0015.0022</t>
  </si>
  <si>
    <t xml:space="preserve">Látex cielorraso </t>
  </si>
  <si>
    <t>I-0016.0004</t>
  </si>
  <si>
    <t>I-0016.0010</t>
  </si>
  <si>
    <t>I-0016.0011</t>
  </si>
  <si>
    <t>Esmalte sintético sobre carpintería metálica y herrería</t>
  </si>
  <si>
    <t>I-0016.0014</t>
  </si>
  <si>
    <t>Barniz en Madera</t>
  </si>
  <si>
    <t>I-0016.0015</t>
  </si>
  <si>
    <t>Sellador plastificante piedras exteriores</t>
  </si>
  <si>
    <t>I-0017.0004</t>
  </si>
  <si>
    <t>I-0017.0005</t>
  </si>
  <si>
    <t>I-0017.0006</t>
  </si>
  <si>
    <t>I-0017.0007</t>
  </si>
  <si>
    <t>I-0017.0008</t>
  </si>
  <si>
    <t>I-0017.0009</t>
  </si>
  <si>
    <t>ESTRUCTURAS y CUBIERTAS METALICAS</t>
  </si>
  <si>
    <t>I-0018.0001</t>
  </si>
  <si>
    <t>I-0018.0002</t>
  </si>
  <si>
    <t>I-0018.0003</t>
  </si>
  <si>
    <t>I-0018.0004</t>
  </si>
  <si>
    <t>I-0018.0005</t>
  </si>
  <si>
    <t>I-0018.0006</t>
  </si>
  <si>
    <t>Estructura metálica entrepiso</t>
  </si>
  <si>
    <t>I-0018.0007</t>
  </si>
  <si>
    <t>Cúpula y lucernario</t>
  </si>
  <si>
    <t>Estructura metálica con cubierta de Chapa T90</t>
  </si>
  <si>
    <t>Estructura Metalica con cubierta Termopanel</t>
  </si>
  <si>
    <t>I-0019</t>
  </si>
  <si>
    <t>ESCALERAS</t>
  </si>
  <si>
    <t>I-0019.0001</t>
  </si>
  <si>
    <t xml:space="preserve">Escaleras exteriores de acceso: Granito Natural Sierra Chica </t>
  </si>
  <si>
    <t>I-0019.0002</t>
  </si>
  <si>
    <t>Escaleras granito natural rosa del salto, estructura de hormigón</t>
  </si>
  <si>
    <t>I-0019.0003</t>
  </si>
  <si>
    <t>Escaleras granito natural sierra chica estructura metálica</t>
  </si>
  <si>
    <t>I-0019.0004</t>
  </si>
  <si>
    <t>Escaleras granito natural rosa del salto estructura metálica</t>
  </si>
  <si>
    <t>I-0019.0005</t>
  </si>
  <si>
    <t xml:space="preserve">De chapa estampada con estructura metálica </t>
  </si>
  <si>
    <t>I-0019.0006</t>
  </si>
  <si>
    <t xml:space="preserve">De hormigón </t>
  </si>
  <si>
    <t>I-0020</t>
  </si>
  <si>
    <t>BARANDAS Y PASAMANOS</t>
  </si>
  <si>
    <t>I-0020.0001</t>
  </si>
  <si>
    <t>Pasamanos de acero inoxidable</t>
  </si>
  <si>
    <t>I-0020.0002</t>
  </si>
  <si>
    <t>Barandas en Rampas</t>
  </si>
  <si>
    <t>I-0020.0003</t>
  </si>
  <si>
    <t xml:space="preserve">Barandas de acero inoxidable y vidrio </t>
  </si>
  <si>
    <t>I-0020.0004</t>
  </si>
  <si>
    <t>Barandas de caño laminado</t>
  </si>
  <si>
    <t>INSTALACIONES ELECTRICA</t>
  </si>
  <si>
    <t>I-0021.0001</t>
  </si>
  <si>
    <t>Instalación eléctrica - Instalación y cableado</t>
  </si>
  <si>
    <t>I-0021.0004</t>
  </si>
  <si>
    <t>INSTALACIONES SANITARIA</t>
  </si>
  <si>
    <t>I-0023</t>
  </si>
  <si>
    <t>INSTALACION DE GAS</t>
  </si>
  <si>
    <t>I-0023.0001</t>
  </si>
  <si>
    <t>I-0023.0002</t>
  </si>
  <si>
    <t>INSTALACION TERMOMECANICA</t>
  </si>
  <si>
    <t>INSTALACION SERVICIO CONTRA INCENDIOS</t>
  </si>
  <si>
    <t>0026</t>
  </si>
  <si>
    <t>I-0026</t>
  </si>
  <si>
    <t>INSTALACION RIEGO</t>
  </si>
  <si>
    <t>0027</t>
  </si>
  <si>
    <t>I-0027</t>
  </si>
  <si>
    <t>ASCENSORES Y MONTACARGAS</t>
  </si>
  <si>
    <t>0028</t>
  </si>
  <si>
    <t>I-0028</t>
  </si>
  <si>
    <t>I-0028.0001</t>
  </si>
  <si>
    <t>I-0028.0002</t>
  </si>
  <si>
    <t xml:space="preserve">Veredas </t>
  </si>
  <si>
    <t>I-0028.0003</t>
  </si>
  <si>
    <t>Estacionamiento y demarcación</t>
  </si>
  <si>
    <t>I-0028.0004</t>
  </si>
  <si>
    <t>I-0028.0005</t>
  </si>
  <si>
    <t>Cordón de Hormigón Armado</t>
  </si>
  <si>
    <t>I-0028.0006</t>
  </si>
  <si>
    <t xml:space="preserve">Canteros y Fuente </t>
  </si>
  <si>
    <t>I-0028.0007</t>
  </si>
  <si>
    <t>I-0028.0008</t>
  </si>
  <si>
    <t>Hormigon estampado</t>
  </si>
  <si>
    <t>0029</t>
  </si>
  <si>
    <t xml:space="preserve">Señaletica Interna </t>
  </si>
  <si>
    <t xml:space="preserve">Señaletica Externa </t>
  </si>
  <si>
    <t>I-0029.0003</t>
  </si>
  <si>
    <t>I-0029.0004</t>
  </si>
  <si>
    <t>Totems</t>
  </si>
  <si>
    <t>I-0030</t>
  </si>
  <si>
    <t>I-0030.0001</t>
  </si>
  <si>
    <t>I-0030.0002</t>
  </si>
  <si>
    <t>Butacas</t>
  </si>
  <si>
    <t>u</t>
  </si>
  <si>
    <t>I-0030.0003</t>
  </si>
  <si>
    <t>Mostradores</t>
  </si>
  <si>
    <t>I-0031</t>
  </si>
  <si>
    <t>I-0031.0001</t>
  </si>
  <si>
    <t>I-0031.0002</t>
  </si>
  <si>
    <t>I-0031.0003</t>
  </si>
  <si>
    <t>I-0031.0004</t>
  </si>
  <si>
    <t>I-0031.0005</t>
  </si>
  <si>
    <t>I-0031.0006</t>
  </si>
  <si>
    <t>I-0031.0007</t>
  </si>
  <si>
    <t>I-0031.0008</t>
  </si>
  <si>
    <t>I-0032.0001</t>
  </si>
  <si>
    <t>Cerco malla artística con bastidor</t>
  </si>
  <si>
    <t>I-0032.0003</t>
  </si>
  <si>
    <t>I-0032.0004</t>
  </si>
  <si>
    <t>I-0032.0005</t>
  </si>
  <si>
    <t>Cerco olímpico p/tanques de agua</t>
  </si>
  <si>
    <t xml:space="preserve">LIMPIEZA FINAL DE OBRA </t>
  </si>
  <si>
    <t xml:space="preserve">Limpieza de terreno </t>
  </si>
  <si>
    <t>I-0001.0008</t>
  </si>
  <si>
    <t>I-0002.0004</t>
  </si>
  <si>
    <t>Terraplén y mejoramiento de suelo</t>
  </si>
  <si>
    <t>I-0003.0003</t>
  </si>
  <si>
    <t>Hormigón para cimientos y sobrecimientos</t>
  </si>
  <si>
    <t>Tabique sanitario</t>
  </si>
  <si>
    <t>I-0012.0010</t>
  </si>
  <si>
    <t>I-0012.0011</t>
  </si>
  <si>
    <t xml:space="preserve">Tabique placa cementicia </t>
  </si>
  <si>
    <t>Tabique placa cementicia exterior con aislación</t>
  </si>
  <si>
    <t>Tabique placa cementicia interior con aislación</t>
  </si>
  <si>
    <t>I-0012.0012</t>
  </si>
  <si>
    <t>Ladrillón cerámico macizo e = 0,20 m junta tomada</t>
  </si>
  <si>
    <t>I-0006.0009</t>
  </si>
  <si>
    <t>Chapa miniwave y estructura de soporte</t>
  </si>
  <si>
    <t>I-0018.0010</t>
  </si>
  <si>
    <t>Revestimiento tipo Iggam</t>
  </si>
  <si>
    <t>I-0011.0010</t>
  </si>
  <si>
    <t>Antepechos de chapa</t>
  </si>
  <si>
    <t>I-0013.0034</t>
  </si>
  <si>
    <t>0034</t>
  </si>
  <si>
    <t>I-0015.0023</t>
  </si>
  <si>
    <t>Parquización y riego</t>
  </si>
  <si>
    <t>I-0028.0009</t>
  </si>
  <si>
    <t>Bancos</t>
  </si>
  <si>
    <t>I-0030.0004</t>
  </si>
  <si>
    <t>I-0004.0016</t>
  </si>
  <si>
    <t>Vigas de dintel</t>
  </si>
  <si>
    <t>I-0004.0017</t>
  </si>
  <si>
    <t>Muros de hormigón armado</t>
  </si>
  <si>
    <t>I-0007.0008</t>
  </si>
  <si>
    <t>Capa aisladora horizontal y vertical en muros</t>
  </si>
  <si>
    <t>I-0008.0005</t>
  </si>
  <si>
    <t>Jaharro interior y exterior</t>
  </si>
  <si>
    <t>I-0009.0003</t>
  </si>
  <si>
    <t>Cubierta de techo sobre losa</t>
  </si>
  <si>
    <t>Cielorraso suspendido</t>
  </si>
  <si>
    <t>I-0013.0017</t>
  </si>
  <si>
    <t>Piso de madera multilaminar</t>
  </si>
  <si>
    <t>I-0016.0016</t>
  </si>
  <si>
    <t>Barniz protector hormigon visto</t>
  </si>
  <si>
    <t>Estructura Metalica puente</t>
  </si>
  <si>
    <t>I-0018.0011</t>
  </si>
  <si>
    <t>Estructura Metalica pérgola</t>
  </si>
  <si>
    <t>I-0018.0012</t>
  </si>
  <si>
    <t>Tubo de acero de ventilaciones</t>
  </si>
  <si>
    <t>I-0018.0013</t>
  </si>
  <si>
    <t>Parquización,patio, muros y techos verdes</t>
  </si>
  <si>
    <t>I-0028.0010</t>
  </si>
  <si>
    <t>I-0030.0005</t>
  </si>
  <si>
    <t>Macetas</t>
  </si>
  <si>
    <t>Postes de hormigón armado</t>
  </si>
  <si>
    <t>I-0032.0006</t>
  </si>
  <si>
    <t>2-2</t>
  </si>
  <si>
    <t>3-2</t>
  </si>
  <si>
    <t>13-2</t>
  </si>
  <si>
    <t>Doble Vidrio Hermético (3+3-9+4)</t>
  </si>
  <si>
    <t>18-4</t>
  </si>
  <si>
    <t>23-2</t>
  </si>
  <si>
    <t>24-1</t>
  </si>
  <si>
    <t>24-2</t>
  </si>
  <si>
    <t>Veredin perimetral interior</t>
  </si>
  <si>
    <t>I-0005.0013</t>
  </si>
  <si>
    <t>I-0013.0018</t>
  </si>
  <si>
    <t>I-0013.0026</t>
  </si>
  <si>
    <t>I-0013.0035</t>
  </si>
  <si>
    <t>I-0014.0003</t>
  </si>
  <si>
    <t>I-0016.0005</t>
  </si>
  <si>
    <t>I-0022.0005</t>
  </si>
  <si>
    <t>I-0023.0003</t>
  </si>
  <si>
    <t>I-0028.0011</t>
  </si>
  <si>
    <t>I-0032.0007</t>
  </si>
  <si>
    <t>I-0032.0008</t>
  </si>
  <si>
    <t>Contrapiso armado e = 10 cm</t>
  </si>
  <si>
    <t>Piso loseta rústica (0,40x0,40)</t>
  </si>
  <si>
    <t>Zócalo granítico sanitario</t>
  </si>
  <si>
    <t>Umbrales de granito natural</t>
  </si>
  <si>
    <t>Mesada acero inoxidable con zócalo</t>
  </si>
  <si>
    <t>Látex cielorraso antihongos</t>
  </si>
  <si>
    <t>Planta de tratamiento de residuos cloacales</t>
  </si>
  <si>
    <t>Instalación de gas - Zepeeling</t>
  </si>
  <si>
    <t>Cierre perimetral frente</t>
  </si>
  <si>
    <t>Cerco olímpico terreno y zeppeling</t>
  </si>
  <si>
    <t>2-3</t>
  </si>
  <si>
    <t>3-3</t>
  </si>
  <si>
    <t>3-4</t>
  </si>
  <si>
    <t>3-5</t>
  </si>
  <si>
    <t>3-6</t>
  </si>
  <si>
    <t>3-7</t>
  </si>
  <si>
    <t>3-8</t>
  </si>
  <si>
    <t>3-9</t>
  </si>
  <si>
    <t>3-10</t>
  </si>
  <si>
    <t>7-2</t>
  </si>
  <si>
    <t>7-3</t>
  </si>
  <si>
    <t>11-2</t>
  </si>
  <si>
    <t>12-3</t>
  </si>
  <si>
    <t>12-4</t>
  </si>
  <si>
    <t>12-5</t>
  </si>
  <si>
    <t>12-6</t>
  </si>
  <si>
    <t>12-7</t>
  </si>
  <si>
    <t>12-8</t>
  </si>
  <si>
    <t>14-2</t>
  </si>
  <si>
    <t>15-4</t>
  </si>
  <si>
    <t>15-5</t>
  </si>
  <si>
    <t>16-3</t>
  </si>
  <si>
    <t>18-5</t>
  </si>
  <si>
    <t>19-5</t>
  </si>
  <si>
    <t>20-1</t>
  </si>
  <si>
    <t>20-2</t>
  </si>
  <si>
    <t>20-3</t>
  </si>
  <si>
    <t>25-1</t>
  </si>
  <si>
    <t>25-2</t>
  </si>
  <si>
    <t>CENTRO DE SALUD SAN MARTIN</t>
  </si>
  <si>
    <t>23-3</t>
  </si>
  <si>
    <t>CALLE NACIONAL - DISTRITO DOS ACEQUIAS</t>
  </si>
  <si>
    <t>502-000979-17</t>
  </si>
  <si>
    <t>07/11/2017</t>
  </si>
  <si>
    <t>16/17</t>
  </si>
  <si>
    <t>I-0004.0018</t>
  </si>
  <si>
    <t>Platea de fundación</t>
  </si>
</sst>
</file>

<file path=xl/styles.xml><?xml version="1.0" encoding="utf-8"?>
<styleSheet xmlns="http://schemas.openxmlformats.org/spreadsheetml/2006/main" xmlns:mc="http://schemas.openxmlformats.org/markup-compatibility/2006" xmlns:x14ac="http://schemas.microsoft.com/office/spreadsheetml/2009/9/ac" mc:Ignorable="x14ac">
  <numFmts count="18">
    <numFmt numFmtId="44" formatCode="_-&quot;$&quot;* #,##0.00_-;\-&quot;$&quot;* #,##0.00_-;_-&quot;$&quot;* &quot;-&quot;??_-;_-@_-"/>
    <numFmt numFmtId="43" formatCode="_-* #,##0.00_-;\-* #,##0.00_-;_-* &quot;-&quot;??_-;_-@_-"/>
    <numFmt numFmtId="164" formatCode="_ &quot;$&quot;\ * #,##0.00_ ;_ &quot;$&quot;\ * \-#,##0.00_ ;_ &quot;$&quot;\ * &quot;-&quot;??_ ;_ @_ "/>
    <numFmt numFmtId="165" formatCode="_ * #,##0.00_ ;_ * \-#,##0.00_ ;_ * &quot;-&quot;??_ ;_ @_ "/>
    <numFmt numFmtId="166" formatCode="_-&quot;$&quot;\ * #,##0.00_-;\-&quot;$&quot;\ * #,##0.00_-;_-&quot;$&quot;\ * &quot;-&quot;??_-;_-@_-"/>
    <numFmt numFmtId="167" formatCode="0.0000%"/>
    <numFmt numFmtId="168" formatCode="0.00_)"/>
    <numFmt numFmtId="169" formatCode="General_)"/>
    <numFmt numFmtId="170" formatCode="#,"/>
    <numFmt numFmtId="171" formatCode="#,#00"/>
    <numFmt numFmtId="172" formatCode="#.##000"/>
    <numFmt numFmtId="173" formatCode="\$#,#00"/>
    <numFmt numFmtId="174" formatCode="#,#00\ &quot;dias corridos&quot;"/>
    <numFmt numFmtId="175" formatCode="0.000%"/>
    <numFmt numFmtId="176" formatCode="&quot;Mes &quot;#,#00\ "/>
    <numFmt numFmtId="177" formatCode="0.0\ &quot;km&quot;"/>
    <numFmt numFmtId="178" formatCode="_(* #,##0.00_);_(* \(#,##0.00\);_(* &quot;-&quot;??_);_(@_)"/>
    <numFmt numFmtId="179" formatCode="0000"/>
  </numFmts>
  <fonts count="31"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4"/>
      <name val="Arial"/>
      <family val="2"/>
    </font>
    <font>
      <b/>
      <sz val="8"/>
      <name val="Arial"/>
      <family val="2"/>
    </font>
    <font>
      <b/>
      <sz val="10"/>
      <name val="Arial"/>
      <family val="2"/>
    </font>
    <font>
      <sz val="9"/>
      <name val="Arial"/>
      <family val="2"/>
    </font>
    <font>
      <b/>
      <sz val="12"/>
      <name val="Arial"/>
      <family val="2"/>
    </font>
    <font>
      <b/>
      <sz val="10"/>
      <color rgb="FFFF0000"/>
      <name val="Arial"/>
      <family val="2"/>
    </font>
    <font>
      <b/>
      <sz val="16"/>
      <name val="Arial"/>
      <family val="2"/>
    </font>
    <font>
      <sz val="10"/>
      <name val="Arial"/>
      <family val="2"/>
    </font>
    <font>
      <b/>
      <sz val="9"/>
      <name val="Arial"/>
      <family val="2"/>
    </font>
    <font>
      <sz val="11"/>
      <name val="Tahoma"/>
      <family val="2"/>
    </font>
    <font>
      <sz val="12"/>
      <name val="Arial"/>
      <family val="2"/>
    </font>
    <font>
      <sz val="1"/>
      <color indexed="8"/>
      <name val="Courier"/>
      <family val="3"/>
    </font>
    <font>
      <b/>
      <sz val="1"/>
      <color indexed="8"/>
      <name val="Courier"/>
      <family val="3"/>
    </font>
    <font>
      <sz val="10"/>
      <name val="Courier"/>
      <family val="3"/>
    </font>
    <font>
      <vertAlign val="superscript"/>
      <sz val="8"/>
      <name val="Arial"/>
      <family val="2"/>
    </font>
    <font>
      <b/>
      <vertAlign val="superscript"/>
      <sz val="8"/>
      <name val="Arial"/>
      <family val="2"/>
    </font>
    <font>
      <sz val="12"/>
      <name val="Times New Roman"/>
      <family val="1"/>
    </font>
    <font>
      <b/>
      <u/>
      <sz val="10"/>
      <name val="Arial"/>
      <family val="2"/>
    </font>
    <font>
      <sz val="9"/>
      <name val="Calibri"/>
      <family val="2"/>
      <scheme val="minor"/>
    </font>
    <font>
      <sz val="11"/>
      <color indexed="8"/>
      <name val="Calibri"/>
      <family val="2"/>
    </font>
    <font>
      <sz val="11"/>
      <name val="Calibri"/>
      <family val="2"/>
      <scheme val="minor"/>
    </font>
    <font>
      <sz val="11"/>
      <color theme="3"/>
      <name val="Calibri"/>
      <family val="2"/>
      <scheme val="minor"/>
    </font>
    <font>
      <sz val="9"/>
      <color indexed="10"/>
      <name val="Arial"/>
      <family val="2"/>
    </font>
    <font>
      <sz val="10"/>
      <color rgb="FFFF0000"/>
      <name val="Arial"/>
      <family val="2"/>
    </font>
  </fonts>
  <fills count="5">
    <fill>
      <patternFill patternType="none"/>
    </fill>
    <fill>
      <patternFill patternType="gray125"/>
    </fill>
    <fill>
      <patternFill patternType="solid">
        <fgColor indexed="9"/>
        <bgColor indexed="64"/>
      </patternFill>
    </fill>
    <fill>
      <patternFill patternType="solid">
        <fgColor theme="6" tint="0.79998168889431442"/>
        <bgColor indexed="64"/>
      </patternFill>
    </fill>
    <fill>
      <patternFill patternType="solid">
        <fgColor theme="5" tint="0.79998168889431442"/>
        <bgColor indexed="64"/>
      </patternFill>
    </fill>
  </fills>
  <borders count="37">
    <border>
      <left/>
      <right/>
      <top/>
      <bottom/>
      <diagonal/>
    </border>
    <border>
      <left/>
      <right style="double">
        <color indexed="64"/>
      </right>
      <top/>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thin">
        <color indexed="64"/>
      </left>
      <right style="thin">
        <color indexed="64"/>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top/>
      <bottom style="medium">
        <color indexed="64"/>
      </bottom>
      <diagonal/>
    </border>
    <border>
      <left/>
      <right style="thin">
        <color indexed="64"/>
      </right>
      <top style="thin">
        <color indexed="64"/>
      </top>
      <bottom style="thin">
        <color indexed="64"/>
      </bottom>
      <diagonal/>
    </border>
    <border>
      <left style="double">
        <color indexed="64"/>
      </left>
      <right/>
      <top/>
      <bottom style="medium">
        <color indexed="64"/>
      </bottom>
      <diagonal/>
    </border>
    <border>
      <left/>
      <right style="double">
        <color indexed="64"/>
      </right>
      <top/>
      <bottom style="medium">
        <color indexed="64"/>
      </bottom>
      <diagonal/>
    </border>
    <border>
      <left style="double">
        <color indexed="64"/>
      </left>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left style="medium">
        <color indexed="64"/>
      </left>
      <right style="medium">
        <color indexed="64"/>
      </right>
      <top style="medium">
        <color indexed="64"/>
      </top>
      <bottom style="double">
        <color indexed="64"/>
      </bottom>
      <diagonal/>
    </border>
    <border>
      <left style="medium">
        <color indexed="64"/>
      </left>
      <right style="double">
        <color indexed="64"/>
      </right>
      <top style="medium">
        <color indexed="64"/>
      </top>
      <bottom style="double">
        <color indexed="64"/>
      </bottom>
      <diagonal/>
    </border>
    <border>
      <left style="double">
        <color indexed="64"/>
      </left>
      <right/>
      <top style="thin">
        <color indexed="64"/>
      </top>
      <bottom style="thin">
        <color indexed="64"/>
      </bottom>
      <diagonal/>
    </border>
    <border>
      <left/>
      <right style="double">
        <color indexed="64"/>
      </right>
      <top style="thin">
        <color indexed="64"/>
      </top>
      <bottom style="thin">
        <color indexed="64"/>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bottom/>
      <diagonal/>
    </border>
    <border>
      <left style="thin">
        <color indexed="64"/>
      </left>
      <right style="double">
        <color indexed="64"/>
      </right>
      <top/>
      <bottom style="thin">
        <color indexed="64"/>
      </bottom>
      <diagonal/>
    </border>
    <border>
      <left style="double">
        <color indexed="64"/>
      </left>
      <right/>
      <top style="thin">
        <color indexed="64"/>
      </top>
      <bottom/>
      <diagonal/>
    </border>
  </borders>
  <cellStyleXfs count="29">
    <xf numFmtId="0" fontId="0" fillId="0" borderId="0"/>
    <xf numFmtId="9" fontId="4" fillId="0" borderId="0" applyFont="0" applyFill="0" applyBorder="0" applyAlignment="0" applyProtection="0"/>
    <xf numFmtId="44" fontId="14" fillId="0" borderId="0" applyFont="0" applyFill="0" applyBorder="0" applyAlignment="0" applyProtection="0"/>
    <xf numFmtId="0" fontId="3" fillId="0" borderId="0"/>
    <xf numFmtId="9" fontId="3" fillId="0" borderId="0" applyFont="0" applyFill="0" applyBorder="0" applyAlignment="0" applyProtection="0"/>
    <xf numFmtId="0" fontId="5" fillId="0" borderId="0"/>
    <xf numFmtId="0" fontId="16" fillId="0" borderId="0"/>
    <xf numFmtId="0" fontId="5" fillId="0" borderId="0"/>
    <xf numFmtId="0" fontId="18" fillId="0" borderId="0">
      <protection locked="0"/>
    </xf>
    <xf numFmtId="170" fontId="19" fillId="0" borderId="0">
      <protection locked="0"/>
    </xf>
    <xf numFmtId="170" fontId="19" fillId="0" borderId="0">
      <protection locked="0"/>
    </xf>
    <xf numFmtId="0" fontId="5" fillId="0" borderId="0" applyFont="0" applyFill="0" applyBorder="0" applyAlignment="0" applyProtection="0"/>
    <xf numFmtId="171" fontId="18" fillId="0" borderId="0">
      <protection locked="0"/>
    </xf>
    <xf numFmtId="172" fontId="18" fillId="0" borderId="0">
      <protection locked="0"/>
    </xf>
    <xf numFmtId="173" fontId="18" fillId="0" borderId="0">
      <protection locked="0"/>
    </xf>
    <xf numFmtId="0" fontId="20" fillId="0" borderId="0"/>
    <xf numFmtId="9" fontId="2" fillId="0" borderId="0" applyFont="0" applyFill="0" applyBorder="0" applyAlignment="0" applyProtection="0"/>
    <xf numFmtId="4" fontId="23" fillId="0" borderId="0" applyFont="0" applyFill="0" applyBorder="0" applyAlignment="0" applyProtection="0"/>
    <xf numFmtId="3" fontId="23" fillId="0" borderId="0" applyFont="0" applyFill="0" applyBorder="0" applyAlignment="0" applyProtection="0"/>
    <xf numFmtId="0" fontId="1" fillId="0" borderId="0"/>
    <xf numFmtId="0" fontId="5" fillId="0" borderId="0"/>
    <xf numFmtId="43" fontId="5" fillId="0" borderId="0" applyFont="0" applyFill="0" applyBorder="0" applyAlignment="0" applyProtection="0"/>
    <xf numFmtId="165" fontId="26" fillId="0" borderId="0" applyFont="0" applyFill="0" applyBorder="0" applyAlignment="0" applyProtection="0"/>
    <xf numFmtId="178" fontId="5" fillId="0" borderId="0" applyFont="0" applyFill="0" applyBorder="0" applyAlignment="0" applyProtection="0"/>
    <xf numFmtId="178" fontId="5" fillId="0" borderId="0" applyFont="0" applyFill="0" applyBorder="0" applyAlignment="0" applyProtection="0"/>
    <xf numFmtId="178" fontId="5" fillId="0" borderId="0" applyFont="0" applyFill="0" applyBorder="0" applyAlignment="0" applyProtection="0"/>
    <xf numFmtId="0" fontId="1" fillId="0" borderId="0"/>
    <xf numFmtId="0" fontId="1" fillId="0" borderId="0"/>
    <xf numFmtId="166" fontId="1" fillId="0" borderId="0" applyFont="0" applyFill="0" applyBorder="0" applyAlignment="0" applyProtection="0"/>
  </cellStyleXfs>
  <cellXfs count="347">
    <xf numFmtId="0" fontId="0" fillId="0" borderId="0" xfId="0"/>
    <xf numFmtId="0" fontId="3" fillId="0" borderId="0" xfId="3"/>
    <xf numFmtId="0" fontId="5" fillId="0" borderId="0" xfId="7" applyFill="1"/>
    <xf numFmtId="169" fontId="5" fillId="0" borderId="0" xfId="7" applyNumberFormat="1" applyFill="1" applyAlignment="1" applyProtection="1">
      <alignment horizontal="left"/>
    </xf>
    <xf numFmtId="39" fontId="5" fillId="0" borderId="0" xfId="7" applyNumberFormat="1" applyFill="1" applyProtection="1"/>
    <xf numFmtId="0" fontId="5" fillId="0" borderId="0" xfId="7"/>
    <xf numFmtId="169" fontId="5" fillId="0" borderId="0" xfId="7" applyNumberFormat="1" applyFill="1" applyProtection="1"/>
    <xf numFmtId="169" fontId="5" fillId="0" borderId="0" xfId="7" applyNumberFormat="1" applyFill="1" applyAlignment="1" applyProtection="1"/>
    <xf numFmtId="169" fontId="5" fillId="0" borderId="0" xfId="7" applyNumberFormat="1" applyAlignment="1" applyProtection="1">
      <alignment horizontal="left"/>
    </xf>
    <xf numFmtId="169" fontId="5" fillId="0" borderId="0" xfId="7" applyNumberFormat="1" applyProtection="1"/>
    <xf numFmtId="169" fontId="5" fillId="0" borderId="0" xfId="7" quotePrefix="1" applyNumberFormat="1" applyFill="1" applyAlignment="1" applyProtection="1">
      <alignment horizontal="left"/>
    </xf>
    <xf numFmtId="169" fontId="5" fillId="0" borderId="0" xfId="7" quotePrefix="1" applyNumberFormat="1" applyAlignment="1" applyProtection="1">
      <alignment horizontal="left"/>
    </xf>
    <xf numFmtId="169" fontId="5" fillId="0" borderId="0" xfId="7" applyNumberFormat="1" applyFill="1" applyAlignment="1" applyProtection="1">
      <alignment horizontal="right"/>
    </xf>
    <xf numFmtId="39" fontId="5" fillId="0" borderId="0" xfId="7" applyNumberFormat="1" applyFill="1" applyAlignment="1" applyProtection="1"/>
    <xf numFmtId="0" fontId="6" fillId="0" borderId="0" xfId="0" applyFont="1" applyFill="1"/>
    <xf numFmtId="0" fontId="6" fillId="0" borderId="0" xfId="0" applyFont="1" applyFill="1" applyAlignment="1">
      <alignment horizontal="center"/>
    </xf>
    <xf numFmtId="0" fontId="5" fillId="0" borderId="0" xfId="0" applyFont="1" applyFill="1" applyAlignment="1" applyProtection="1">
      <alignment vertical="center"/>
      <protection hidden="1"/>
    </xf>
    <xf numFmtId="0" fontId="0" fillId="0" borderId="0" xfId="0" applyFill="1" applyAlignment="1" applyProtection="1">
      <alignment vertical="center"/>
      <protection hidden="1"/>
    </xf>
    <xf numFmtId="0" fontId="11" fillId="0" borderId="0" xfId="0" applyFont="1" applyFill="1" applyBorder="1" applyAlignment="1" applyProtection="1">
      <alignment vertical="center"/>
      <protection hidden="1"/>
    </xf>
    <xf numFmtId="0" fontId="7" fillId="0" borderId="0" xfId="0" applyFont="1" applyFill="1" applyBorder="1" applyAlignment="1" applyProtection="1">
      <alignment vertical="center"/>
      <protection hidden="1"/>
    </xf>
    <xf numFmtId="0" fontId="0" fillId="0" borderId="0" xfId="0" applyFill="1" applyBorder="1" applyAlignment="1" applyProtection="1">
      <alignment vertical="center"/>
      <protection hidden="1"/>
    </xf>
    <xf numFmtId="0" fontId="5" fillId="0" borderId="0" xfId="7" applyFill="1" applyBorder="1" applyAlignment="1" applyProtection="1">
      <alignment vertical="center"/>
      <protection hidden="1"/>
    </xf>
    <xf numFmtId="164" fontId="9" fillId="0" borderId="0" xfId="0" applyNumberFormat="1" applyFont="1" applyFill="1" applyBorder="1" applyAlignment="1" applyProtection="1">
      <alignment horizontal="right" vertical="center"/>
      <protection hidden="1"/>
    </xf>
    <xf numFmtId="10" fontId="9" fillId="0" borderId="0" xfId="0" applyNumberFormat="1" applyFont="1" applyFill="1" applyBorder="1" applyAlignment="1" applyProtection="1">
      <alignment horizontal="right" vertical="center"/>
      <protection hidden="1"/>
    </xf>
    <xf numFmtId="164" fontId="12" fillId="0" borderId="0" xfId="0" applyNumberFormat="1" applyFont="1" applyFill="1" applyBorder="1" applyAlignment="1" applyProtection="1">
      <alignment horizontal="right" vertical="center"/>
      <protection hidden="1"/>
    </xf>
    <xf numFmtId="0" fontId="0" fillId="0" borderId="0" xfId="0" applyFill="1" applyAlignment="1" applyProtection="1">
      <alignment horizontal="right" vertical="center"/>
      <protection hidden="1"/>
    </xf>
    <xf numFmtId="0" fontId="11" fillId="0" borderId="0" xfId="0" applyFont="1" applyFill="1" applyAlignment="1" applyProtection="1">
      <alignment vertical="center"/>
      <protection hidden="1"/>
    </xf>
    <xf numFmtId="44" fontId="5" fillId="0" borderId="0" xfId="0" applyNumberFormat="1" applyFont="1" applyFill="1" applyBorder="1" applyAlignment="1" applyProtection="1">
      <alignment vertical="center"/>
      <protection hidden="1"/>
    </xf>
    <xf numFmtId="0" fontId="13" fillId="0" borderId="0" xfId="0" applyFont="1" applyFill="1" applyBorder="1" applyAlignment="1" applyProtection="1">
      <alignment vertical="center"/>
      <protection hidden="1"/>
    </xf>
    <xf numFmtId="0" fontId="10" fillId="0" borderId="0" xfId="7" applyFont="1" applyFill="1" applyAlignment="1" applyProtection="1">
      <alignment vertical="center"/>
      <protection hidden="1"/>
    </xf>
    <xf numFmtId="0" fontId="10" fillId="0" borderId="0" xfId="7" applyFont="1" applyFill="1" applyBorder="1" applyAlignment="1" applyProtection="1">
      <alignment vertical="center"/>
      <protection hidden="1"/>
    </xf>
    <xf numFmtId="44" fontId="10" fillId="0" borderId="0" xfId="7" applyNumberFormat="1" applyFont="1" applyFill="1" applyBorder="1" applyAlignment="1" applyProtection="1">
      <alignment vertical="center"/>
      <protection hidden="1"/>
    </xf>
    <xf numFmtId="0" fontId="0" fillId="0" borderId="13" xfId="0" applyFill="1" applyBorder="1" applyAlignment="1" applyProtection="1">
      <alignment vertical="center"/>
      <protection hidden="1"/>
    </xf>
    <xf numFmtId="0" fontId="0" fillId="0" borderId="9" xfId="0" applyFill="1" applyBorder="1" applyAlignment="1" applyProtection="1">
      <alignment vertical="center"/>
      <protection hidden="1"/>
    </xf>
    <xf numFmtId="0" fontId="11" fillId="0" borderId="0" xfId="7" applyFont="1" applyFill="1" applyBorder="1" applyAlignment="1" applyProtection="1">
      <alignment vertical="center"/>
      <protection hidden="1"/>
    </xf>
    <xf numFmtId="0" fontId="17" fillId="0" borderId="0" xfId="7" applyFont="1" applyFill="1" applyBorder="1" applyAlignment="1" applyProtection="1">
      <alignment vertical="center"/>
      <protection hidden="1"/>
    </xf>
    <xf numFmtId="44" fontId="17" fillId="0" borderId="0" xfId="7" applyNumberFormat="1" applyFont="1" applyFill="1" applyBorder="1" applyAlignment="1" applyProtection="1">
      <alignment vertical="center"/>
      <protection hidden="1"/>
    </xf>
    <xf numFmtId="0" fontId="9" fillId="0" borderId="9" xfId="0" applyFont="1" applyFill="1" applyBorder="1" applyAlignment="1" applyProtection="1">
      <alignment horizontal="center" vertical="center"/>
      <protection hidden="1"/>
    </xf>
    <xf numFmtId="0" fontId="9" fillId="0" borderId="13" xfId="0" applyFont="1" applyFill="1" applyBorder="1" applyAlignment="1" applyProtection="1">
      <alignment horizontal="center" vertical="center"/>
      <protection hidden="1"/>
    </xf>
    <xf numFmtId="0" fontId="5" fillId="0" borderId="13" xfId="0" applyFont="1" applyFill="1" applyBorder="1" applyAlignment="1" applyProtection="1">
      <alignment horizontal="left" vertical="center"/>
      <protection hidden="1"/>
    </xf>
    <xf numFmtId="0" fontId="5" fillId="0" borderId="19" xfId="0" applyFont="1" applyFill="1" applyBorder="1" applyAlignment="1" applyProtection="1">
      <alignment horizontal="left" vertical="center" wrapText="1"/>
      <protection hidden="1"/>
    </xf>
    <xf numFmtId="4" fontId="5" fillId="0" borderId="9" xfId="0" applyNumberFormat="1" applyFont="1" applyFill="1" applyBorder="1" applyAlignment="1" applyProtection="1">
      <alignment horizontal="center" vertical="center"/>
      <protection hidden="1"/>
    </xf>
    <xf numFmtId="44" fontId="5" fillId="0" borderId="9" xfId="0" applyNumberFormat="1" applyFont="1" applyFill="1" applyBorder="1" applyAlignment="1" applyProtection="1">
      <alignment vertical="center"/>
      <protection hidden="1"/>
    </xf>
    <xf numFmtId="167" fontId="5" fillId="0" borderId="9" xfId="1" applyNumberFormat="1" applyFont="1" applyFill="1" applyBorder="1" applyAlignment="1" applyProtection="1">
      <alignment vertical="center"/>
      <protection hidden="1"/>
    </xf>
    <xf numFmtId="0" fontId="10" fillId="0" borderId="16" xfId="0" applyFont="1" applyFill="1" applyBorder="1" applyAlignment="1" applyProtection="1">
      <alignment horizontal="center" vertical="center"/>
      <protection hidden="1"/>
    </xf>
    <xf numFmtId="44" fontId="9" fillId="0" borderId="9" xfId="0" applyNumberFormat="1" applyFont="1" applyFill="1" applyBorder="1" applyAlignment="1" applyProtection="1">
      <alignment vertical="center"/>
      <protection hidden="1"/>
    </xf>
    <xf numFmtId="167" fontId="9" fillId="0" borderId="9" xfId="1" applyNumberFormat="1" applyFont="1" applyFill="1" applyBorder="1" applyAlignment="1" applyProtection="1">
      <alignment vertical="center"/>
      <protection hidden="1"/>
    </xf>
    <xf numFmtId="44" fontId="0" fillId="0" borderId="0" xfId="0" applyNumberFormat="1" applyFill="1" applyAlignment="1" applyProtection="1">
      <alignment vertical="center"/>
      <protection hidden="1"/>
    </xf>
    <xf numFmtId="0" fontId="11" fillId="0" borderId="3" xfId="0" applyFont="1" applyFill="1" applyBorder="1" applyAlignment="1" applyProtection="1">
      <alignment horizontal="left" vertical="center"/>
      <protection hidden="1"/>
    </xf>
    <xf numFmtId="0" fontId="9" fillId="0" borderId="3" xfId="0" applyFont="1" applyFill="1" applyBorder="1" applyAlignment="1" applyProtection="1">
      <alignment horizontal="right" vertical="center"/>
      <protection hidden="1"/>
    </xf>
    <xf numFmtId="0" fontId="0" fillId="0" borderId="3" xfId="0" applyFill="1" applyBorder="1" applyAlignment="1" applyProtection="1">
      <alignment vertical="center"/>
      <protection hidden="1"/>
    </xf>
    <xf numFmtId="0" fontId="9" fillId="0" borderId="3" xfId="0" applyFont="1" applyFill="1" applyBorder="1" applyAlignment="1" applyProtection="1">
      <alignment vertical="center"/>
      <protection hidden="1"/>
    </xf>
    <xf numFmtId="44" fontId="9" fillId="0" borderId="4" xfId="0" applyNumberFormat="1" applyFont="1" applyFill="1" applyBorder="1" applyAlignment="1" applyProtection="1">
      <alignment vertical="center"/>
      <protection hidden="1"/>
    </xf>
    <xf numFmtId="10" fontId="9" fillId="0" borderId="0" xfId="0" applyNumberFormat="1" applyFont="1" applyFill="1" applyBorder="1" applyAlignment="1" applyProtection="1">
      <alignment horizontal="left" vertical="center"/>
      <protection hidden="1"/>
    </xf>
    <xf numFmtId="0" fontId="9" fillId="0" borderId="0" xfId="0" applyFont="1" applyFill="1" applyBorder="1" applyAlignment="1" applyProtection="1">
      <alignment vertical="center"/>
      <protection hidden="1"/>
    </xf>
    <xf numFmtId="44" fontId="9" fillId="0" borderId="1" xfId="0" applyNumberFormat="1" applyFont="1" applyFill="1" applyBorder="1" applyAlignment="1" applyProtection="1">
      <alignment vertical="center"/>
      <protection hidden="1"/>
    </xf>
    <xf numFmtId="0" fontId="11" fillId="0" borderId="0" xfId="0" applyFont="1" applyFill="1" applyBorder="1" applyAlignment="1" applyProtection="1">
      <alignment horizontal="left" vertical="center"/>
      <protection hidden="1"/>
    </xf>
    <xf numFmtId="10" fontId="9" fillId="0" borderId="7" xfId="0" applyNumberFormat="1" applyFont="1" applyFill="1" applyBorder="1" applyAlignment="1" applyProtection="1">
      <alignment horizontal="left" vertical="center"/>
      <protection hidden="1"/>
    </xf>
    <xf numFmtId="10" fontId="9" fillId="0" borderId="7" xfId="0" applyNumberFormat="1" applyFont="1" applyFill="1" applyBorder="1" applyAlignment="1" applyProtection="1">
      <alignment horizontal="right" vertical="center"/>
      <protection hidden="1"/>
    </xf>
    <xf numFmtId="0" fontId="9" fillId="0" borderId="7" xfId="0" applyFont="1" applyFill="1" applyBorder="1" applyAlignment="1" applyProtection="1">
      <alignment vertical="center"/>
      <protection hidden="1"/>
    </xf>
    <xf numFmtId="44" fontId="9" fillId="0" borderId="8" xfId="0" applyNumberFormat="1" applyFont="1" applyFill="1" applyBorder="1" applyAlignment="1" applyProtection="1">
      <alignment vertical="center"/>
      <protection hidden="1"/>
    </xf>
    <xf numFmtId="0" fontId="11" fillId="0" borderId="0" xfId="0" applyFont="1" applyFill="1" applyBorder="1" applyAlignment="1" applyProtection="1">
      <alignment horizontal="right" vertical="center"/>
      <protection hidden="1"/>
    </xf>
    <xf numFmtId="10" fontId="0" fillId="0" borderId="0" xfId="1" applyNumberFormat="1" applyFont="1" applyFill="1" applyBorder="1" applyAlignment="1" applyProtection="1">
      <alignment vertical="center"/>
      <protection hidden="1"/>
    </xf>
    <xf numFmtId="44" fontId="9" fillId="0" borderId="0" xfId="0" applyNumberFormat="1" applyFont="1" applyFill="1" applyBorder="1" applyAlignment="1" applyProtection="1">
      <alignment vertical="center"/>
      <protection hidden="1"/>
    </xf>
    <xf numFmtId="0" fontId="7" fillId="0" borderId="0" xfId="0" applyFont="1" applyFill="1" applyBorder="1" applyAlignment="1" applyProtection="1">
      <alignment horizontal="left" vertical="center"/>
      <protection hidden="1"/>
    </xf>
    <xf numFmtId="0" fontId="9" fillId="0" borderId="0" xfId="0" applyFont="1" applyFill="1" applyAlignment="1" applyProtection="1">
      <alignment horizontal="right" vertical="center"/>
      <protection hidden="1"/>
    </xf>
    <xf numFmtId="0" fontId="9" fillId="0" borderId="0" xfId="0" applyFont="1" applyFill="1" applyBorder="1" applyAlignment="1" applyProtection="1">
      <alignment horizontal="right" vertical="center"/>
      <protection hidden="1"/>
    </xf>
    <xf numFmtId="0" fontId="11" fillId="3" borderId="0" xfId="7" applyFont="1" applyFill="1" applyBorder="1" applyAlignment="1" applyProtection="1">
      <alignment vertical="center"/>
      <protection locked="0"/>
    </xf>
    <xf numFmtId="2" fontId="5" fillId="3" borderId="9" xfId="0" applyNumberFormat="1" applyFont="1" applyFill="1" applyBorder="1" applyAlignment="1" applyProtection="1">
      <alignment vertical="center"/>
      <protection locked="0"/>
    </xf>
    <xf numFmtId="10" fontId="0" fillId="3" borderId="0" xfId="1" applyNumberFormat="1" applyFont="1" applyFill="1" applyBorder="1" applyAlignment="1" applyProtection="1">
      <alignment vertical="center"/>
      <protection locked="0"/>
    </xf>
    <xf numFmtId="10" fontId="0" fillId="3" borderId="7" xfId="1" applyNumberFormat="1" applyFont="1" applyFill="1" applyBorder="1" applyAlignment="1" applyProtection="1">
      <alignment vertical="center"/>
      <protection locked="0"/>
    </xf>
    <xf numFmtId="49" fontId="5" fillId="0" borderId="16" xfId="0" applyNumberFormat="1" applyFont="1" applyFill="1" applyBorder="1" applyAlignment="1" applyProtection="1">
      <alignment horizontal="center" vertical="center"/>
      <protection hidden="1"/>
    </xf>
    <xf numFmtId="0" fontId="5" fillId="0" borderId="16" xfId="0" applyFont="1" applyFill="1" applyBorder="1" applyAlignment="1" applyProtection="1">
      <alignment horizontal="left" vertical="center"/>
      <protection hidden="1"/>
    </xf>
    <xf numFmtId="0" fontId="5" fillId="0" borderId="16" xfId="0" applyFont="1" applyFill="1" applyBorder="1" applyAlignment="1" applyProtection="1">
      <alignment horizontal="left" vertical="center" wrapText="1"/>
      <protection hidden="1"/>
    </xf>
    <xf numFmtId="4" fontId="5" fillId="0" borderId="16" xfId="0" applyNumberFormat="1" applyFont="1" applyFill="1" applyBorder="1" applyAlignment="1" applyProtection="1">
      <alignment horizontal="center" vertical="center"/>
      <protection hidden="1"/>
    </xf>
    <xf numFmtId="44" fontId="5" fillId="0" borderId="16" xfId="0" applyNumberFormat="1" applyFont="1" applyFill="1" applyBorder="1" applyAlignment="1" applyProtection="1">
      <alignment vertical="center"/>
      <protection hidden="1"/>
    </xf>
    <xf numFmtId="167" fontId="5" fillId="0" borderId="19" xfId="1" applyNumberFormat="1" applyFont="1" applyFill="1" applyBorder="1" applyAlignment="1" applyProtection="1">
      <alignment vertical="center"/>
      <protection hidden="1"/>
    </xf>
    <xf numFmtId="0" fontId="9" fillId="0" borderId="16" xfId="0" applyFont="1" applyFill="1" applyBorder="1" applyAlignment="1" applyProtection="1">
      <alignment horizontal="center" vertical="center" wrapText="1"/>
      <protection hidden="1"/>
    </xf>
    <xf numFmtId="0" fontId="9" fillId="0" borderId="16" xfId="0" applyFont="1" applyFill="1" applyBorder="1" applyAlignment="1" applyProtection="1">
      <alignment horizontal="center" vertical="center"/>
      <protection hidden="1"/>
    </xf>
    <xf numFmtId="0" fontId="9" fillId="0" borderId="19" xfId="0" applyFont="1" applyFill="1" applyBorder="1" applyAlignment="1" applyProtection="1">
      <alignment horizontal="center" vertical="center" wrapText="1"/>
      <protection hidden="1"/>
    </xf>
    <xf numFmtId="0" fontId="8" fillId="0" borderId="0" xfId="7" applyFont="1" applyBorder="1" applyAlignment="1">
      <alignment vertical="center"/>
    </xf>
    <xf numFmtId="0" fontId="8" fillId="0" borderId="0" xfId="7" applyFont="1" applyBorder="1" applyAlignment="1">
      <alignment horizontal="center" vertical="center"/>
    </xf>
    <xf numFmtId="0" fontId="6" fillId="0" borderId="0" xfId="7" applyFont="1" applyBorder="1" applyAlignment="1">
      <alignment horizontal="center" vertical="center"/>
    </xf>
    <xf numFmtId="0" fontId="6" fillId="0" borderId="0" xfId="7" applyFont="1" applyBorder="1" applyAlignment="1">
      <alignment horizontal="center" vertical="center" wrapText="1"/>
    </xf>
    <xf numFmtId="0" fontId="6" fillId="0" borderId="0" xfId="7" applyFont="1" applyBorder="1" applyAlignment="1">
      <alignment vertical="center"/>
    </xf>
    <xf numFmtId="0" fontId="6" fillId="0" borderId="0" xfId="7" applyFont="1" applyBorder="1" applyAlignment="1">
      <alignment horizontal="right" vertical="center"/>
    </xf>
    <xf numFmtId="0" fontId="6" fillId="0" borderId="0" xfId="7" applyFont="1" applyBorder="1" applyAlignment="1">
      <alignment horizontal="left" vertical="center"/>
    </xf>
    <xf numFmtId="0" fontId="6" fillId="0" borderId="0" xfId="7" quotePrefix="1" applyFont="1" applyBorder="1" applyAlignment="1">
      <alignment horizontal="left" vertical="center"/>
    </xf>
    <xf numFmtId="0" fontId="6" fillId="0" borderId="0" xfId="19" applyFont="1" applyBorder="1" applyAlignment="1">
      <alignment vertical="center"/>
    </xf>
    <xf numFmtId="0" fontId="6" fillId="0" borderId="0" xfId="19" applyFont="1" applyBorder="1" applyAlignment="1">
      <alignment horizontal="center" vertical="center"/>
    </xf>
    <xf numFmtId="0" fontId="8" fillId="2" borderId="0" xfId="19" applyFont="1" applyFill="1" applyBorder="1" applyAlignment="1">
      <alignment vertical="center"/>
    </xf>
    <xf numFmtId="49" fontId="6" fillId="0" borderId="0" xfId="19" applyNumberFormat="1" applyFont="1" applyBorder="1" applyAlignment="1">
      <alignment vertical="center"/>
    </xf>
    <xf numFmtId="0" fontId="6" fillId="0" borderId="0" xfId="19" applyFont="1" applyBorder="1" applyAlignment="1">
      <alignment horizontal="left" vertical="center"/>
    </xf>
    <xf numFmtId="0" fontId="8" fillId="2" borderId="0" xfId="7" applyFont="1" applyFill="1" applyBorder="1" applyAlignment="1">
      <alignment vertical="center"/>
    </xf>
    <xf numFmtId="0" fontId="8" fillId="2" borderId="0" xfId="7" applyFont="1" applyFill="1" applyBorder="1" applyAlignment="1">
      <alignment horizontal="center" vertical="center"/>
    </xf>
    <xf numFmtId="0" fontId="6" fillId="2" borderId="0" xfId="7" applyFont="1" applyFill="1" applyBorder="1" applyAlignment="1">
      <alignment vertical="center"/>
    </xf>
    <xf numFmtId="0" fontId="6" fillId="2" borderId="0" xfId="7" quotePrefix="1" applyFont="1" applyFill="1" applyBorder="1" applyAlignment="1" applyProtection="1">
      <alignment horizontal="center" vertical="center"/>
    </xf>
    <xf numFmtId="0" fontId="6" fillId="2" borderId="0" xfId="7" quotePrefix="1" applyFont="1" applyFill="1" applyBorder="1" applyAlignment="1" applyProtection="1">
      <alignment horizontal="left" vertical="center"/>
    </xf>
    <xf numFmtId="0" fontId="6" fillId="2" borderId="0" xfId="7" applyFont="1" applyFill="1" applyBorder="1" applyAlignment="1">
      <alignment horizontal="center" vertical="center"/>
    </xf>
    <xf numFmtId="0" fontId="8" fillId="2" borderId="0" xfId="7" applyFont="1" applyFill="1" applyBorder="1" applyAlignment="1" applyProtection="1">
      <alignment horizontal="left" vertical="center"/>
    </xf>
    <xf numFmtId="0" fontId="6" fillId="2" borderId="0" xfId="7" applyFont="1" applyFill="1" applyBorder="1" applyAlignment="1">
      <alignment horizontal="right" vertical="center"/>
    </xf>
    <xf numFmtId="0" fontId="6" fillId="2" borderId="0" xfId="7" applyFont="1" applyFill="1" applyBorder="1" applyAlignment="1" applyProtection="1">
      <alignment horizontal="left" vertical="center"/>
    </xf>
    <xf numFmtId="0" fontId="6" fillId="2" borderId="0" xfId="19" applyFont="1" applyFill="1" applyBorder="1" applyAlignment="1">
      <alignment vertical="center"/>
    </xf>
    <xf numFmtId="0" fontId="6" fillId="2" borderId="0" xfId="19" applyFont="1" applyFill="1" applyBorder="1" applyAlignment="1">
      <alignment horizontal="center" vertical="center"/>
    </xf>
    <xf numFmtId="0" fontId="8" fillId="2" borderId="0" xfId="19" applyFont="1" applyFill="1" applyBorder="1" applyAlignment="1">
      <alignment horizontal="center" vertical="center"/>
    </xf>
    <xf numFmtId="0" fontId="6" fillId="2" borderId="0" xfId="19" quotePrefix="1" applyFont="1" applyFill="1" applyBorder="1" applyAlignment="1" applyProtection="1">
      <alignment horizontal="center" vertical="center"/>
    </xf>
    <xf numFmtId="0" fontId="6" fillId="2" borderId="0" xfId="19" quotePrefix="1" applyFont="1" applyFill="1" applyBorder="1" applyAlignment="1" applyProtection="1">
      <alignment horizontal="left" vertical="center"/>
    </xf>
    <xf numFmtId="0" fontId="8" fillId="2" borderId="0" xfId="19" applyFont="1" applyFill="1" applyBorder="1" applyAlignment="1">
      <alignment vertical="center" wrapText="1"/>
    </xf>
    <xf numFmtId="0" fontId="6" fillId="0" borderId="0" xfId="19" applyFont="1" applyFill="1" applyBorder="1" applyAlignment="1" applyProtection="1">
      <alignment horizontal="left" vertical="center"/>
    </xf>
    <xf numFmtId="0" fontId="6" fillId="2" borderId="0" xfId="7" applyFont="1" applyFill="1" applyBorder="1" applyAlignment="1">
      <alignment horizontal="center" vertical="center" wrapText="1"/>
    </xf>
    <xf numFmtId="0" fontId="6" fillId="2" borderId="0" xfId="7" applyFont="1" applyFill="1" applyBorder="1" applyAlignment="1">
      <alignment horizontal="left" vertical="center"/>
    </xf>
    <xf numFmtId="0" fontId="6" fillId="2" borderId="0" xfId="7" applyFont="1" applyFill="1" applyBorder="1" applyAlignment="1" applyProtection="1">
      <alignment vertical="center"/>
    </xf>
    <xf numFmtId="0" fontId="6" fillId="2" borderId="0" xfId="7" quotePrefix="1" applyFont="1" applyFill="1" applyBorder="1" applyAlignment="1" applyProtection="1">
      <alignment vertical="center"/>
    </xf>
    <xf numFmtId="1" fontId="8" fillId="2" borderId="0" xfId="19" applyNumberFormat="1" applyFont="1" applyFill="1" applyBorder="1" applyAlignment="1">
      <alignment vertical="center" wrapText="1"/>
    </xf>
    <xf numFmtId="1" fontId="8" fillId="2" borderId="0" xfId="19" applyNumberFormat="1" applyFont="1" applyFill="1" applyBorder="1" applyAlignment="1">
      <alignment horizontal="center" vertical="center" wrapText="1"/>
    </xf>
    <xf numFmtId="4" fontId="6" fillId="2" borderId="0" xfId="19" applyNumberFormat="1" applyFont="1" applyFill="1" applyBorder="1" applyAlignment="1">
      <alignment vertical="center"/>
    </xf>
    <xf numFmtId="1" fontId="8" fillId="2" borderId="0" xfId="19" applyNumberFormat="1" applyFont="1" applyFill="1" applyBorder="1" applyAlignment="1">
      <alignment horizontal="right" vertical="center"/>
    </xf>
    <xf numFmtId="4" fontId="8" fillId="2" borderId="0" xfId="19" applyNumberFormat="1" applyFont="1" applyFill="1" applyBorder="1" applyAlignment="1">
      <alignment vertical="center"/>
    </xf>
    <xf numFmtId="1" fontId="6" fillId="2" borderId="0" xfId="19" applyNumberFormat="1" applyFont="1" applyFill="1" applyBorder="1" applyAlignment="1">
      <alignment horizontal="right" vertical="center"/>
    </xf>
    <xf numFmtId="1" fontId="6" fillId="2" borderId="0" xfId="19" applyNumberFormat="1" applyFont="1" applyFill="1" applyBorder="1" applyAlignment="1">
      <alignment vertical="center"/>
    </xf>
    <xf numFmtId="1" fontId="6" fillId="2" borderId="0" xfId="19" applyNumberFormat="1" applyFont="1" applyFill="1" applyBorder="1" applyAlignment="1">
      <alignment horizontal="center" vertical="center"/>
    </xf>
    <xf numFmtId="0" fontId="6" fillId="0" borderId="0" xfId="19" applyFont="1" applyFill="1" applyBorder="1" applyAlignment="1">
      <alignment horizontal="center" vertical="center"/>
    </xf>
    <xf numFmtId="0" fontId="6" fillId="2" borderId="0" xfId="19" applyFont="1" applyFill="1" applyBorder="1" applyAlignment="1">
      <alignment horizontal="center" vertical="center" wrapText="1"/>
    </xf>
    <xf numFmtId="0" fontId="6" fillId="0" borderId="0" xfId="19" applyFont="1" applyFill="1" applyBorder="1" applyAlignment="1">
      <alignment vertical="center"/>
    </xf>
    <xf numFmtId="49" fontId="6" fillId="2" borderId="0" xfId="19" applyNumberFormat="1" applyFont="1" applyFill="1" applyBorder="1" applyAlignment="1">
      <alignment horizontal="center" vertical="center"/>
    </xf>
    <xf numFmtId="1" fontId="6" fillId="0" borderId="0" xfId="19" applyNumberFormat="1" applyFont="1" applyFill="1" applyBorder="1" applyAlignment="1">
      <alignment horizontal="center" vertical="center"/>
    </xf>
    <xf numFmtId="0" fontId="6" fillId="0" borderId="0" xfId="7" applyFont="1" applyBorder="1" applyAlignment="1"/>
    <xf numFmtId="0" fontId="6" fillId="0" borderId="0" xfId="7" applyFont="1" applyBorder="1" applyAlignment="1">
      <alignment horizontal="center"/>
    </xf>
    <xf numFmtId="0" fontId="24" fillId="0" borderId="0" xfId="20" applyFont="1" applyAlignment="1">
      <alignment horizontal="center"/>
    </xf>
    <xf numFmtId="0" fontId="24" fillId="0" borderId="0" xfId="20" applyFont="1" applyAlignment="1"/>
    <xf numFmtId="177" fontId="6" fillId="0" borderId="0" xfId="7" applyNumberFormat="1" applyFont="1" applyBorder="1" applyAlignment="1">
      <alignment horizontal="center" vertical="center"/>
    </xf>
    <xf numFmtId="0" fontId="25" fillId="0" borderId="0" xfId="20" applyFont="1" applyFill="1" applyAlignment="1">
      <alignment vertical="center"/>
    </xf>
    <xf numFmtId="0" fontId="15" fillId="0" borderId="12" xfId="7" applyFont="1" applyFill="1" applyBorder="1" applyAlignment="1" applyProtection="1">
      <alignment horizontal="center" vertical="center"/>
      <protection hidden="1"/>
    </xf>
    <xf numFmtId="0" fontId="15" fillId="0" borderId="14" xfId="7" applyFont="1" applyFill="1" applyBorder="1" applyAlignment="1" applyProtection="1">
      <alignment horizontal="center" vertical="center"/>
      <protection hidden="1"/>
    </xf>
    <xf numFmtId="0" fontId="15" fillId="0" borderId="9" xfId="7" applyFont="1" applyFill="1" applyBorder="1" applyAlignment="1" applyProtection="1">
      <alignment horizontal="center" vertical="center" wrapText="1"/>
      <protection hidden="1"/>
    </xf>
    <xf numFmtId="9" fontId="10" fillId="0" borderId="9" xfId="7" applyNumberFormat="1" applyFont="1" applyFill="1" applyBorder="1" applyAlignment="1" applyProtection="1">
      <alignment vertical="center"/>
      <protection hidden="1"/>
    </xf>
    <xf numFmtId="9" fontId="10" fillId="0" borderId="0" xfId="7" applyNumberFormat="1" applyFont="1" applyFill="1" applyBorder="1" applyAlignment="1" applyProtection="1">
      <alignment vertical="center"/>
      <protection hidden="1"/>
    </xf>
    <xf numFmtId="10" fontId="10" fillId="0" borderId="0" xfId="16" applyNumberFormat="1" applyFont="1" applyFill="1" applyBorder="1" applyAlignment="1" applyProtection="1">
      <alignment vertical="center"/>
      <protection hidden="1"/>
    </xf>
    <xf numFmtId="0" fontId="10" fillId="0" borderId="0" xfId="7" applyFont="1" applyFill="1" applyBorder="1" applyAlignment="1" applyProtection="1">
      <alignment horizontal="right" vertical="center"/>
      <protection hidden="1"/>
    </xf>
    <xf numFmtId="44" fontId="10" fillId="0" borderId="0" xfId="7" applyNumberFormat="1" applyFont="1" applyFill="1" applyAlignment="1" applyProtection="1">
      <alignment vertical="center"/>
      <protection hidden="1"/>
    </xf>
    <xf numFmtId="176" fontId="9" fillId="0" borderId="9" xfId="7" applyNumberFormat="1" applyFont="1" applyFill="1" applyBorder="1" applyAlignment="1" applyProtection="1">
      <alignment horizontal="center" vertical="center"/>
      <protection hidden="1"/>
    </xf>
    <xf numFmtId="0" fontId="9" fillId="0" borderId="13" xfId="7" applyFont="1" applyFill="1" applyBorder="1" applyAlignment="1" applyProtection="1">
      <alignment horizontal="center" vertical="center" wrapText="1"/>
      <protection hidden="1"/>
    </xf>
    <xf numFmtId="176" fontId="9" fillId="0" borderId="13" xfId="7" applyNumberFormat="1" applyFont="1" applyFill="1" applyBorder="1" applyAlignment="1" applyProtection="1">
      <alignment horizontal="center" vertical="center"/>
      <protection hidden="1"/>
    </xf>
    <xf numFmtId="0" fontId="5" fillId="0" borderId="13" xfId="7" applyFont="1" applyFill="1" applyBorder="1" applyAlignment="1" applyProtection="1">
      <alignment vertical="center"/>
      <protection hidden="1"/>
    </xf>
    <xf numFmtId="0" fontId="9" fillId="0" borderId="19" xfId="7" applyFont="1" applyFill="1" applyBorder="1" applyAlignment="1" applyProtection="1">
      <alignment horizontal="left" vertical="center" wrapText="1"/>
      <protection hidden="1"/>
    </xf>
    <xf numFmtId="0" fontId="5" fillId="0" borderId="16" xfId="7" applyFont="1" applyFill="1" applyBorder="1" applyAlignment="1" applyProtection="1">
      <alignment horizontal="left" vertical="center" wrapText="1"/>
      <protection hidden="1"/>
    </xf>
    <xf numFmtId="164" fontId="5" fillId="0" borderId="0" xfId="7" applyNumberFormat="1" applyFont="1" applyFill="1" applyBorder="1" applyAlignment="1" applyProtection="1">
      <alignment vertical="center"/>
      <protection hidden="1"/>
    </xf>
    <xf numFmtId="0" fontId="5" fillId="0" borderId="9" xfId="7" applyFont="1" applyFill="1" applyBorder="1" applyAlignment="1" applyProtection="1">
      <alignment vertical="center"/>
      <protection hidden="1"/>
    </xf>
    <xf numFmtId="0" fontId="5" fillId="0" borderId="0" xfId="7" applyFont="1" applyFill="1" applyAlignment="1" applyProtection="1">
      <alignment vertical="center"/>
      <protection hidden="1"/>
    </xf>
    <xf numFmtId="0" fontId="5" fillId="0" borderId="0" xfId="7" applyFont="1" applyFill="1" applyBorder="1" applyAlignment="1" applyProtection="1">
      <alignment vertical="center"/>
      <protection hidden="1"/>
    </xf>
    <xf numFmtId="0" fontId="5" fillId="0" borderId="9" xfId="7" applyFont="1" applyFill="1" applyBorder="1" applyAlignment="1" applyProtection="1">
      <alignment horizontal="right" vertical="center"/>
      <protection hidden="1"/>
    </xf>
    <xf numFmtId="10" fontId="5" fillId="0" borderId="9" xfId="16" applyNumberFormat="1" applyFont="1" applyFill="1" applyBorder="1" applyAlignment="1" applyProtection="1">
      <alignment vertical="center"/>
      <protection hidden="1"/>
    </xf>
    <xf numFmtId="0" fontId="5" fillId="0" borderId="0" xfId="7" applyFont="1" applyFill="1" applyAlignment="1" applyProtection="1">
      <alignment horizontal="center" vertical="center"/>
      <protection hidden="1"/>
    </xf>
    <xf numFmtId="0" fontId="5" fillId="0" borderId="0" xfId="7" applyFont="1" applyFill="1" applyBorder="1" applyAlignment="1" applyProtection="1">
      <alignment horizontal="right" vertical="center"/>
      <protection hidden="1"/>
    </xf>
    <xf numFmtId="44" fontId="5" fillId="0" borderId="13" xfId="7" applyNumberFormat="1" applyFont="1" applyFill="1" applyBorder="1" applyAlignment="1" applyProtection="1">
      <alignment vertical="center"/>
      <protection hidden="1"/>
    </xf>
    <xf numFmtId="14" fontId="8" fillId="0" borderId="5" xfId="0" applyNumberFormat="1" applyFont="1" applyFill="1" applyBorder="1" applyAlignment="1" applyProtection="1">
      <alignment vertical="center"/>
      <protection hidden="1"/>
    </xf>
    <xf numFmtId="14" fontId="8" fillId="0" borderId="0" xfId="0" applyNumberFormat="1" applyFont="1" applyFill="1" applyBorder="1" applyAlignment="1" applyProtection="1">
      <alignment vertical="center"/>
      <protection hidden="1"/>
    </xf>
    <xf numFmtId="16" fontId="8" fillId="0" borderId="0" xfId="0" applyNumberFormat="1" applyFont="1" applyFill="1" applyBorder="1" applyAlignment="1" applyProtection="1">
      <alignment vertical="center"/>
      <protection hidden="1"/>
    </xf>
    <xf numFmtId="0" fontId="8" fillId="0" borderId="0" xfId="0" applyFont="1" applyFill="1" applyBorder="1" applyAlignment="1" applyProtection="1">
      <alignment horizontal="centerContinuous" vertical="center"/>
      <protection hidden="1"/>
    </xf>
    <xf numFmtId="16" fontId="8" fillId="0" borderId="0" xfId="0" applyNumberFormat="1" applyFont="1" applyFill="1" applyBorder="1" applyAlignment="1" applyProtection="1">
      <alignment horizontal="center" vertical="center"/>
      <protection hidden="1"/>
    </xf>
    <xf numFmtId="16" fontId="8" fillId="0" borderId="1" xfId="0" applyNumberFormat="1" applyFont="1" applyFill="1" applyBorder="1" applyAlignment="1" applyProtection="1">
      <alignment horizontal="center" vertical="center"/>
      <protection hidden="1"/>
    </xf>
    <xf numFmtId="14" fontId="8" fillId="0" borderId="0" xfId="0" applyNumberFormat="1" applyFont="1" applyFill="1" applyBorder="1" applyAlignment="1" applyProtection="1">
      <alignment vertical="center" wrapText="1"/>
      <protection hidden="1"/>
    </xf>
    <xf numFmtId="14" fontId="8" fillId="0" borderId="1" xfId="0" applyNumberFormat="1" applyFont="1" applyFill="1" applyBorder="1" applyAlignment="1" applyProtection="1">
      <alignment vertical="center"/>
      <protection hidden="1"/>
    </xf>
    <xf numFmtId="0" fontId="8" fillId="0" borderId="5" xfId="0" applyFont="1" applyFill="1" applyBorder="1" applyAlignment="1" applyProtection="1">
      <alignment vertical="center"/>
      <protection hidden="1"/>
    </xf>
    <xf numFmtId="0" fontId="8" fillId="0" borderId="0" xfId="0" applyFont="1" applyFill="1" applyBorder="1" applyAlignment="1" applyProtection="1">
      <alignment vertical="center"/>
      <protection hidden="1"/>
    </xf>
    <xf numFmtId="0" fontId="6" fillId="0" borderId="0" xfId="0" applyFont="1" applyFill="1" applyBorder="1" applyAlignment="1" applyProtection="1">
      <alignment horizontal="center" vertical="center"/>
      <protection hidden="1"/>
    </xf>
    <xf numFmtId="2" fontId="6" fillId="0" borderId="0" xfId="0" applyNumberFormat="1" applyFont="1" applyFill="1" applyBorder="1" applyAlignment="1" applyProtection="1">
      <alignment horizontal="right" vertical="center"/>
      <protection hidden="1"/>
    </xf>
    <xf numFmtId="39" fontId="6" fillId="0" borderId="0" xfId="0" applyNumberFormat="1" applyFont="1" applyFill="1" applyBorder="1" applyAlignment="1" applyProtection="1">
      <alignment vertical="center"/>
      <protection hidden="1"/>
    </xf>
    <xf numFmtId="168" fontId="6" fillId="0" borderId="1" xfId="0" applyNumberFormat="1" applyFont="1" applyFill="1" applyBorder="1" applyAlignment="1" applyProtection="1">
      <alignment vertical="center"/>
      <protection hidden="1"/>
    </xf>
    <xf numFmtId="0" fontId="6" fillId="0" borderId="0" xfId="0" applyNumberFormat="1" applyFont="1" applyFill="1" applyBorder="1" applyAlignment="1" applyProtection="1">
      <alignment horizontal="left" vertical="center"/>
      <protection hidden="1"/>
    </xf>
    <xf numFmtId="0" fontId="6" fillId="0" borderId="0" xfId="0" applyFont="1" applyFill="1" applyBorder="1" applyAlignment="1" applyProtection="1">
      <alignment vertical="center"/>
      <protection hidden="1"/>
    </xf>
    <xf numFmtId="0" fontId="6" fillId="0" borderId="0" xfId="0" applyFont="1" applyFill="1" applyProtection="1">
      <protection hidden="1"/>
    </xf>
    <xf numFmtId="0" fontId="6" fillId="0" borderId="1" xfId="0" applyFont="1" applyFill="1" applyBorder="1" applyAlignment="1" applyProtection="1">
      <alignment horizontal="center" vertical="center"/>
      <protection hidden="1"/>
    </xf>
    <xf numFmtId="0" fontId="6" fillId="0" borderId="1" xfId="0" applyFont="1" applyFill="1" applyBorder="1" applyAlignment="1" applyProtection="1">
      <alignment vertical="center"/>
      <protection hidden="1"/>
    </xf>
    <xf numFmtId="0" fontId="6" fillId="0" borderId="10" xfId="0" applyFont="1" applyFill="1" applyBorder="1" applyAlignment="1" applyProtection="1">
      <alignment horizontal="center" vertical="center" wrapText="1"/>
      <protection hidden="1"/>
    </xf>
    <xf numFmtId="0" fontId="6" fillId="0" borderId="9" xfId="0" applyFont="1" applyFill="1" applyBorder="1" applyAlignment="1" applyProtection="1">
      <alignment horizontal="center" vertical="center" wrapText="1"/>
      <protection hidden="1"/>
    </xf>
    <xf numFmtId="0" fontId="6" fillId="0" borderId="16" xfId="0" applyFont="1" applyFill="1" applyBorder="1" applyAlignment="1" applyProtection="1">
      <alignment horizontal="center" vertical="center" wrapText="1"/>
      <protection hidden="1"/>
    </xf>
    <xf numFmtId="0" fontId="9" fillId="0" borderId="16" xfId="0" applyFont="1" applyFill="1" applyBorder="1" applyAlignment="1" applyProtection="1">
      <alignment horizontal="centerContinuous" vertical="center"/>
      <protection hidden="1"/>
    </xf>
    <xf numFmtId="0" fontId="6" fillId="0" borderId="16" xfId="0" applyFont="1" applyFill="1" applyBorder="1" applyAlignment="1" applyProtection="1">
      <alignment horizontal="center" vertical="center"/>
      <protection hidden="1"/>
    </xf>
    <xf numFmtId="2" fontId="6" fillId="0" borderId="16" xfId="0" applyNumberFormat="1" applyFont="1" applyFill="1" applyBorder="1" applyAlignment="1" applyProtection="1">
      <alignment horizontal="center" vertical="center"/>
      <protection hidden="1"/>
    </xf>
    <xf numFmtId="39" fontId="6" fillId="0" borderId="16" xfId="0" applyNumberFormat="1" applyFont="1" applyFill="1" applyBorder="1" applyAlignment="1" applyProtection="1">
      <alignment horizontal="center" vertical="center"/>
      <protection hidden="1"/>
    </xf>
    <xf numFmtId="168" fontId="6" fillId="0" borderId="28" xfId="0" applyNumberFormat="1" applyFont="1" applyFill="1" applyBorder="1" applyAlignment="1" applyProtection="1">
      <alignment horizontal="center" vertical="center"/>
      <protection hidden="1"/>
    </xf>
    <xf numFmtId="0" fontId="6" fillId="0" borderId="9" xfId="0" applyFont="1" applyFill="1" applyBorder="1" applyProtection="1">
      <protection hidden="1"/>
    </xf>
    <xf numFmtId="44" fontId="6" fillId="0" borderId="11" xfId="2" applyFont="1" applyFill="1" applyBorder="1" applyAlignment="1" applyProtection="1">
      <alignment horizontal="right" vertical="center"/>
      <protection hidden="1"/>
    </xf>
    <xf numFmtId="0" fontId="6" fillId="0" borderId="5" xfId="0" applyFont="1" applyFill="1" applyBorder="1" applyAlignment="1" applyProtection="1">
      <alignment vertical="center"/>
      <protection hidden="1"/>
    </xf>
    <xf numFmtId="168" fontId="6" fillId="0" borderId="32" xfId="0" applyNumberFormat="1" applyFont="1" applyFill="1" applyBorder="1" applyAlignment="1" applyProtection="1">
      <alignment horizontal="center" vertical="center"/>
      <protection hidden="1"/>
    </xf>
    <xf numFmtId="44" fontId="6" fillId="0" borderId="35" xfId="2" applyFont="1" applyFill="1" applyBorder="1" applyAlignment="1" applyProtection="1">
      <alignment horizontal="right" vertical="center"/>
      <protection hidden="1"/>
    </xf>
    <xf numFmtId="0" fontId="9" fillId="0" borderId="0" xfId="0" applyFont="1" applyFill="1" applyBorder="1" applyAlignment="1" applyProtection="1">
      <alignment horizontal="center" vertical="center"/>
      <protection hidden="1"/>
    </xf>
    <xf numFmtId="168" fontId="6" fillId="0" borderId="1" xfId="0" applyNumberFormat="1" applyFont="1" applyFill="1" applyBorder="1" applyAlignment="1" applyProtection="1">
      <alignment horizontal="right" vertical="center"/>
      <protection hidden="1"/>
    </xf>
    <xf numFmtId="44" fontId="6" fillId="0" borderId="11" xfId="2" applyFont="1" applyFill="1" applyBorder="1" applyAlignment="1" applyProtection="1">
      <alignment vertical="center"/>
      <protection hidden="1"/>
    </xf>
    <xf numFmtId="0" fontId="6" fillId="0" borderId="5" xfId="0" applyFont="1" applyFill="1" applyBorder="1" applyAlignment="1" applyProtection="1">
      <alignment horizontal="center" vertical="center"/>
      <protection hidden="1"/>
    </xf>
    <xf numFmtId="0" fontId="6" fillId="0" borderId="20" xfId="0" applyFont="1" applyFill="1" applyBorder="1" applyAlignment="1" applyProtection="1">
      <alignment horizontal="center" vertical="center"/>
      <protection hidden="1"/>
    </xf>
    <xf numFmtId="0" fontId="6" fillId="0" borderId="18" xfId="0" applyFont="1" applyFill="1" applyBorder="1" applyAlignment="1" applyProtection="1">
      <alignment horizontal="center" vertical="center"/>
      <protection hidden="1"/>
    </xf>
    <xf numFmtId="0" fontId="6" fillId="0" borderId="18" xfId="0" applyFont="1" applyFill="1" applyBorder="1" applyAlignment="1" applyProtection="1">
      <alignment vertical="center"/>
      <protection hidden="1"/>
    </xf>
    <xf numFmtId="2" fontId="6" fillId="0" borderId="18" xfId="0" applyNumberFormat="1" applyFont="1" applyFill="1" applyBorder="1" applyAlignment="1" applyProtection="1">
      <alignment horizontal="right" vertical="center"/>
      <protection hidden="1"/>
    </xf>
    <xf numFmtId="39" fontId="6" fillId="0" borderId="18" xfId="0" applyNumberFormat="1" applyFont="1" applyFill="1" applyBorder="1" applyAlignment="1" applyProtection="1">
      <alignment vertical="center"/>
      <protection hidden="1"/>
    </xf>
    <xf numFmtId="168" fontId="6" fillId="0" borderId="21" xfId="0" applyNumberFormat="1" applyFont="1" applyFill="1" applyBorder="1" applyAlignment="1" applyProtection="1">
      <alignment horizontal="right" vertical="center"/>
      <protection hidden="1"/>
    </xf>
    <xf numFmtId="0" fontId="6" fillId="0" borderId="23" xfId="0" applyFont="1" applyFill="1" applyBorder="1" applyAlignment="1" applyProtection="1">
      <alignment horizontal="centerContinuous" vertical="center"/>
      <protection hidden="1"/>
    </xf>
    <xf numFmtId="2" fontId="6" fillId="0" borderId="24" xfId="0" applyNumberFormat="1" applyFont="1" applyFill="1" applyBorder="1" applyAlignment="1" applyProtection="1">
      <alignment horizontal="centerContinuous" vertical="center"/>
      <protection hidden="1"/>
    </xf>
    <xf numFmtId="39" fontId="6" fillId="0" borderId="25" xfId="0" applyNumberFormat="1" applyFont="1" applyFill="1" applyBorder="1" applyAlignment="1" applyProtection="1">
      <alignment horizontal="left" vertical="center"/>
      <protection hidden="1"/>
    </xf>
    <xf numFmtId="44" fontId="6" fillId="0" borderId="26" xfId="2" applyFont="1" applyFill="1" applyBorder="1" applyAlignment="1" applyProtection="1">
      <alignment horizontal="right" vertical="center"/>
      <protection hidden="1"/>
    </xf>
    <xf numFmtId="0" fontId="6" fillId="3" borderId="9" xfId="6" applyFont="1" applyFill="1" applyBorder="1" applyAlignment="1" applyProtection="1">
      <alignment horizontal="left" vertical="center"/>
      <protection locked="0"/>
    </xf>
    <xf numFmtId="0" fontId="10" fillId="0" borderId="0" xfId="7" applyFont="1" applyFill="1" applyBorder="1" applyAlignment="1" applyProtection="1">
      <alignment horizontal="left" vertical="center"/>
    </xf>
    <xf numFmtId="0" fontId="27" fillId="0" borderId="0" xfId="19" applyFont="1" applyFill="1" applyBorder="1" applyAlignment="1">
      <alignment vertical="center"/>
    </xf>
    <xf numFmtId="2" fontId="15" fillId="0" borderId="0" xfId="7" applyNumberFormat="1" applyFont="1" applyFill="1" applyBorder="1" applyAlignment="1">
      <alignment horizontal="center" vertical="center"/>
    </xf>
    <xf numFmtId="2" fontId="15" fillId="0" borderId="0" xfId="7" applyNumberFormat="1" applyFont="1" applyFill="1" applyBorder="1" applyAlignment="1">
      <alignment vertical="center"/>
    </xf>
    <xf numFmtId="0" fontId="10" fillId="0" borderId="0" xfId="7" applyFont="1" applyFill="1" applyBorder="1" applyAlignment="1">
      <alignment horizontal="center" vertical="center"/>
    </xf>
    <xf numFmtId="0" fontId="28" fillId="0" borderId="0" xfId="19" applyFont="1" applyFill="1" applyBorder="1" applyAlignment="1">
      <alignment vertical="center"/>
    </xf>
    <xf numFmtId="49" fontId="27" fillId="0" borderId="0" xfId="19" applyNumberFormat="1" applyFont="1" applyFill="1" applyBorder="1" applyAlignment="1">
      <alignment horizontal="center" vertical="center"/>
    </xf>
    <xf numFmtId="0" fontId="15" fillId="0" borderId="0" xfId="7" applyNumberFormat="1" applyFont="1" applyFill="1" applyBorder="1" applyAlignment="1">
      <alignment horizontal="center" vertical="center"/>
    </xf>
    <xf numFmtId="0" fontId="15" fillId="0" borderId="0" xfId="7" applyFont="1" applyFill="1" applyBorder="1" applyAlignment="1" applyProtection="1">
      <alignment horizontal="left" vertical="center"/>
      <protection hidden="1"/>
    </xf>
    <xf numFmtId="0" fontId="27" fillId="0" borderId="0" xfId="19" applyFont="1" applyFill="1" applyBorder="1" applyAlignment="1">
      <alignment horizontal="center" vertical="center"/>
    </xf>
    <xf numFmtId="0" fontId="10" fillId="0" borderId="0" xfId="7" applyFont="1" applyFill="1" applyBorder="1" applyAlignment="1">
      <alignment vertical="center"/>
    </xf>
    <xf numFmtId="0" fontId="15" fillId="0" borderId="0" xfId="7" applyFont="1" applyFill="1" applyBorder="1" applyAlignment="1">
      <alignment vertical="center"/>
    </xf>
    <xf numFmtId="16" fontId="10" fillId="0" borderId="0" xfId="7" applyNumberFormat="1" applyFont="1" applyFill="1" applyBorder="1" applyAlignment="1">
      <alignment horizontal="center" vertical="center"/>
    </xf>
    <xf numFmtId="0" fontId="15" fillId="0" borderId="0" xfId="7" applyFont="1" applyFill="1" applyBorder="1" applyAlignment="1">
      <alignment horizontal="center" vertical="center"/>
    </xf>
    <xf numFmtId="0" fontId="29" fillId="0" borderId="0" xfId="7" applyFont="1" applyFill="1" applyBorder="1" applyAlignment="1">
      <alignment horizontal="center" vertical="center"/>
    </xf>
    <xf numFmtId="9" fontId="5" fillId="4" borderId="13" xfId="16" applyNumberFormat="1" applyFont="1" applyFill="1" applyBorder="1" applyAlignment="1" applyProtection="1">
      <alignment vertical="center"/>
      <protection locked="0"/>
    </xf>
    <xf numFmtId="0" fontId="9" fillId="0" borderId="0" xfId="7" applyFont="1" applyFill="1" applyBorder="1" applyAlignment="1" applyProtection="1">
      <alignment horizontal="center" vertical="center" wrapText="1"/>
      <protection hidden="1"/>
    </xf>
    <xf numFmtId="167" fontId="5" fillId="0" borderId="0" xfId="16" applyNumberFormat="1" applyFont="1" applyFill="1" applyBorder="1" applyAlignment="1" applyProtection="1">
      <alignment vertical="center"/>
      <protection hidden="1"/>
    </xf>
    <xf numFmtId="167" fontId="9" fillId="0" borderId="0" xfId="16" applyNumberFormat="1" applyFont="1" applyFill="1" applyBorder="1" applyAlignment="1" applyProtection="1">
      <alignment vertical="center"/>
      <protection hidden="1"/>
    </xf>
    <xf numFmtId="0" fontId="5" fillId="0" borderId="9" xfId="7" applyFont="1" applyFill="1" applyBorder="1" applyAlignment="1" applyProtection="1">
      <alignment horizontal="center" vertical="center"/>
      <protection hidden="1"/>
    </xf>
    <xf numFmtId="167" fontId="9" fillId="0" borderId="9" xfId="16" applyNumberFormat="1" applyFont="1" applyFill="1" applyBorder="1" applyAlignment="1" applyProtection="1">
      <alignment vertical="center"/>
      <protection hidden="1"/>
    </xf>
    <xf numFmtId="0" fontId="9" fillId="0" borderId="16" xfId="7" applyFont="1" applyFill="1" applyBorder="1" applyAlignment="1" applyProtection="1">
      <alignment horizontal="center" vertical="center"/>
      <protection hidden="1"/>
    </xf>
    <xf numFmtId="0" fontId="9" fillId="0" borderId="19" xfId="7" applyFont="1" applyFill="1" applyBorder="1" applyAlignment="1" applyProtection="1">
      <alignment horizontal="center" vertical="center" wrapText="1"/>
      <protection hidden="1"/>
    </xf>
    <xf numFmtId="0" fontId="5" fillId="0" borderId="13" xfId="7" applyFont="1" applyFill="1" applyBorder="1" applyAlignment="1" applyProtection="1">
      <alignment horizontal="center" vertical="center"/>
      <protection hidden="1"/>
    </xf>
    <xf numFmtId="167" fontId="5" fillId="0" borderId="19" xfId="7" applyNumberFormat="1" applyFont="1" applyFill="1" applyBorder="1" applyAlignment="1" applyProtection="1">
      <alignment vertical="center"/>
      <protection hidden="1"/>
    </xf>
    <xf numFmtId="0" fontId="9" fillId="0" borderId="19" xfId="7" applyFont="1" applyFill="1" applyBorder="1" applyAlignment="1" applyProtection="1">
      <alignment vertical="center"/>
      <protection hidden="1"/>
    </xf>
    <xf numFmtId="176" fontId="9" fillId="0" borderId="16" xfId="7" applyNumberFormat="1" applyFont="1" applyFill="1" applyBorder="1" applyAlignment="1" applyProtection="1">
      <alignment horizontal="center" vertical="center"/>
      <protection hidden="1"/>
    </xf>
    <xf numFmtId="44" fontId="9" fillId="0" borderId="29" xfId="2" applyFont="1" applyFill="1" applyBorder="1" applyAlignment="1" applyProtection="1">
      <alignment vertical="center"/>
      <protection hidden="1"/>
    </xf>
    <xf numFmtId="167" fontId="9" fillId="0" borderId="29" xfId="1" applyNumberFormat="1" applyFont="1" applyFill="1" applyBorder="1" applyAlignment="1" applyProtection="1">
      <alignment vertical="center"/>
      <protection hidden="1"/>
    </xf>
    <xf numFmtId="10" fontId="0" fillId="0" borderId="0" xfId="0" applyNumberFormat="1" applyFill="1" applyBorder="1" applyAlignment="1" applyProtection="1">
      <alignment vertical="center"/>
      <protection hidden="1"/>
    </xf>
    <xf numFmtId="10" fontId="0" fillId="0" borderId="0" xfId="0" applyNumberFormat="1" applyFill="1" applyAlignment="1" applyProtection="1">
      <alignment vertical="center"/>
      <protection hidden="1"/>
    </xf>
    <xf numFmtId="44" fontId="5" fillId="4" borderId="9" xfId="0" applyNumberFormat="1" applyFont="1" applyFill="1" applyBorder="1" applyAlignment="1" applyProtection="1">
      <alignment vertical="center"/>
      <protection locked="0"/>
    </xf>
    <xf numFmtId="0" fontId="5" fillId="0" borderId="9" xfId="0" applyFont="1" applyFill="1" applyBorder="1" applyAlignment="1" applyProtection="1">
      <alignment horizontal="center" vertical="center"/>
      <protection hidden="1"/>
    </xf>
    <xf numFmtId="0" fontId="0" fillId="0" borderId="9" xfId="0" applyFill="1" applyBorder="1" applyAlignment="1" applyProtection="1">
      <alignment horizontal="center" vertical="center"/>
      <protection hidden="1"/>
    </xf>
    <xf numFmtId="0" fontId="9" fillId="0" borderId="9" xfId="0" applyFont="1" applyFill="1" applyBorder="1" applyAlignment="1" applyProtection="1">
      <alignment vertical="center"/>
      <protection hidden="1"/>
    </xf>
    <xf numFmtId="44" fontId="9" fillId="0" borderId="9" xfId="2" applyFont="1" applyFill="1" applyBorder="1" applyAlignment="1" applyProtection="1">
      <alignment vertical="center"/>
      <protection hidden="1"/>
    </xf>
    <xf numFmtId="0" fontId="0" fillId="0" borderId="14" xfId="0" applyFill="1" applyBorder="1" applyAlignment="1" applyProtection="1">
      <alignment vertical="center"/>
      <protection hidden="1"/>
    </xf>
    <xf numFmtId="0" fontId="0" fillId="0" borderId="34" xfId="0" applyFill="1" applyBorder="1" applyAlignment="1" applyProtection="1">
      <alignment vertical="center"/>
      <protection hidden="1"/>
    </xf>
    <xf numFmtId="0" fontId="9" fillId="0" borderId="15" xfId="0" applyFont="1" applyFill="1" applyBorder="1" applyAlignment="1" applyProtection="1">
      <alignment vertical="center"/>
      <protection hidden="1"/>
    </xf>
    <xf numFmtId="44" fontId="9" fillId="0" borderId="16" xfId="2" applyFont="1" applyFill="1" applyBorder="1" applyAlignment="1" applyProtection="1">
      <alignment vertical="center"/>
      <protection hidden="1"/>
    </xf>
    <xf numFmtId="0" fontId="0" fillId="0" borderId="16" xfId="0" applyFill="1" applyBorder="1" applyAlignment="1" applyProtection="1">
      <alignment vertical="center"/>
      <protection hidden="1"/>
    </xf>
    <xf numFmtId="175" fontId="9" fillId="0" borderId="19" xfId="1" applyNumberFormat="1" applyFont="1" applyFill="1" applyBorder="1" applyAlignment="1" applyProtection="1">
      <alignment vertical="center"/>
      <protection hidden="1"/>
    </xf>
    <xf numFmtId="44" fontId="9" fillId="4" borderId="9" xfId="2" applyFont="1" applyFill="1" applyBorder="1" applyAlignment="1" applyProtection="1">
      <alignment vertical="center"/>
      <protection hidden="1"/>
    </xf>
    <xf numFmtId="0" fontId="0" fillId="4" borderId="9" xfId="0" applyFill="1" applyBorder="1" applyAlignment="1" applyProtection="1">
      <alignment vertical="center"/>
      <protection locked="0"/>
    </xf>
    <xf numFmtId="179" fontId="27" fillId="0" borderId="0" xfId="19" applyNumberFormat="1" applyFont="1" applyFill="1" applyBorder="1" applyAlignment="1">
      <alignment horizontal="center" vertical="center"/>
    </xf>
    <xf numFmtId="0" fontId="6" fillId="0" borderId="23" xfId="0" applyFont="1" applyFill="1" applyBorder="1" applyAlignment="1" applyProtection="1">
      <alignment horizontal="left" vertical="center"/>
      <protection hidden="1"/>
    </xf>
    <xf numFmtId="0" fontId="6" fillId="0" borderId="36" xfId="0" applyFont="1" applyFill="1" applyBorder="1" applyAlignment="1" applyProtection="1">
      <alignment horizontal="center" vertical="center"/>
      <protection hidden="1"/>
    </xf>
    <xf numFmtId="49" fontId="6" fillId="0" borderId="22" xfId="0" applyNumberFormat="1" applyFont="1" applyFill="1" applyBorder="1" applyAlignment="1" applyProtection="1">
      <alignment horizontal="center" vertical="center"/>
      <protection hidden="1"/>
    </xf>
    <xf numFmtId="0" fontId="5" fillId="0" borderId="9" xfId="0" applyNumberFormat="1" applyFont="1" applyFill="1" applyBorder="1" applyAlignment="1" applyProtection="1">
      <alignment horizontal="center" vertical="center"/>
      <protection hidden="1"/>
    </xf>
    <xf numFmtId="44" fontId="17" fillId="0" borderId="0" xfId="7" applyNumberFormat="1" applyFont="1" applyFill="1" applyBorder="1" applyAlignment="1" applyProtection="1">
      <alignment horizontal="center" vertical="center"/>
      <protection hidden="1"/>
    </xf>
    <xf numFmtId="164" fontId="5" fillId="0" borderId="9" xfId="0" applyNumberFormat="1" applyFont="1" applyFill="1" applyBorder="1" applyAlignment="1" applyProtection="1">
      <alignment vertical="center"/>
    </xf>
    <xf numFmtId="10" fontId="0" fillId="0" borderId="0" xfId="1" applyNumberFormat="1" applyFont="1" applyFill="1" applyBorder="1" applyAlignment="1" applyProtection="1">
      <alignment vertical="center"/>
    </xf>
    <xf numFmtId="49" fontId="6" fillId="0" borderId="0" xfId="0" quotePrefix="1" applyNumberFormat="1" applyFont="1" applyFill="1" applyBorder="1" applyAlignment="1" applyProtection="1">
      <alignment horizontal="left" vertical="center"/>
      <protection hidden="1"/>
    </xf>
    <xf numFmtId="49" fontId="5" fillId="0" borderId="9" xfId="0" applyNumberFormat="1" applyFont="1" applyFill="1" applyBorder="1" applyAlignment="1" applyProtection="1">
      <alignment horizontal="center" vertical="center"/>
      <protection hidden="1"/>
    </xf>
    <xf numFmtId="49" fontId="6" fillId="0" borderId="0" xfId="7" applyNumberFormat="1" applyFont="1" applyFill="1" applyBorder="1" applyAlignment="1" applyProtection="1">
      <alignment horizontal="left" vertical="center"/>
      <protection hidden="1"/>
    </xf>
    <xf numFmtId="4" fontId="5" fillId="0" borderId="16" xfId="0" applyNumberFormat="1" applyFont="1" applyFill="1" applyBorder="1" applyAlignment="1" applyProtection="1">
      <alignment vertical="center"/>
      <protection locked="0"/>
    </xf>
    <xf numFmtId="44" fontId="5" fillId="0" borderId="16" xfId="0" applyNumberFormat="1" applyFont="1" applyFill="1" applyBorder="1" applyAlignment="1" applyProtection="1">
      <alignment vertical="center"/>
      <protection locked="0"/>
    </xf>
    <xf numFmtId="0" fontId="9" fillId="0" borderId="16" xfId="0" applyFont="1" applyFill="1" applyBorder="1" applyAlignment="1" applyProtection="1">
      <alignment horizontal="center" vertical="center"/>
      <protection hidden="1"/>
    </xf>
    <xf numFmtId="44" fontId="11" fillId="0" borderId="0" xfId="7" applyNumberFormat="1" applyFont="1" applyFill="1" applyBorder="1" applyAlignment="1" applyProtection="1">
      <alignment horizontal="center" vertical="center"/>
      <protection hidden="1"/>
    </xf>
    <xf numFmtId="0" fontId="9" fillId="0" borderId="5" xfId="0" applyFont="1" applyFill="1" applyBorder="1" applyAlignment="1" applyProtection="1">
      <alignment horizontal="center" vertical="center"/>
      <protection hidden="1"/>
    </xf>
    <xf numFmtId="0" fontId="9" fillId="0" borderId="2" xfId="0" applyFont="1" applyFill="1" applyBorder="1" applyAlignment="1" applyProtection="1">
      <alignment horizontal="center" vertical="center"/>
      <protection hidden="1"/>
    </xf>
    <xf numFmtId="0" fontId="9" fillId="0" borderId="6" xfId="0" applyFont="1" applyFill="1" applyBorder="1" applyAlignment="1" applyProtection="1">
      <alignment horizontal="center" vertical="center"/>
      <protection hidden="1"/>
    </xf>
    <xf numFmtId="0" fontId="9" fillId="0" borderId="3" xfId="0" applyFont="1" applyFill="1" applyBorder="1" applyAlignment="1" applyProtection="1">
      <alignment horizontal="left" vertical="center"/>
      <protection hidden="1"/>
    </xf>
    <xf numFmtId="0" fontId="9" fillId="0" borderId="0" xfId="0" applyFont="1" applyFill="1" applyBorder="1" applyAlignment="1" applyProtection="1">
      <alignment horizontal="left" vertical="center"/>
      <protection hidden="1"/>
    </xf>
    <xf numFmtId="0" fontId="9" fillId="0" borderId="29" xfId="0" applyFont="1" applyFill="1" applyBorder="1" applyAlignment="1" applyProtection="1">
      <alignment vertical="center"/>
      <protection hidden="1"/>
    </xf>
    <xf numFmtId="0" fontId="6" fillId="0" borderId="27" xfId="0" applyFont="1" applyFill="1" applyBorder="1" applyAlignment="1" applyProtection="1">
      <alignment horizontal="center" vertical="center" wrapText="1"/>
      <protection hidden="1"/>
    </xf>
    <xf numFmtId="0" fontId="6" fillId="0" borderId="10" xfId="0" applyFont="1" applyFill="1" applyBorder="1" applyAlignment="1" applyProtection="1">
      <alignment horizontal="center" vertical="center"/>
      <protection locked="0"/>
    </xf>
    <xf numFmtId="0" fontId="6" fillId="0" borderId="9" xfId="0" applyFont="1" applyFill="1" applyBorder="1" applyAlignment="1" applyProtection="1">
      <alignment vertical="center"/>
      <protection locked="0"/>
    </xf>
    <xf numFmtId="0" fontId="6" fillId="0" borderId="9" xfId="0" applyFont="1" applyFill="1" applyBorder="1" applyAlignment="1" applyProtection="1">
      <alignment horizontal="center" vertical="center"/>
      <protection locked="0"/>
    </xf>
    <xf numFmtId="2" fontId="6" fillId="0" borderId="9" xfId="0" applyNumberFormat="1" applyFont="1" applyFill="1" applyBorder="1" applyAlignment="1" applyProtection="1">
      <alignment horizontal="right" vertical="center"/>
      <protection locked="0"/>
    </xf>
    <xf numFmtId="44" fontId="6" fillId="0" borderId="9" xfId="2" applyFont="1" applyFill="1" applyBorder="1" applyAlignment="1" applyProtection="1">
      <alignment vertical="center"/>
      <protection locked="0"/>
    </xf>
    <xf numFmtId="0" fontId="6" fillId="0" borderId="10" xfId="0" applyFont="1" applyFill="1" applyBorder="1" applyAlignment="1" applyProtection="1">
      <alignment horizontal="center"/>
      <protection locked="0"/>
    </xf>
    <xf numFmtId="2" fontId="6" fillId="0" borderId="9" xfId="0" applyNumberFormat="1" applyFont="1" applyFill="1" applyBorder="1" applyAlignment="1" applyProtection="1">
      <alignment vertical="center"/>
      <protection locked="0"/>
    </xf>
    <xf numFmtId="0" fontId="6" fillId="0" borderId="9" xfId="5" applyFont="1" applyFill="1" applyBorder="1" applyAlignment="1" applyProtection="1">
      <alignment horizontal="left" vertical="center"/>
      <protection locked="0"/>
    </xf>
    <xf numFmtId="44" fontId="6" fillId="0" borderId="9" xfId="0" applyNumberFormat="1" applyFont="1" applyFill="1" applyBorder="1" applyAlignment="1" applyProtection="1">
      <alignment vertical="center"/>
      <protection locked="0"/>
    </xf>
    <xf numFmtId="0" fontId="6" fillId="0" borderId="9" xfId="6" applyFont="1" applyFill="1" applyBorder="1" applyAlignment="1" applyProtection="1">
      <alignment horizontal="left" vertical="center"/>
      <protection locked="0"/>
    </xf>
    <xf numFmtId="0" fontId="6" fillId="0" borderId="0" xfId="7" applyNumberFormat="1" applyFont="1" applyFill="1" applyBorder="1" applyAlignment="1" applyProtection="1">
      <alignment horizontal="left" vertical="center"/>
      <protection hidden="1"/>
    </xf>
    <xf numFmtId="0" fontId="6" fillId="0" borderId="0" xfId="0" quotePrefix="1" applyNumberFormat="1" applyFont="1" applyFill="1" applyBorder="1" applyAlignment="1" applyProtection="1">
      <alignment horizontal="left" vertical="center"/>
      <protection hidden="1"/>
    </xf>
    <xf numFmtId="0" fontId="9" fillId="0" borderId="13" xfId="0" applyFont="1" applyFill="1" applyBorder="1" applyAlignment="1" applyProtection="1">
      <alignment horizontal="left" vertical="center"/>
      <protection hidden="1"/>
    </xf>
    <xf numFmtId="0" fontId="30" fillId="0" borderId="0" xfId="0" applyFont="1" applyFill="1" applyAlignment="1" applyProtection="1">
      <alignment vertical="center"/>
      <protection hidden="1"/>
    </xf>
    <xf numFmtId="0" fontId="0" fillId="0" borderId="19" xfId="0" applyFill="1" applyBorder="1" applyAlignment="1" applyProtection="1">
      <alignment vertical="center"/>
      <protection hidden="1"/>
    </xf>
    <xf numFmtId="0" fontId="5" fillId="0" borderId="33" xfId="0" applyFont="1" applyFill="1" applyBorder="1" applyAlignment="1" applyProtection="1">
      <alignment horizontal="left" vertical="center"/>
      <protection hidden="1"/>
    </xf>
    <xf numFmtId="0" fontId="5" fillId="0" borderId="31" xfId="0" applyFont="1" applyFill="1" applyBorder="1" applyAlignment="1" applyProtection="1">
      <alignment horizontal="left" vertical="center" wrapText="1"/>
      <protection hidden="1"/>
    </xf>
    <xf numFmtId="0" fontId="0" fillId="0" borderId="30" xfId="0" applyFill="1" applyBorder="1" applyAlignment="1" applyProtection="1">
      <alignment vertical="center"/>
      <protection hidden="1"/>
    </xf>
    <xf numFmtId="0" fontId="9" fillId="0" borderId="33" xfId="0" applyFont="1" applyFill="1" applyBorder="1" applyAlignment="1" applyProtection="1">
      <alignment horizontal="left" vertical="center"/>
      <protection hidden="1"/>
    </xf>
    <xf numFmtId="0" fontId="6" fillId="0" borderId="27" xfId="0" applyFont="1" applyFill="1" applyBorder="1" applyAlignment="1" applyProtection="1">
      <alignment horizontal="center" vertical="center" wrapText="1"/>
      <protection hidden="1"/>
    </xf>
    <xf numFmtId="174" fontId="11" fillId="0" borderId="0" xfId="7" applyNumberFormat="1" applyFont="1" applyFill="1" applyBorder="1" applyAlignment="1" applyProtection="1">
      <alignment horizontal="right" vertical="center"/>
      <protection hidden="1"/>
    </xf>
    <xf numFmtId="176" fontId="9" fillId="0" borderId="0" xfId="7" applyNumberFormat="1" applyFont="1" applyFill="1" applyBorder="1" applyAlignment="1" applyProtection="1">
      <alignment horizontal="center" vertical="center"/>
      <protection hidden="1"/>
    </xf>
    <xf numFmtId="9" fontId="5" fillId="0" borderId="0" xfId="16" applyFont="1" applyFill="1" applyBorder="1" applyAlignment="1" applyProtection="1">
      <alignment vertical="center"/>
      <protection hidden="1"/>
    </xf>
    <xf numFmtId="9" fontId="5" fillId="4" borderId="9" xfId="16" applyNumberFormat="1" applyFont="1" applyFill="1" applyBorder="1" applyAlignment="1" applyProtection="1">
      <alignment vertical="center"/>
      <protection locked="0"/>
    </xf>
    <xf numFmtId="0" fontId="9" fillId="0" borderId="16" xfId="7" applyFont="1" applyFill="1" applyBorder="1" applyAlignment="1" applyProtection="1">
      <alignment horizontal="left" vertical="center" wrapText="1"/>
      <protection hidden="1"/>
    </xf>
    <xf numFmtId="9" fontId="10" fillId="0" borderId="0" xfId="16" applyNumberFormat="1" applyFont="1" applyFill="1" applyBorder="1" applyAlignment="1" applyProtection="1">
      <alignment vertical="center"/>
      <protection hidden="1"/>
    </xf>
    <xf numFmtId="9" fontId="5" fillId="0" borderId="15" xfId="16" applyFont="1" applyFill="1" applyBorder="1" applyAlignment="1" applyProtection="1">
      <alignment vertical="center"/>
      <protection hidden="1"/>
    </xf>
    <xf numFmtId="9" fontId="5" fillId="0" borderId="29" xfId="16" applyFont="1" applyFill="1" applyBorder="1" applyAlignment="1" applyProtection="1">
      <alignment vertical="center"/>
      <protection hidden="1"/>
    </xf>
    <xf numFmtId="0" fontId="5" fillId="0" borderId="14" xfId="0" applyFont="1" applyFill="1" applyBorder="1" applyAlignment="1" applyProtection="1">
      <alignment horizontal="left" vertical="center"/>
      <protection hidden="1"/>
    </xf>
    <xf numFmtId="49" fontId="9" fillId="0" borderId="9" xfId="0" applyNumberFormat="1" applyFont="1" applyFill="1" applyBorder="1" applyAlignment="1" applyProtection="1">
      <alignment horizontal="center" vertical="center"/>
      <protection hidden="1"/>
    </xf>
    <xf numFmtId="0" fontId="9" fillId="0" borderId="19" xfId="0" applyFont="1" applyFill="1" applyBorder="1" applyAlignment="1" applyProtection="1">
      <alignment horizontal="left" vertical="center" wrapText="1"/>
      <protection hidden="1"/>
    </xf>
    <xf numFmtId="0" fontId="9" fillId="0" borderId="9" xfId="0" applyNumberFormat="1" applyFont="1" applyFill="1" applyBorder="1" applyAlignment="1" applyProtection="1">
      <alignment horizontal="center" vertical="center"/>
      <protection hidden="1"/>
    </xf>
    <xf numFmtId="9" fontId="11" fillId="0" borderId="0" xfId="1" applyFont="1" applyFill="1" applyBorder="1" applyAlignment="1" applyProtection="1">
      <alignment horizontal="right" vertical="center"/>
      <protection hidden="1"/>
    </xf>
    <xf numFmtId="0" fontId="11" fillId="0" borderId="0" xfId="7" applyFont="1" applyFill="1" applyBorder="1" applyAlignment="1" applyProtection="1">
      <alignment horizontal="right" vertical="center"/>
      <protection hidden="1"/>
    </xf>
    <xf numFmtId="14" fontId="11" fillId="0" borderId="0" xfId="7" applyNumberFormat="1" applyFont="1" applyFill="1" applyBorder="1" applyAlignment="1" applyProtection="1">
      <alignment horizontal="right" vertical="center"/>
      <protection hidden="1"/>
    </xf>
    <xf numFmtId="49" fontId="11" fillId="0" borderId="0" xfId="7" applyNumberFormat="1" applyFont="1" applyFill="1" applyBorder="1" applyAlignment="1" applyProtection="1">
      <alignment horizontal="right" vertical="center"/>
      <protection hidden="1"/>
    </xf>
    <xf numFmtId="0" fontId="11" fillId="0" borderId="0" xfId="7" quotePrefix="1" applyFont="1" applyFill="1" applyBorder="1" applyAlignment="1" applyProtection="1">
      <alignment horizontal="right" vertical="center"/>
      <protection hidden="1"/>
    </xf>
    <xf numFmtId="0" fontId="11" fillId="3" borderId="0" xfId="7" applyFont="1" applyFill="1" applyBorder="1" applyAlignment="1" applyProtection="1">
      <alignment horizontal="right" vertical="center"/>
      <protection locked="0"/>
    </xf>
    <xf numFmtId="44" fontId="11" fillId="0" borderId="0" xfId="7" applyNumberFormat="1" applyFont="1" applyFill="1" applyBorder="1" applyAlignment="1" applyProtection="1">
      <alignment horizontal="right" vertical="center"/>
      <protection hidden="1"/>
    </xf>
    <xf numFmtId="0" fontId="11" fillId="0" borderId="0" xfId="7" applyFont="1" applyFill="1" applyBorder="1" applyAlignment="1" applyProtection="1">
      <alignment horizontal="left" vertical="center"/>
      <protection hidden="1"/>
    </xf>
    <xf numFmtId="0" fontId="27" fillId="0" borderId="0" xfId="7" applyFont="1" applyFill="1" applyBorder="1" applyAlignment="1">
      <alignment horizontal="center" vertical="center"/>
    </xf>
    <xf numFmtId="0" fontId="27" fillId="0" borderId="0" xfId="7" applyFont="1" applyFill="1" applyBorder="1" applyAlignment="1">
      <alignment vertical="center"/>
    </xf>
    <xf numFmtId="0" fontId="27" fillId="0" borderId="0" xfId="7" applyNumberFormat="1" applyFont="1" applyFill="1" applyBorder="1" applyAlignment="1">
      <alignment horizontal="center" vertical="center"/>
    </xf>
    <xf numFmtId="0" fontId="27" fillId="0" borderId="0" xfId="7" applyFont="1" applyFill="1" applyBorder="1" applyAlignment="1" applyProtection="1">
      <alignment horizontal="left" vertical="center"/>
      <protection hidden="1"/>
    </xf>
    <xf numFmtId="0" fontId="5" fillId="0" borderId="9" xfId="0" applyFont="1" applyFill="1" applyBorder="1" applyAlignment="1" applyProtection="1">
      <alignment vertical="center"/>
      <protection hidden="1"/>
    </xf>
    <xf numFmtId="0" fontId="11" fillId="0" borderId="0" xfId="0" applyFont="1" applyFill="1" applyAlignment="1" applyProtection="1">
      <alignment horizontal="left" vertical="center" wrapText="1"/>
      <protection hidden="1"/>
    </xf>
    <xf numFmtId="0" fontId="9" fillId="0" borderId="9" xfId="0" applyFont="1" applyFill="1" applyBorder="1" applyAlignment="1" applyProtection="1">
      <alignment horizontal="center" vertical="center"/>
      <protection hidden="1"/>
    </xf>
    <xf numFmtId="0" fontId="9" fillId="0" borderId="9" xfId="0" applyFont="1" applyFill="1" applyBorder="1" applyAlignment="1" applyProtection="1">
      <alignment horizontal="center" vertical="center" wrapText="1"/>
      <protection hidden="1"/>
    </xf>
    <xf numFmtId="0" fontId="11" fillId="0" borderId="0" xfId="7" applyFont="1" applyFill="1" applyBorder="1" applyAlignment="1" applyProtection="1">
      <alignment horizontal="left" vertical="center" shrinkToFit="1"/>
      <protection hidden="1"/>
    </xf>
    <xf numFmtId="0" fontId="9" fillId="0" borderId="16" xfId="0" applyFont="1" applyFill="1" applyBorder="1" applyAlignment="1" applyProtection="1">
      <alignment horizontal="center" vertical="center"/>
      <protection hidden="1"/>
    </xf>
    <xf numFmtId="0" fontId="9" fillId="0" borderId="19" xfId="0" applyFont="1" applyFill="1" applyBorder="1" applyAlignment="1" applyProtection="1">
      <alignment horizontal="center" vertical="center"/>
      <protection hidden="1"/>
    </xf>
    <xf numFmtId="0" fontId="13" fillId="0" borderId="13" xfId="0" applyFont="1" applyFill="1" applyBorder="1" applyAlignment="1" applyProtection="1">
      <alignment horizontal="center" vertical="center"/>
      <protection hidden="1"/>
    </xf>
    <xf numFmtId="0" fontId="13" fillId="0" borderId="16" xfId="0" applyFont="1" applyFill="1" applyBorder="1" applyAlignment="1" applyProtection="1">
      <alignment horizontal="center" vertical="center"/>
      <protection hidden="1"/>
    </xf>
    <xf numFmtId="0" fontId="13" fillId="0" borderId="19" xfId="0" applyFont="1" applyFill="1" applyBorder="1" applyAlignment="1" applyProtection="1">
      <alignment horizontal="center" vertical="center"/>
      <protection hidden="1"/>
    </xf>
    <xf numFmtId="0" fontId="15" fillId="0" borderId="9" xfId="7" applyFont="1" applyFill="1" applyBorder="1" applyAlignment="1" applyProtection="1">
      <alignment horizontal="center" vertical="center" wrapText="1"/>
      <protection hidden="1"/>
    </xf>
    <xf numFmtId="0" fontId="9" fillId="0" borderId="9" xfId="7" applyFont="1" applyFill="1" applyBorder="1" applyAlignment="1" applyProtection="1">
      <alignment horizontal="center" vertical="center"/>
      <protection hidden="1"/>
    </xf>
    <xf numFmtId="0" fontId="9" fillId="0" borderId="9" xfId="7" applyFont="1" applyFill="1" applyBorder="1" applyAlignment="1" applyProtection="1">
      <alignment horizontal="center" vertical="center" wrapText="1"/>
      <protection hidden="1"/>
    </xf>
    <xf numFmtId="0" fontId="9" fillId="0" borderId="13" xfId="7" applyFont="1" applyFill="1" applyBorder="1" applyAlignment="1" applyProtection="1">
      <alignment horizontal="center" vertical="center"/>
      <protection hidden="1"/>
    </xf>
    <xf numFmtId="0" fontId="9" fillId="0" borderId="16" xfId="7" applyFont="1" applyFill="1" applyBorder="1" applyAlignment="1" applyProtection="1">
      <alignment horizontal="center" vertical="center"/>
      <protection hidden="1"/>
    </xf>
    <xf numFmtId="0" fontId="0" fillId="0" borderId="16" xfId="0" applyBorder="1" applyAlignment="1">
      <alignment horizontal="center" vertical="center"/>
    </xf>
    <xf numFmtId="0" fontId="0" fillId="0" borderId="19" xfId="0" applyBorder="1" applyAlignment="1">
      <alignment horizontal="center" vertical="center"/>
    </xf>
    <xf numFmtId="0" fontId="8" fillId="0" borderId="2" xfId="0" applyFont="1" applyFill="1" applyBorder="1" applyAlignment="1" applyProtection="1">
      <alignment horizontal="center" vertical="center"/>
      <protection hidden="1"/>
    </xf>
    <xf numFmtId="0" fontId="8" fillId="0" borderId="3" xfId="0" applyFont="1" applyFill="1" applyBorder="1" applyAlignment="1" applyProtection="1">
      <alignment horizontal="center" vertical="center"/>
      <protection hidden="1"/>
    </xf>
    <xf numFmtId="0" fontId="8" fillId="0" borderId="4" xfId="0" applyFont="1" applyFill="1" applyBorder="1" applyAlignment="1" applyProtection="1">
      <alignment horizontal="center" vertical="center"/>
      <protection hidden="1"/>
    </xf>
    <xf numFmtId="0" fontId="6" fillId="0" borderId="27" xfId="0" applyFont="1" applyFill="1" applyBorder="1" applyAlignment="1" applyProtection="1">
      <alignment horizontal="center" vertical="center" wrapText="1"/>
      <protection hidden="1"/>
    </xf>
    <xf numFmtId="0" fontId="6" fillId="0" borderId="19" xfId="0" applyFont="1" applyFill="1" applyBorder="1" applyAlignment="1" applyProtection="1">
      <alignment horizontal="center" vertical="center" wrapText="1"/>
      <protection hidden="1"/>
    </xf>
    <xf numFmtId="0" fontId="6" fillId="0" borderId="9" xfId="0" applyFont="1" applyFill="1" applyBorder="1" applyAlignment="1" applyProtection="1">
      <alignment horizontal="center" vertical="center"/>
      <protection hidden="1"/>
    </xf>
    <xf numFmtId="2" fontId="6" fillId="0" borderId="9" xfId="0" applyNumberFormat="1" applyFont="1" applyFill="1" applyBorder="1" applyAlignment="1" applyProtection="1">
      <alignment horizontal="center" vertical="center"/>
      <protection hidden="1"/>
    </xf>
    <xf numFmtId="39" fontId="6" fillId="0" borderId="9" xfId="0" applyNumberFormat="1" applyFont="1" applyFill="1" applyBorder="1" applyAlignment="1" applyProtection="1">
      <alignment horizontal="center" vertical="center"/>
      <protection hidden="1"/>
    </xf>
    <xf numFmtId="168" fontId="6" fillId="0" borderId="11" xfId="0" applyNumberFormat="1" applyFont="1" applyFill="1" applyBorder="1" applyAlignment="1" applyProtection="1">
      <alignment horizontal="center" vertical="center"/>
      <protection hidden="1"/>
    </xf>
    <xf numFmtId="0" fontId="11" fillId="0" borderId="33" xfId="0" applyFont="1" applyFill="1" applyBorder="1" applyAlignment="1" applyProtection="1">
      <alignment horizontal="center" vertical="center"/>
      <protection hidden="1"/>
    </xf>
    <xf numFmtId="0" fontId="11" fillId="0" borderId="30" xfId="0" applyFont="1" applyFill="1" applyBorder="1" applyAlignment="1" applyProtection="1">
      <alignment horizontal="center" vertical="center"/>
      <protection hidden="1"/>
    </xf>
    <xf numFmtId="0" fontId="11" fillId="0" borderId="31" xfId="0" applyFont="1" applyFill="1" applyBorder="1" applyAlignment="1" applyProtection="1">
      <alignment horizontal="center" vertical="center"/>
      <protection hidden="1"/>
    </xf>
    <xf numFmtId="0" fontId="5" fillId="0" borderId="15" xfId="0" applyFont="1" applyFill="1" applyBorder="1" applyAlignment="1" applyProtection="1">
      <alignment horizontal="center" vertical="center"/>
      <protection hidden="1"/>
    </xf>
    <xf numFmtId="0" fontId="5" fillId="0" borderId="29" xfId="0" applyFont="1" applyFill="1" applyBorder="1" applyAlignment="1" applyProtection="1">
      <alignment horizontal="center" vertical="center"/>
      <protection hidden="1"/>
    </xf>
    <xf numFmtId="0" fontId="0" fillId="0" borderId="29" xfId="0" applyFill="1" applyBorder="1" applyAlignment="1" applyProtection="1">
      <alignment horizontal="center" vertical="center"/>
      <protection hidden="1"/>
    </xf>
    <xf numFmtId="0" fontId="0" fillId="0" borderId="17" xfId="0" applyFill="1" applyBorder="1" applyAlignment="1" applyProtection="1">
      <alignment horizontal="center" vertical="center"/>
      <protection hidden="1"/>
    </xf>
    <xf numFmtId="0" fontId="6" fillId="2" borderId="0" xfId="7" applyFont="1" applyFill="1" applyBorder="1" applyAlignment="1">
      <alignment horizontal="center" vertical="center" wrapText="1"/>
    </xf>
    <xf numFmtId="0" fontId="6" fillId="0" borderId="0" xfId="7" applyFont="1" applyBorder="1" applyAlignment="1">
      <alignment horizontal="center" vertical="center" wrapText="1"/>
    </xf>
  </cellXfs>
  <cellStyles count="29">
    <cellStyle name="Dia" xfId="8"/>
    <cellStyle name="Encabez1" xfId="9"/>
    <cellStyle name="Encabez2" xfId="10"/>
    <cellStyle name="Euro" xfId="11"/>
    <cellStyle name="Fijo" xfId="12"/>
    <cellStyle name="Financiero" xfId="13"/>
    <cellStyle name="Millares 2" xfId="21"/>
    <cellStyle name="Millares 2 2" xfId="22"/>
    <cellStyle name="Millares 3" xfId="23"/>
    <cellStyle name="Millares 4" xfId="24"/>
    <cellStyle name="Millares 5" xfId="25"/>
    <cellStyle name="Moneda" xfId="2" builtinId="4"/>
    <cellStyle name="Moneda 2" xfId="28"/>
    <cellStyle name="Monetario" xfId="14"/>
    <cellStyle name="No-definido" xfId="15"/>
    <cellStyle name="Normal" xfId="0" builtinId="0"/>
    <cellStyle name="Normal 2" xfId="3"/>
    <cellStyle name="Normal 2 2" xfId="20"/>
    <cellStyle name="Normal 2 2 2" xfId="19"/>
    <cellStyle name="Normal 3" xfId="7"/>
    <cellStyle name="Normal 4" xfId="26"/>
    <cellStyle name="Normal 6" xfId="27"/>
    <cellStyle name="Normal_Analisis de precios AGOSTO 2004" xfId="6"/>
    <cellStyle name="Normal_LICITACION ESCUELA CAUCETE" xfId="5"/>
    <cellStyle name="Porcentaje" xfId="1" builtinId="5"/>
    <cellStyle name="Porcentaje 2" xfId="4"/>
    <cellStyle name="Porcentaje 3" xfId="16"/>
    <cellStyle name="Punto" xfId="17"/>
    <cellStyle name="Punto0" xfId="18"/>
  </cellStyles>
  <dxfs count="163">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condense val="0"/>
        <extend val="0"/>
        <color indexed="9"/>
      </font>
      <border>
        <left/>
        <right/>
        <top/>
        <bottom/>
      </border>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dxf>
    <dxf>
      <font>
        <b val="0"/>
        <i val="0"/>
        <condense val="0"/>
        <extend val="0"/>
        <color indexed="9"/>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condense val="0"/>
        <extend val="0"/>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A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AR"/>
              <a:t>OBRA: XXXXXX</a:t>
            </a:r>
          </a:p>
          <a:p>
            <a:pPr>
              <a:defRPr/>
            </a:pPr>
            <a:r>
              <a:rPr lang="es-AR"/>
              <a:t>PLAN DE TRABAJO</a:t>
            </a:r>
          </a:p>
          <a:p>
            <a:pPr>
              <a:defRPr/>
            </a:pPr>
            <a:r>
              <a:rPr lang="es-AR"/>
              <a:t>AVANCE</a:t>
            </a:r>
            <a:r>
              <a:rPr lang="es-AR" baseline="0"/>
              <a:t> </a:t>
            </a:r>
            <a:r>
              <a:rPr lang="es-AR"/>
              <a:t>PORCENTUAL</a:t>
            </a:r>
            <a:r>
              <a:rPr lang="es-AR" baseline="0"/>
              <a:t> OBRA</a:t>
            </a:r>
            <a:endParaRPr lang="es-AR"/>
          </a:p>
        </c:rich>
      </c:tx>
      <c:layout/>
      <c:overlay val="0"/>
    </c:title>
    <c:autoTitleDeleted val="0"/>
    <c:plotArea>
      <c:layout>
        <c:manualLayout>
          <c:layoutTarget val="inner"/>
          <c:xMode val="edge"/>
          <c:yMode val="edge"/>
          <c:x val="7.8341203703703691E-2"/>
          <c:y val="0.19077138888888889"/>
          <c:w val="0.87743472222222219"/>
          <c:h val="0.73675138888888891"/>
        </c:manualLayout>
      </c:layout>
      <c:lineChart>
        <c:grouping val="standard"/>
        <c:varyColors val="0"/>
        <c:ser>
          <c:idx val="1"/>
          <c:order val="0"/>
          <c:marker>
            <c:symbol val="none"/>
          </c:marker>
          <c:val>
            <c:numRef>
              <c:f>PTyCI!$F$116:$Q$116</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ser>
        <c:ser>
          <c:idx val="0"/>
          <c:order val="1"/>
          <c:marker>
            <c:symbol val="none"/>
          </c:marker>
          <c:val>
            <c:numRef>
              <c:f>PTyCI!$F$117:$Q$117</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ser>
        <c:dLbls>
          <c:showLegendKey val="0"/>
          <c:showVal val="0"/>
          <c:showCatName val="0"/>
          <c:showSerName val="0"/>
          <c:showPercent val="0"/>
          <c:showBubbleSize val="0"/>
        </c:dLbls>
        <c:marker val="1"/>
        <c:smooth val="0"/>
        <c:axId val="191349120"/>
        <c:axId val="191351040"/>
      </c:lineChart>
      <c:catAx>
        <c:axId val="191349120"/>
        <c:scaling>
          <c:orientation val="minMax"/>
        </c:scaling>
        <c:delete val="0"/>
        <c:axPos val="b"/>
        <c:title>
          <c:tx>
            <c:rich>
              <a:bodyPr/>
              <a:lstStyle/>
              <a:p>
                <a:pPr>
                  <a:defRPr>
                    <a:latin typeface="Arial" pitchFamily="34" charset="0"/>
                    <a:cs typeface="Arial" pitchFamily="34" charset="0"/>
                  </a:defRPr>
                </a:pPr>
                <a:r>
                  <a:rPr lang="en-US">
                    <a:latin typeface="Arial" pitchFamily="34" charset="0"/>
                    <a:cs typeface="Arial" pitchFamily="34" charset="0"/>
                  </a:rPr>
                  <a:t>MESES</a:t>
                </a:r>
              </a:p>
            </c:rich>
          </c:tx>
          <c:layout/>
          <c:overlay val="0"/>
        </c:title>
        <c:numFmt formatCode="#,##0" sourceLinked="0"/>
        <c:majorTickMark val="out"/>
        <c:minorTickMark val="none"/>
        <c:tickLblPos val="nextTo"/>
        <c:txPr>
          <a:bodyPr rot="0" vert="horz"/>
          <a:lstStyle/>
          <a:p>
            <a:pPr>
              <a:defRPr sz="1000" baseline="0">
                <a:latin typeface="Arial" pitchFamily="34" charset="0"/>
              </a:defRPr>
            </a:pPr>
            <a:endParaRPr lang="es-AR"/>
          </a:p>
        </c:txPr>
        <c:crossAx val="191351040"/>
        <c:crossesAt val="0"/>
        <c:auto val="1"/>
        <c:lblAlgn val="ctr"/>
        <c:lblOffset val="100"/>
        <c:noMultiLvlLbl val="0"/>
      </c:catAx>
      <c:valAx>
        <c:axId val="191351040"/>
        <c:scaling>
          <c:orientation val="minMax"/>
          <c:max val="1"/>
        </c:scaling>
        <c:delete val="0"/>
        <c:axPos val="l"/>
        <c:majorGridlines/>
        <c:title>
          <c:tx>
            <c:rich>
              <a:bodyPr rot="-5400000" vert="horz"/>
              <a:lstStyle/>
              <a:p>
                <a:pPr>
                  <a:defRPr>
                    <a:latin typeface="Arial" pitchFamily="34" charset="0"/>
                    <a:cs typeface="Arial" pitchFamily="34" charset="0"/>
                  </a:defRPr>
                </a:pPr>
                <a:r>
                  <a:rPr lang="en-US">
                    <a:latin typeface="Arial" pitchFamily="34" charset="0"/>
                    <a:cs typeface="Arial" pitchFamily="34" charset="0"/>
                  </a:rPr>
                  <a:t>PORCENTAJE AVANCE</a:t>
                </a:r>
              </a:p>
            </c:rich>
          </c:tx>
          <c:layout>
            <c:manualLayout>
              <c:xMode val="edge"/>
              <c:yMode val="edge"/>
              <c:x val="5.8384259259259257E-3"/>
              <c:y val="0.32481444444444446"/>
            </c:manualLayout>
          </c:layout>
          <c:overlay val="0"/>
        </c:title>
        <c:numFmt formatCode="0%" sourceLinked="0"/>
        <c:majorTickMark val="out"/>
        <c:minorTickMark val="none"/>
        <c:tickLblPos val="nextTo"/>
        <c:txPr>
          <a:bodyPr/>
          <a:lstStyle/>
          <a:p>
            <a:pPr>
              <a:defRPr baseline="0">
                <a:latin typeface="Arial" pitchFamily="34" charset="0"/>
              </a:defRPr>
            </a:pPr>
            <a:endParaRPr lang="es-AR"/>
          </a:p>
        </c:txPr>
        <c:crossAx val="191349120"/>
        <c:crosses val="autoZero"/>
        <c:crossBetween val="midCat"/>
      </c:valAx>
    </c:plotArea>
    <c:legend>
      <c:legendPos val="r"/>
      <c:layout>
        <c:manualLayout>
          <c:xMode val="edge"/>
          <c:yMode val="edge"/>
          <c:x val="0.84602379629629632"/>
          <c:y val="9.3211249999999982E-2"/>
          <c:w val="6.9738518518518519E-2"/>
          <c:h val="6.3792500000000002E-2"/>
        </c:manualLayout>
      </c:layout>
      <c:overlay val="0"/>
    </c:legend>
    <c:plotVisOnly val="0"/>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A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AR"/>
              <a:t>OBRA:</a:t>
            </a:r>
            <a:r>
              <a:rPr lang="es-AR" baseline="0"/>
              <a:t> XXXXXX</a:t>
            </a:r>
            <a:endParaRPr lang="es-AR"/>
          </a:p>
          <a:p>
            <a:pPr>
              <a:defRPr/>
            </a:pPr>
            <a:r>
              <a:rPr lang="es-AR"/>
              <a:t>CURVA DE INVERSIÓN</a:t>
            </a:r>
          </a:p>
          <a:p>
            <a:pPr>
              <a:defRPr/>
            </a:pPr>
            <a:r>
              <a:rPr lang="es-AR"/>
              <a:t>AVANCE</a:t>
            </a:r>
            <a:r>
              <a:rPr lang="es-AR" baseline="0"/>
              <a:t> MONETARIO OBRA</a:t>
            </a:r>
            <a:endParaRPr lang="es-AR"/>
          </a:p>
        </c:rich>
      </c:tx>
      <c:layout/>
      <c:overlay val="0"/>
    </c:title>
    <c:autoTitleDeleted val="0"/>
    <c:plotArea>
      <c:layout>
        <c:manualLayout>
          <c:layoutTarget val="inner"/>
          <c:xMode val="edge"/>
          <c:yMode val="edge"/>
          <c:x val="0.10084333333333333"/>
          <c:y val="0.17313249999999999"/>
          <c:w val="0.87508287037037036"/>
          <c:h val="0.73851531703751261"/>
        </c:manualLayout>
      </c:layout>
      <c:lineChart>
        <c:grouping val="standard"/>
        <c:varyColors val="0"/>
        <c:ser>
          <c:idx val="0"/>
          <c:order val="0"/>
          <c:marker>
            <c:symbol val="none"/>
          </c:marker>
          <c:dLbls>
            <c:dLbl>
              <c:idx val="4"/>
              <c:layout/>
              <c:dLblPos val="t"/>
              <c:showLegendKey val="0"/>
              <c:showVal val="1"/>
              <c:showCatName val="0"/>
              <c:showSerName val="0"/>
              <c:showPercent val="0"/>
              <c:showBubbleSize val="0"/>
            </c:dLbl>
            <c:numFmt formatCode="&quot;$&quot;\ #,##0.00" sourceLinked="0"/>
            <c:txPr>
              <a:bodyPr rot="-5400000" vert="horz" anchor="ctr" anchorCtr="0"/>
              <a:lstStyle/>
              <a:p>
                <a:pPr>
                  <a:defRPr sz="600" baseline="0">
                    <a:latin typeface="Arial" pitchFamily="34" charset="0"/>
                  </a:defRPr>
                </a:pPr>
                <a:endParaRPr lang="es-AR"/>
              </a:p>
            </c:txPr>
            <c:showLegendKey val="0"/>
            <c:showVal val="1"/>
            <c:showCatName val="0"/>
            <c:showSerName val="0"/>
            <c:showPercent val="0"/>
            <c:showBubbleSize val="0"/>
            <c:showLeaderLines val="0"/>
          </c:dLbls>
          <c:val>
            <c:numRef>
              <c:f>PTyCI!$F$119:$Q$119</c:f>
              <c:numCache>
                <c:formatCode>_("$"* #,##0.00_);_("$"* \(#,##0.00\);_("$"* "-"??_);_(@_)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ser>
        <c:ser>
          <c:idx val="1"/>
          <c:order val="1"/>
          <c:marker>
            <c:symbol val="none"/>
          </c:marker>
          <c:dLbls>
            <c:numFmt formatCode="&quot;$&quot;\ #,##0.00" sourceLinked="0"/>
            <c:txPr>
              <a:bodyPr rot="-5400000" vert="horz" anchor="ctr" anchorCtr="1"/>
              <a:lstStyle/>
              <a:p>
                <a:pPr>
                  <a:defRPr sz="600" baseline="0">
                    <a:latin typeface="Arial" pitchFamily="34" charset="0"/>
                  </a:defRPr>
                </a:pPr>
                <a:endParaRPr lang="es-AR"/>
              </a:p>
            </c:txPr>
            <c:dLblPos val="t"/>
            <c:showLegendKey val="0"/>
            <c:showVal val="1"/>
            <c:showCatName val="0"/>
            <c:showSerName val="0"/>
            <c:showPercent val="0"/>
            <c:showBubbleSize val="0"/>
            <c:showLeaderLines val="0"/>
          </c:dLbls>
          <c:val>
            <c:numRef>
              <c:f>PTyCI!$F$120:$Q$120</c:f>
              <c:numCache>
                <c:formatCode>_("$"* #,##0.00_);_("$"* \(#,##0.00\);_("$"* "-"??_);_(@_)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ser>
        <c:dLbls>
          <c:showLegendKey val="0"/>
          <c:showVal val="0"/>
          <c:showCatName val="0"/>
          <c:showSerName val="0"/>
          <c:showPercent val="0"/>
          <c:showBubbleSize val="0"/>
        </c:dLbls>
        <c:marker val="1"/>
        <c:smooth val="0"/>
        <c:axId val="192779392"/>
        <c:axId val="192781312"/>
      </c:lineChart>
      <c:catAx>
        <c:axId val="192779392"/>
        <c:scaling>
          <c:orientation val="minMax"/>
        </c:scaling>
        <c:delete val="0"/>
        <c:axPos val="b"/>
        <c:title>
          <c:tx>
            <c:rich>
              <a:bodyPr/>
              <a:lstStyle/>
              <a:p>
                <a:pPr>
                  <a:defRPr/>
                </a:pPr>
                <a:r>
                  <a:rPr lang="en-US">
                    <a:latin typeface="Arial" pitchFamily="34" charset="0"/>
                    <a:cs typeface="Arial" pitchFamily="34" charset="0"/>
                  </a:rPr>
                  <a:t>MESES</a:t>
                </a:r>
              </a:p>
            </c:rich>
          </c:tx>
          <c:layout/>
          <c:overlay val="0"/>
        </c:title>
        <c:numFmt formatCode="#,##0" sourceLinked="0"/>
        <c:majorTickMark val="out"/>
        <c:minorTickMark val="none"/>
        <c:tickLblPos val="nextTo"/>
        <c:txPr>
          <a:bodyPr rot="0" vert="horz"/>
          <a:lstStyle/>
          <a:p>
            <a:pPr>
              <a:defRPr sz="1000" baseline="0">
                <a:latin typeface="Arial" pitchFamily="34" charset="0"/>
              </a:defRPr>
            </a:pPr>
            <a:endParaRPr lang="es-AR"/>
          </a:p>
        </c:txPr>
        <c:crossAx val="192781312"/>
        <c:crosses val="autoZero"/>
        <c:auto val="1"/>
        <c:lblAlgn val="ctr"/>
        <c:lblOffset val="100"/>
        <c:noMultiLvlLbl val="0"/>
      </c:catAx>
      <c:valAx>
        <c:axId val="192781312"/>
        <c:scaling>
          <c:orientation val="minMax"/>
        </c:scaling>
        <c:delete val="0"/>
        <c:axPos val="l"/>
        <c:majorGridlines/>
        <c:title>
          <c:tx>
            <c:rich>
              <a:bodyPr rot="-5400000" vert="horz"/>
              <a:lstStyle/>
              <a:p>
                <a:pPr>
                  <a:defRPr/>
                </a:pPr>
                <a:r>
                  <a:rPr lang="en-US"/>
                  <a:t>MILLES DE PESOS</a:t>
                </a:r>
              </a:p>
            </c:rich>
          </c:tx>
          <c:layout>
            <c:manualLayout>
              <c:xMode val="edge"/>
              <c:yMode val="edge"/>
              <c:x val="1.2165740740740737E-2"/>
              <c:y val="0.48667319444444446"/>
            </c:manualLayout>
          </c:layout>
          <c:overlay val="0"/>
        </c:title>
        <c:numFmt formatCode="&quot;$&quot;\ #,##0" sourceLinked="0"/>
        <c:majorTickMark val="out"/>
        <c:minorTickMark val="none"/>
        <c:tickLblPos val="nextTo"/>
        <c:crossAx val="192779392"/>
        <c:crosses val="autoZero"/>
        <c:crossBetween val="midCat"/>
        <c:dispUnits>
          <c:builtInUnit val="thousands"/>
        </c:dispUnits>
      </c:valAx>
    </c:plotArea>
    <c:legend>
      <c:legendPos val="r"/>
      <c:layout>
        <c:manualLayout>
          <c:xMode val="edge"/>
          <c:yMode val="edge"/>
          <c:x val="0.84549453703703703"/>
          <c:y val="6.8516805555555546E-2"/>
          <c:w val="0.13569064814814816"/>
          <c:h val="6.3792500000000002E-2"/>
        </c:manualLayout>
      </c:layout>
      <c:overlay val="0"/>
    </c:legend>
    <c:plotVisOnly val="1"/>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5000</xdr:colOff>
      <xdr:row>37</xdr:row>
      <xdr:rowOff>151500</xdr:rowOff>
    </xdr:to>
    <xdr:graphicFrame macro="">
      <xdr:nvGraphicFramePr>
        <xdr:cNvPr id="2" name="1 Gráfico" title="PLAN DE TRABAJO - AVANCE PORCENTUAL OBRA"/>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636825</xdr:colOff>
      <xdr:row>37</xdr:row>
      <xdr:rowOff>151500</xdr:rowOff>
    </xdr:to>
    <xdr:graphicFrame macro="">
      <xdr:nvGraphicFramePr>
        <xdr:cNvPr id="2" name="1 Gráfico" title="PLAN DE TRABAJO - AVANCE PORCENTUAL OBRA"/>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arcos\c\Mis%20documentos\Nueva%20carpeta\DOCUMENTO%20DE%20EXCEL\PROMEBA-V-DOLORES\ANEXOS%20OFERTA%20ECON&#211;MICA%20-11-13-16%20Y%2017-prueba.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TRABAJO"/>
      <sheetName val="CUADROS"/>
      <sheetName val="CURVA"/>
      <sheetName val="PLANILLA COSTOS"/>
      <sheetName val="ANALISIS DE PRECIOS"/>
    </sheetNames>
    <sheetDataSet>
      <sheetData sheetId="0"/>
      <sheetData sheetId="1"/>
      <sheetData sheetId="2"/>
      <sheetData sheetId="3"/>
      <sheetData sheetId="4"/>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128"/>
  <sheetViews>
    <sheetView showGridLines="0" showZeros="0" tabSelected="1" zoomScaleNormal="100" zoomScaleSheetLayoutView="100" workbookViewId="0">
      <selection activeCell="E22" sqref="E22"/>
    </sheetView>
  </sheetViews>
  <sheetFormatPr baseColWidth="10" defaultRowHeight="12.75" x14ac:dyDescent="0.2"/>
  <cols>
    <col min="1" max="1" width="8.7109375" style="17" customWidth="1"/>
    <col min="2" max="2" width="30.7109375" style="17" customWidth="1"/>
    <col min="3" max="3" width="24.42578125" style="17" customWidth="1"/>
    <col min="4" max="4" width="6.7109375" style="17" customWidth="1"/>
    <col min="5" max="5" width="10.7109375" style="17" customWidth="1"/>
    <col min="6" max="6" width="15.7109375" style="17" customWidth="1"/>
    <col min="7" max="7" width="20.7109375" style="17" customWidth="1"/>
    <col min="8" max="9" width="15.7109375" style="17" customWidth="1"/>
    <col min="10" max="10" width="19.140625" style="17" customWidth="1"/>
    <col min="11" max="16384" width="11.42578125" style="17"/>
  </cols>
  <sheetData>
    <row r="1" spans="1:9" s="20" customFormat="1" ht="20.100000000000001" customHeight="1" x14ac:dyDescent="0.2">
      <c r="A1" s="18" t="s">
        <v>12</v>
      </c>
      <c r="B1" s="18"/>
      <c r="C1" s="18" t="s">
        <v>1215</v>
      </c>
      <c r="D1" s="18"/>
      <c r="E1" s="18"/>
      <c r="F1" s="18"/>
      <c r="G1" s="18"/>
      <c r="H1" s="19"/>
    </row>
    <row r="2" spans="1:9" s="21" customFormat="1" ht="20.100000000000001" customHeight="1" x14ac:dyDescent="0.2">
      <c r="A2" s="34" t="s">
        <v>13</v>
      </c>
      <c r="B2" s="34"/>
      <c r="C2" s="316" t="s">
        <v>1668</v>
      </c>
      <c r="D2" s="316"/>
      <c r="E2" s="316"/>
      <c r="F2" s="316"/>
      <c r="G2" s="316"/>
      <c r="H2" s="316"/>
    </row>
    <row r="3" spans="1:9" s="21" customFormat="1" ht="20.100000000000001" customHeight="1" x14ac:dyDescent="0.2">
      <c r="A3" s="34" t="s">
        <v>22</v>
      </c>
      <c r="B3" s="34"/>
      <c r="C3" s="316" t="s">
        <v>1670</v>
      </c>
      <c r="D3" s="316"/>
      <c r="E3" s="316"/>
      <c r="F3" s="316"/>
      <c r="G3" s="316"/>
      <c r="H3" s="316"/>
    </row>
    <row r="4" spans="1:9" s="21" customFormat="1" ht="20.100000000000001" customHeight="1" x14ac:dyDescent="0.2">
      <c r="A4" s="34" t="s">
        <v>21</v>
      </c>
      <c r="B4" s="35"/>
      <c r="C4" s="304" t="s">
        <v>1673</v>
      </c>
    </row>
    <row r="5" spans="1:9" s="21" customFormat="1" ht="20.100000000000001" customHeight="1" x14ac:dyDescent="0.2">
      <c r="A5" s="34" t="s">
        <v>43</v>
      </c>
      <c r="B5" s="35"/>
      <c r="C5" s="301" t="s">
        <v>1671</v>
      </c>
    </row>
    <row r="6" spans="1:9" s="21" customFormat="1" ht="20.100000000000001" customHeight="1" x14ac:dyDescent="0.2">
      <c r="A6" s="34" t="s">
        <v>24</v>
      </c>
      <c r="B6" s="35"/>
      <c r="C6" s="260">
        <v>32150000</v>
      </c>
    </row>
    <row r="7" spans="1:9" s="21" customFormat="1" ht="20.100000000000001" customHeight="1" x14ac:dyDescent="0.2">
      <c r="A7" s="34" t="s">
        <v>1199</v>
      </c>
      <c r="B7" s="35"/>
      <c r="C7" s="300">
        <v>0.1</v>
      </c>
    </row>
    <row r="8" spans="1:9" s="21" customFormat="1" ht="20.100000000000001" customHeight="1" x14ac:dyDescent="0.2">
      <c r="A8" s="34" t="s">
        <v>1184</v>
      </c>
      <c r="B8" s="35"/>
      <c r="C8" s="303" t="s">
        <v>1672</v>
      </c>
    </row>
    <row r="9" spans="1:9" s="21" customFormat="1" ht="20.100000000000001" customHeight="1" x14ac:dyDescent="0.2">
      <c r="A9" s="34" t="s">
        <v>23</v>
      </c>
      <c r="B9" s="35"/>
      <c r="C9" s="288">
        <v>360</v>
      </c>
    </row>
    <row r="10" spans="1:9" s="21" customFormat="1" ht="20.100000000000001" customHeight="1" x14ac:dyDescent="0.2">
      <c r="A10" s="34" t="s">
        <v>14</v>
      </c>
      <c r="B10" s="35"/>
      <c r="C10" s="67"/>
    </row>
    <row r="11" spans="1:9" s="21" customFormat="1" ht="20.100000000000001" customHeight="1" x14ac:dyDescent="0.2">
      <c r="A11" s="34" t="s">
        <v>146</v>
      </c>
      <c r="B11" s="35"/>
      <c r="C11" s="251">
        <f>Monto_Oferta</f>
        <v>0</v>
      </c>
    </row>
    <row r="12" spans="1:9" ht="20.100000000000001" customHeight="1" x14ac:dyDescent="0.2"/>
    <row r="13" spans="1:9" ht="20.100000000000001" customHeight="1" x14ac:dyDescent="0.2">
      <c r="A13" s="319" t="s">
        <v>145</v>
      </c>
      <c r="B13" s="320"/>
      <c r="C13" s="320"/>
      <c r="D13" s="320"/>
      <c r="E13" s="320"/>
      <c r="F13" s="320"/>
      <c r="G13" s="320"/>
      <c r="H13" s="321"/>
    </row>
    <row r="14" spans="1:9" ht="20.100000000000001" customHeight="1" x14ac:dyDescent="0.2"/>
    <row r="15" spans="1:9" ht="20.100000000000001" customHeight="1" x14ac:dyDescent="0.2">
      <c r="A15" s="315" t="s">
        <v>1216</v>
      </c>
      <c r="B15" s="314" t="s">
        <v>0</v>
      </c>
      <c r="C15" s="314"/>
      <c r="D15" s="315" t="s">
        <v>1</v>
      </c>
      <c r="E15" s="315" t="s">
        <v>2</v>
      </c>
      <c r="F15" s="314" t="s">
        <v>18</v>
      </c>
      <c r="G15" s="314"/>
      <c r="H15" s="315" t="s">
        <v>20</v>
      </c>
      <c r="I15" s="315" t="s">
        <v>833</v>
      </c>
    </row>
    <row r="16" spans="1:9" ht="20.100000000000001" customHeight="1" x14ac:dyDescent="0.2">
      <c r="A16" s="315"/>
      <c r="B16" s="314"/>
      <c r="C16" s="314"/>
      <c r="D16" s="315"/>
      <c r="E16" s="315"/>
      <c r="F16" s="37" t="s">
        <v>3</v>
      </c>
      <c r="G16" s="37" t="s">
        <v>19</v>
      </c>
      <c r="H16" s="315"/>
      <c r="I16" s="315"/>
    </row>
    <row r="17" spans="1:12" ht="20.100000000000001" customHeight="1" x14ac:dyDescent="0.2">
      <c r="A17" s="77"/>
      <c r="B17" s="78"/>
      <c r="C17" s="78"/>
      <c r="D17" s="77"/>
      <c r="E17" s="77"/>
      <c r="F17" s="78"/>
      <c r="G17" s="78"/>
      <c r="H17" s="79"/>
      <c r="I17" s="32"/>
    </row>
    <row r="18" spans="1:12" ht="20.100000000000001" customHeight="1" x14ac:dyDescent="0.2">
      <c r="A18" s="299">
        <v>1</v>
      </c>
      <c r="B18" s="280" t="str">
        <f t="shared" ref="B18:B56" si="0">IF(I18="","",VLOOKUP(I18,Tabla_Items,2,FALSE))</f>
        <v>TRABAJOS PRELIMINARES</v>
      </c>
      <c r="C18" s="40"/>
      <c r="D18" s="41">
        <f t="shared" ref="D18:D81" si="1">IF(I18="","",VLOOKUP(I18,Tabla_Items,3,FALSE))</f>
        <v>0</v>
      </c>
      <c r="E18" s="68"/>
      <c r="F18" s="252"/>
      <c r="G18" s="42">
        <f>IF(E18=0,0,ROUND(E18*F18,2))</f>
        <v>0</v>
      </c>
      <c r="H18" s="43">
        <f t="shared" ref="H18" si="2">IF($G$114=0,0,G18/$G$114)</f>
        <v>0</v>
      </c>
      <c r="I18" s="33" t="s">
        <v>1217</v>
      </c>
      <c r="K18" s="281"/>
    </row>
    <row r="19" spans="1:12" ht="20.100000000000001" customHeight="1" x14ac:dyDescent="0.2">
      <c r="A19" s="255" t="s">
        <v>1197</v>
      </c>
      <c r="B19" s="39" t="str">
        <f t="shared" si="0"/>
        <v xml:space="preserve">Limpieza de terreno </v>
      </c>
      <c r="C19" s="40"/>
      <c r="D19" s="41" t="str">
        <f t="shared" si="1"/>
        <v>gl</v>
      </c>
      <c r="E19" s="68"/>
      <c r="F19" s="252">
        <f t="shared" ref="F19:F84" si="3">IFERROR(VLOOKUP(A19,Tabla_Analisis_Precios,7,FALSE),"")</f>
        <v>0</v>
      </c>
      <c r="G19" s="42">
        <f t="shared" ref="G19:G82" si="4">IF(E19=0,0,ROUND(E19*F19,2))</f>
        <v>0</v>
      </c>
      <c r="H19" s="43">
        <f t="shared" ref="H19:H82" si="5">IF($G$114=0,0,G19/$G$114)</f>
        <v>0</v>
      </c>
      <c r="I19" s="33" t="s">
        <v>1556</v>
      </c>
      <c r="K19" s="281"/>
    </row>
    <row r="20" spans="1:12" ht="20.100000000000001" customHeight="1" x14ac:dyDescent="0.2">
      <c r="A20" s="255" t="s">
        <v>1198</v>
      </c>
      <c r="B20" s="39" t="str">
        <f t="shared" si="0"/>
        <v>Replanteo</v>
      </c>
      <c r="C20" s="40"/>
      <c r="D20" s="41" t="str">
        <f t="shared" si="1"/>
        <v>m2</v>
      </c>
      <c r="E20" s="68"/>
      <c r="F20" s="252">
        <f t="shared" si="3"/>
        <v>0</v>
      </c>
      <c r="G20" s="42">
        <f t="shared" si="4"/>
        <v>0</v>
      </c>
      <c r="H20" s="43">
        <f t="shared" si="5"/>
        <v>0</v>
      </c>
      <c r="I20" s="33" t="s">
        <v>1219</v>
      </c>
      <c r="K20" s="281"/>
    </row>
    <row r="21" spans="1:12" ht="20.100000000000001" customHeight="1" x14ac:dyDescent="0.2">
      <c r="A21" s="297">
        <v>2</v>
      </c>
      <c r="B21" s="280" t="str">
        <f t="shared" si="0"/>
        <v>MOVIMIENTOS DE SUELOS</v>
      </c>
      <c r="C21" s="40"/>
      <c r="D21" s="41">
        <f t="shared" si="1"/>
        <v>0</v>
      </c>
      <c r="E21" s="68"/>
      <c r="F21" s="252" t="str">
        <f t="shared" si="3"/>
        <v/>
      </c>
      <c r="G21" s="42">
        <f t="shared" si="4"/>
        <v>0</v>
      </c>
      <c r="H21" s="43">
        <f t="shared" si="5"/>
        <v>0</v>
      </c>
      <c r="I21" s="33" t="s">
        <v>1221</v>
      </c>
      <c r="K21" s="281"/>
    </row>
    <row r="22" spans="1:12" ht="20.100000000000001" customHeight="1" x14ac:dyDescent="0.2">
      <c r="A22" s="255" t="s">
        <v>1200</v>
      </c>
      <c r="B22" s="39" t="str">
        <f t="shared" si="0"/>
        <v>Excavación para fundaciones</v>
      </c>
      <c r="C22" s="40"/>
      <c r="D22" s="41" t="str">
        <f t="shared" si="1"/>
        <v>m3</v>
      </c>
      <c r="E22" s="68"/>
      <c r="F22" s="252">
        <f t="shared" si="3"/>
        <v>0</v>
      </c>
      <c r="G22" s="42">
        <f t="shared" si="4"/>
        <v>0</v>
      </c>
      <c r="H22" s="43">
        <f t="shared" si="5"/>
        <v>0</v>
      </c>
      <c r="I22" s="33" t="s">
        <v>1222</v>
      </c>
    </row>
    <row r="23" spans="1:12" ht="20.100000000000001" customHeight="1" x14ac:dyDescent="0.2">
      <c r="A23" s="255" t="s">
        <v>1609</v>
      </c>
      <c r="B23" s="39" t="str">
        <f t="shared" si="0"/>
        <v>Aislación contra el salitre</v>
      </c>
      <c r="C23" s="40"/>
      <c r="D23" s="41" t="str">
        <f t="shared" si="1"/>
        <v>m2</v>
      </c>
      <c r="E23" s="68"/>
      <c r="F23" s="252">
        <f t="shared" si="3"/>
        <v>0</v>
      </c>
      <c r="G23" s="42">
        <f t="shared" si="4"/>
        <v>0</v>
      </c>
      <c r="H23" s="43">
        <f t="shared" si="5"/>
        <v>0</v>
      </c>
      <c r="I23" s="33" t="s">
        <v>1350</v>
      </c>
      <c r="K23" s="281"/>
    </row>
    <row r="24" spans="1:12" ht="20.100000000000001" customHeight="1" x14ac:dyDescent="0.2">
      <c r="A24" s="250" t="s">
        <v>1639</v>
      </c>
      <c r="B24" s="39" t="str">
        <f t="shared" si="0"/>
        <v>Terraplén y mejoramiento de suelo</v>
      </c>
      <c r="C24" s="40"/>
      <c r="D24" s="41" t="str">
        <f t="shared" si="1"/>
        <v>m3</v>
      </c>
      <c r="E24" s="68"/>
      <c r="F24" s="252">
        <f t="shared" si="3"/>
        <v>0</v>
      </c>
      <c r="G24" s="42">
        <f t="shared" si="4"/>
        <v>0</v>
      </c>
      <c r="H24" s="43">
        <f t="shared" si="5"/>
        <v>0</v>
      </c>
      <c r="I24" s="33" t="s">
        <v>1557</v>
      </c>
      <c r="K24" s="281"/>
      <c r="L24" s="281"/>
    </row>
    <row r="25" spans="1:12" ht="20.100000000000001" customHeight="1" x14ac:dyDescent="0.2">
      <c r="A25" s="297">
        <v>3</v>
      </c>
      <c r="B25" s="280" t="str">
        <f t="shared" si="0"/>
        <v>HORMIGON ARMADO</v>
      </c>
      <c r="C25" s="40"/>
      <c r="D25" s="41">
        <f t="shared" si="1"/>
        <v>0</v>
      </c>
      <c r="E25" s="68"/>
      <c r="F25" s="252" t="str">
        <f t="shared" si="3"/>
        <v/>
      </c>
      <c r="G25" s="42">
        <f t="shared" si="4"/>
        <v>0</v>
      </c>
      <c r="H25" s="43">
        <f t="shared" si="5"/>
        <v>0</v>
      </c>
      <c r="I25" s="33" t="s">
        <v>1225</v>
      </c>
      <c r="K25" s="281"/>
      <c r="L25" s="281"/>
    </row>
    <row r="26" spans="1:12" ht="20.100000000000001" customHeight="1" x14ac:dyDescent="0.2">
      <c r="A26" s="255" t="s">
        <v>1201</v>
      </c>
      <c r="B26" s="39" t="str">
        <f t="shared" si="0"/>
        <v>Bases</v>
      </c>
      <c r="C26" s="40"/>
      <c r="D26" s="41" t="str">
        <f t="shared" si="1"/>
        <v>m3</v>
      </c>
      <c r="E26" s="68"/>
      <c r="F26" s="252">
        <f t="shared" si="3"/>
        <v>0</v>
      </c>
      <c r="G26" s="42">
        <f t="shared" si="4"/>
        <v>0</v>
      </c>
      <c r="H26" s="43">
        <f t="shared" si="5"/>
        <v>0</v>
      </c>
      <c r="I26" s="33" t="s">
        <v>1226</v>
      </c>
      <c r="K26" s="281"/>
      <c r="L26" s="281"/>
    </row>
    <row r="27" spans="1:12" ht="20.100000000000001" customHeight="1" x14ac:dyDescent="0.2">
      <c r="A27" s="250" t="s">
        <v>1610</v>
      </c>
      <c r="B27" s="39" t="str">
        <f t="shared" si="0"/>
        <v>Vigas de arriostramiento</v>
      </c>
      <c r="C27" s="40"/>
      <c r="D27" s="41" t="str">
        <f t="shared" si="1"/>
        <v>m3</v>
      </c>
      <c r="E27" s="68"/>
      <c r="F27" s="252">
        <f t="shared" si="3"/>
        <v>0</v>
      </c>
      <c r="G27" s="42">
        <f t="shared" si="4"/>
        <v>0</v>
      </c>
      <c r="H27" s="43">
        <f t="shared" si="5"/>
        <v>0</v>
      </c>
      <c r="I27" s="33" t="s">
        <v>1227</v>
      </c>
      <c r="K27" s="281"/>
      <c r="L27" s="281"/>
    </row>
    <row r="28" spans="1:12" ht="20.100000000000001" customHeight="1" x14ac:dyDescent="0.2">
      <c r="A28" s="255" t="s">
        <v>1640</v>
      </c>
      <c r="B28" s="39" t="str">
        <f t="shared" si="0"/>
        <v>Platea de fundación</v>
      </c>
      <c r="C28" s="40"/>
      <c r="D28" s="41" t="str">
        <f t="shared" si="1"/>
        <v>m3</v>
      </c>
      <c r="E28" s="68"/>
      <c r="F28" s="252">
        <f t="shared" si="3"/>
        <v>0</v>
      </c>
      <c r="G28" s="42">
        <f t="shared" si="4"/>
        <v>0</v>
      </c>
      <c r="H28" s="43">
        <f t="shared" si="5"/>
        <v>0</v>
      </c>
      <c r="I28" s="312" t="s">
        <v>1674</v>
      </c>
      <c r="K28" s="281"/>
    </row>
    <row r="29" spans="1:12" ht="20.100000000000001" customHeight="1" x14ac:dyDescent="0.2">
      <c r="A29" s="255" t="s">
        <v>1641</v>
      </c>
      <c r="B29" s="39" t="str">
        <f t="shared" si="0"/>
        <v>Vigas de encadenado</v>
      </c>
      <c r="C29" s="40"/>
      <c r="D29" s="41" t="str">
        <f t="shared" si="1"/>
        <v>m3</v>
      </c>
      <c r="E29" s="68"/>
      <c r="F29" s="252">
        <f t="shared" si="3"/>
        <v>0</v>
      </c>
      <c r="G29" s="42">
        <f t="shared" si="4"/>
        <v>0</v>
      </c>
      <c r="H29" s="43">
        <f t="shared" si="5"/>
        <v>0</v>
      </c>
      <c r="I29" s="33" t="s">
        <v>1230</v>
      </c>
      <c r="K29" s="281"/>
    </row>
    <row r="30" spans="1:12" ht="20.100000000000001" customHeight="1" x14ac:dyDescent="0.2">
      <c r="A30" s="250" t="s">
        <v>1642</v>
      </c>
      <c r="B30" s="39" t="str">
        <f t="shared" si="0"/>
        <v>Columnas de encadenado</v>
      </c>
      <c r="C30" s="40"/>
      <c r="D30" s="41" t="str">
        <f t="shared" si="1"/>
        <v>m3</v>
      </c>
      <c r="E30" s="68"/>
      <c r="F30" s="252">
        <f t="shared" si="3"/>
        <v>0</v>
      </c>
      <c r="G30" s="42">
        <f t="shared" si="4"/>
        <v>0</v>
      </c>
      <c r="H30" s="43">
        <f t="shared" si="5"/>
        <v>0</v>
      </c>
      <c r="I30" s="33" t="s">
        <v>1231</v>
      </c>
      <c r="K30" s="281"/>
    </row>
    <row r="31" spans="1:12" ht="20.100000000000001" customHeight="1" x14ac:dyDescent="0.2">
      <c r="A31" s="255" t="s">
        <v>1643</v>
      </c>
      <c r="B31" s="283" t="str">
        <f t="shared" si="0"/>
        <v>Vigas de carga</v>
      </c>
      <c r="C31" s="284"/>
      <c r="D31" s="41" t="str">
        <f t="shared" si="1"/>
        <v>m3</v>
      </c>
      <c r="E31" s="68"/>
      <c r="F31" s="252">
        <f t="shared" si="3"/>
        <v>0</v>
      </c>
      <c r="G31" s="42">
        <f t="shared" si="4"/>
        <v>0</v>
      </c>
      <c r="H31" s="43">
        <f t="shared" si="5"/>
        <v>0</v>
      </c>
      <c r="I31" s="33" t="s">
        <v>1232</v>
      </c>
      <c r="K31" s="281"/>
    </row>
    <row r="32" spans="1:12" ht="20.100000000000001" customHeight="1" x14ac:dyDescent="0.2">
      <c r="A32" s="255" t="s">
        <v>1644</v>
      </c>
      <c r="B32" s="39" t="str">
        <f t="shared" si="0"/>
        <v>Columnas de carga</v>
      </c>
      <c r="C32" s="282"/>
      <c r="D32" s="41" t="str">
        <f t="shared" si="1"/>
        <v>m3</v>
      </c>
      <c r="E32" s="68"/>
      <c r="F32" s="252">
        <f t="shared" si="3"/>
        <v>0</v>
      </c>
      <c r="G32" s="42">
        <f t="shared" si="4"/>
        <v>0</v>
      </c>
      <c r="H32" s="43">
        <f t="shared" si="5"/>
        <v>0</v>
      </c>
      <c r="I32" s="33" t="s">
        <v>1233</v>
      </c>
      <c r="K32" s="281"/>
      <c r="L32" s="281"/>
    </row>
    <row r="33" spans="1:12" ht="20.100000000000001" customHeight="1" x14ac:dyDescent="0.2">
      <c r="A33" s="250" t="s">
        <v>1645</v>
      </c>
      <c r="B33" s="296" t="str">
        <f t="shared" ref="B33:B40" si="6">IF(I33="","",VLOOKUP(I33,Tabla_Items,2,FALSE))</f>
        <v>Losas de hormigón armado</v>
      </c>
      <c r="C33" s="20"/>
      <c r="D33" s="41" t="str">
        <f t="shared" si="1"/>
        <v>m3</v>
      </c>
      <c r="E33" s="68"/>
      <c r="F33" s="252">
        <f t="shared" si="3"/>
        <v>0</v>
      </c>
      <c r="G33" s="42">
        <f t="shared" si="4"/>
        <v>0</v>
      </c>
      <c r="H33" s="43">
        <f t="shared" si="5"/>
        <v>0</v>
      </c>
      <c r="I33" s="33" t="s">
        <v>1314</v>
      </c>
      <c r="K33" s="281"/>
      <c r="L33" s="281"/>
    </row>
    <row r="34" spans="1:12" ht="20.100000000000001" customHeight="1" x14ac:dyDescent="0.2">
      <c r="A34" s="255" t="s">
        <v>1646</v>
      </c>
      <c r="B34" s="72" t="str">
        <f t="shared" si="6"/>
        <v>Cordón de hormigón armado</v>
      </c>
      <c r="C34" s="73"/>
      <c r="D34" s="41" t="str">
        <f t="shared" si="1"/>
        <v>ml</v>
      </c>
      <c r="E34" s="68"/>
      <c r="F34" s="252">
        <f t="shared" si="3"/>
        <v>0</v>
      </c>
      <c r="G34" s="42">
        <f t="shared" si="4"/>
        <v>0</v>
      </c>
      <c r="H34" s="43">
        <f t="shared" si="5"/>
        <v>0</v>
      </c>
      <c r="I34" s="33" t="s">
        <v>1235</v>
      </c>
      <c r="K34" s="281"/>
      <c r="L34" s="281"/>
    </row>
    <row r="35" spans="1:12" ht="20.100000000000001" customHeight="1" x14ac:dyDescent="0.2">
      <c r="A35" s="250" t="s">
        <v>1647</v>
      </c>
      <c r="B35" s="283" t="str">
        <f t="shared" si="6"/>
        <v>Contrapiso armado e = 10 cm</v>
      </c>
      <c r="C35" s="282"/>
      <c r="D35" s="41" t="str">
        <f t="shared" si="1"/>
        <v>m2</v>
      </c>
      <c r="E35" s="68"/>
      <c r="F35" s="252">
        <f t="shared" si="3"/>
        <v>0</v>
      </c>
      <c r="G35" s="42">
        <f t="shared" si="4"/>
        <v>0</v>
      </c>
      <c r="H35" s="43">
        <f t="shared" si="5"/>
        <v>0</v>
      </c>
      <c r="I35" s="33" t="s">
        <v>1618</v>
      </c>
      <c r="K35" s="281"/>
      <c r="L35" s="281"/>
    </row>
    <row r="36" spans="1:12" ht="20.100000000000001" customHeight="1" x14ac:dyDescent="0.2">
      <c r="A36" s="297">
        <v>4</v>
      </c>
      <c r="B36" s="286" t="str">
        <f t="shared" si="6"/>
        <v>CONTRAPISOS Y CARPETAS</v>
      </c>
      <c r="C36" s="242"/>
      <c r="D36" s="41">
        <f t="shared" si="1"/>
        <v>0</v>
      </c>
      <c r="E36" s="68"/>
      <c r="F36" s="252" t="str">
        <f t="shared" si="3"/>
        <v/>
      </c>
      <c r="G36" s="42">
        <f t="shared" si="4"/>
        <v>0</v>
      </c>
      <c r="H36" s="43">
        <f t="shared" si="5"/>
        <v>0</v>
      </c>
      <c r="I36" s="33" t="s">
        <v>1236</v>
      </c>
      <c r="K36" s="281"/>
    </row>
    <row r="37" spans="1:12" ht="20.100000000000001" customHeight="1" x14ac:dyDescent="0.2">
      <c r="A37" s="250" t="s">
        <v>1214</v>
      </c>
      <c r="B37" s="39" t="str">
        <f t="shared" si="6"/>
        <v>Carpeta sobre contrapiso</v>
      </c>
      <c r="C37" s="40"/>
      <c r="D37" s="41" t="str">
        <f t="shared" si="1"/>
        <v>m2</v>
      </c>
      <c r="E37" s="68"/>
      <c r="F37" s="252">
        <f t="shared" si="3"/>
        <v>0</v>
      </c>
      <c r="G37" s="42">
        <f t="shared" si="4"/>
        <v>0</v>
      </c>
      <c r="H37" s="43">
        <f t="shared" si="5"/>
        <v>0</v>
      </c>
      <c r="I37" s="33" t="s">
        <v>1334</v>
      </c>
    </row>
    <row r="38" spans="1:12" ht="20.100000000000001" customHeight="1" x14ac:dyDescent="0.2">
      <c r="A38" s="297">
        <v>5</v>
      </c>
      <c r="B38" s="280" t="str">
        <f t="shared" si="6"/>
        <v>MAMPOSTERIA</v>
      </c>
      <c r="C38" s="40"/>
      <c r="D38" s="41">
        <f t="shared" si="1"/>
        <v>0</v>
      </c>
      <c r="E38" s="68"/>
      <c r="F38" s="252" t="str">
        <f t="shared" si="3"/>
        <v/>
      </c>
      <c r="G38" s="42">
        <f t="shared" si="4"/>
        <v>0</v>
      </c>
      <c r="H38" s="43">
        <f t="shared" si="5"/>
        <v>0</v>
      </c>
      <c r="I38" s="33" t="s">
        <v>1239</v>
      </c>
    </row>
    <row r="39" spans="1:12" ht="20.100000000000001" customHeight="1" x14ac:dyDescent="0.2">
      <c r="A39" s="255" t="s">
        <v>1202</v>
      </c>
      <c r="B39" s="39" t="str">
        <f t="shared" si="6"/>
        <v>Ladrillo cerámico macizo armada e = 0,20 m</v>
      </c>
      <c r="C39" s="40"/>
      <c r="D39" s="41" t="str">
        <f t="shared" si="1"/>
        <v>m2</v>
      </c>
      <c r="E39" s="68"/>
      <c r="F39" s="252">
        <f t="shared" si="3"/>
        <v>0</v>
      </c>
      <c r="G39" s="42">
        <f t="shared" si="4"/>
        <v>0</v>
      </c>
      <c r="H39" s="43">
        <f t="shared" si="5"/>
        <v>0</v>
      </c>
      <c r="I39" s="33" t="s">
        <v>1341</v>
      </c>
    </row>
    <row r="40" spans="1:12" ht="20.100000000000001" customHeight="1" x14ac:dyDescent="0.2">
      <c r="A40" s="297">
        <v>6</v>
      </c>
      <c r="B40" s="280" t="str">
        <f t="shared" si="6"/>
        <v>AISLACIONES</v>
      </c>
      <c r="C40" s="40"/>
      <c r="D40" s="41">
        <f t="shared" si="1"/>
        <v>0</v>
      </c>
      <c r="E40" s="68"/>
      <c r="F40" s="252" t="str">
        <f t="shared" si="3"/>
        <v/>
      </c>
      <c r="G40" s="42">
        <f t="shared" si="4"/>
        <v>0</v>
      </c>
      <c r="H40" s="43">
        <f t="shared" si="5"/>
        <v>0</v>
      </c>
      <c r="I40" s="33" t="s">
        <v>1241</v>
      </c>
    </row>
    <row r="41" spans="1:12" ht="20.100000000000001" customHeight="1" x14ac:dyDescent="0.2">
      <c r="A41" s="250" t="s">
        <v>1203</v>
      </c>
      <c r="B41" s="39" t="str">
        <f t="shared" si="0"/>
        <v>Capa aisladora horizontal y vertical</v>
      </c>
      <c r="C41" s="40"/>
      <c r="D41" s="41" t="str">
        <f t="shared" si="1"/>
        <v>m2</v>
      </c>
      <c r="E41" s="68"/>
      <c r="F41" s="252">
        <f t="shared" si="3"/>
        <v>0</v>
      </c>
      <c r="G41" s="42">
        <f t="shared" si="4"/>
        <v>0</v>
      </c>
      <c r="H41" s="43">
        <f t="shared" si="5"/>
        <v>0</v>
      </c>
      <c r="I41" s="33" t="s">
        <v>1242</v>
      </c>
      <c r="K41" s="281"/>
    </row>
    <row r="42" spans="1:12" ht="20.100000000000001" customHeight="1" x14ac:dyDescent="0.2">
      <c r="A42" s="297">
        <v>7</v>
      </c>
      <c r="B42" s="280" t="str">
        <f t="shared" si="0"/>
        <v>REVOQUES Y ENLUCIDOS</v>
      </c>
      <c r="C42" s="40"/>
      <c r="D42" s="41">
        <f t="shared" si="1"/>
        <v>0</v>
      </c>
      <c r="E42" s="68"/>
      <c r="F42" s="252" t="str">
        <f t="shared" si="3"/>
        <v/>
      </c>
      <c r="G42" s="42">
        <f t="shared" si="4"/>
        <v>0</v>
      </c>
      <c r="H42" s="43">
        <f t="shared" si="5"/>
        <v>0</v>
      </c>
      <c r="I42" s="33" t="s">
        <v>1243</v>
      </c>
      <c r="K42" s="281"/>
    </row>
    <row r="43" spans="1:12" ht="20.100000000000001" customHeight="1" x14ac:dyDescent="0.2">
      <c r="A43" s="255" t="s">
        <v>1204</v>
      </c>
      <c r="B43" s="39" t="str">
        <f t="shared" si="0"/>
        <v xml:space="preserve">Revoque grueso </v>
      </c>
      <c r="C43" s="40"/>
      <c r="D43" s="41" t="str">
        <f t="shared" si="1"/>
        <v>m2</v>
      </c>
      <c r="E43" s="68"/>
      <c r="F43" s="252">
        <f t="shared" si="3"/>
        <v>0</v>
      </c>
      <c r="G43" s="42">
        <f t="shared" si="4"/>
        <v>0</v>
      </c>
      <c r="H43" s="43">
        <f t="shared" si="5"/>
        <v>0</v>
      </c>
      <c r="I43" s="33" t="s">
        <v>1244</v>
      </c>
      <c r="K43" s="281"/>
    </row>
    <row r="44" spans="1:12" ht="20.100000000000001" customHeight="1" x14ac:dyDescent="0.2">
      <c r="A44" s="255" t="s">
        <v>1648</v>
      </c>
      <c r="B44" s="39" t="str">
        <f t="shared" si="0"/>
        <v>Grueso impermeable b/ revestimiento</v>
      </c>
      <c r="C44" s="40"/>
      <c r="D44" s="41" t="str">
        <f t="shared" si="1"/>
        <v>m2</v>
      </c>
      <c r="E44" s="68"/>
      <c r="F44" s="252">
        <f t="shared" si="3"/>
        <v>0</v>
      </c>
      <c r="G44" s="42">
        <f t="shared" si="4"/>
        <v>0</v>
      </c>
      <c r="H44" s="43">
        <f t="shared" si="5"/>
        <v>0</v>
      </c>
      <c r="I44" s="33" t="s">
        <v>1245</v>
      </c>
      <c r="K44" s="281"/>
    </row>
    <row r="45" spans="1:12" ht="20.100000000000001" customHeight="1" x14ac:dyDescent="0.2">
      <c r="A45" s="255" t="s">
        <v>1649</v>
      </c>
      <c r="B45" s="39" t="str">
        <f t="shared" si="0"/>
        <v xml:space="preserve">Enlucido </v>
      </c>
      <c r="C45" s="40"/>
      <c r="D45" s="41" t="str">
        <f t="shared" si="1"/>
        <v>m2</v>
      </c>
      <c r="E45" s="68"/>
      <c r="F45" s="252">
        <f t="shared" si="3"/>
        <v>0</v>
      </c>
      <c r="G45" s="42">
        <f t="shared" si="4"/>
        <v>0</v>
      </c>
      <c r="H45" s="43">
        <f t="shared" si="5"/>
        <v>0</v>
      </c>
      <c r="I45" s="33" t="s">
        <v>1246</v>
      </c>
      <c r="K45" s="281"/>
    </row>
    <row r="46" spans="1:12" ht="20.100000000000001" customHeight="1" x14ac:dyDescent="0.2">
      <c r="A46" s="297">
        <v>8</v>
      </c>
      <c r="B46" s="280" t="str">
        <f t="shared" si="0"/>
        <v>CUBIERTA DE TECHO</v>
      </c>
      <c r="C46" s="40"/>
      <c r="D46" s="41">
        <f t="shared" si="1"/>
        <v>0</v>
      </c>
      <c r="E46" s="68"/>
      <c r="F46" s="252" t="str">
        <f t="shared" si="3"/>
        <v/>
      </c>
      <c r="G46" s="42">
        <f t="shared" si="4"/>
        <v>0</v>
      </c>
      <c r="H46" s="43">
        <f t="shared" si="5"/>
        <v>0</v>
      </c>
      <c r="I46" s="33" t="s">
        <v>1360</v>
      </c>
      <c r="K46" s="281"/>
    </row>
    <row r="47" spans="1:12" ht="20.100000000000001" customHeight="1" x14ac:dyDescent="0.2">
      <c r="A47" s="250" t="s">
        <v>1186</v>
      </c>
      <c r="B47" s="39" t="str">
        <f t="shared" si="0"/>
        <v>Cubierta de techo sobre losa</v>
      </c>
      <c r="C47" s="40"/>
      <c r="D47" s="41" t="str">
        <f t="shared" si="1"/>
        <v>m2</v>
      </c>
      <c r="E47" s="68"/>
      <c r="F47" s="252">
        <f t="shared" si="3"/>
        <v>0</v>
      </c>
      <c r="G47" s="42">
        <f t="shared" si="4"/>
        <v>0</v>
      </c>
      <c r="H47" s="43">
        <f t="shared" si="5"/>
        <v>0</v>
      </c>
      <c r="I47" s="33" t="s">
        <v>1590</v>
      </c>
      <c r="K47" s="281"/>
    </row>
    <row r="48" spans="1:12" ht="20.100000000000001" customHeight="1" x14ac:dyDescent="0.2">
      <c r="A48" s="297">
        <v>9</v>
      </c>
      <c r="B48" s="280" t="str">
        <f t="shared" si="0"/>
        <v>CIELORRASOS</v>
      </c>
      <c r="C48" s="40"/>
      <c r="D48" s="41">
        <f t="shared" si="1"/>
        <v>0</v>
      </c>
      <c r="E48" s="68"/>
      <c r="F48" s="252" t="str">
        <f t="shared" si="3"/>
        <v/>
      </c>
      <c r="G48" s="42">
        <f t="shared" si="4"/>
        <v>0</v>
      </c>
      <c r="H48" s="43">
        <f t="shared" si="5"/>
        <v>0</v>
      </c>
      <c r="I48" s="33" t="s">
        <v>1247</v>
      </c>
      <c r="K48" s="281"/>
    </row>
    <row r="49" spans="1:12" ht="20.100000000000001" customHeight="1" x14ac:dyDescent="0.2">
      <c r="A49" s="250" t="s">
        <v>1205</v>
      </c>
      <c r="B49" s="39" t="str">
        <f t="shared" si="0"/>
        <v>Cielorraso aplicado a la cal</v>
      </c>
      <c r="C49" s="40"/>
      <c r="D49" s="41" t="str">
        <f t="shared" si="1"/>
        <v>m2</v>
      </c>
      <c r="E49" s="68"/>
      <c r="F49" s="252">
        <f t="shared" si="3"/>
        <v>0</v>
      </c>
      <c r="G49" s="42">
        <f t="shared" si="4"/>
        <v>0</v>
      </c>
      <c r="H49" s="43">
        <f t="shared" si="5"/>
        <v>0</v>
      </c>
      <c r="I49" s="33" t="s">
        <v>1366</v>
      </c>
      <c r="K49" s="281"/>
    </row>
    <row r="50" spans="1:12" ht="20.100000000000001" customHeight="1" x14ac:dyDescent="0.2">
      <c r="A50" s="297">
        <v>10</v>
      </c>
      <c r="B50" s="280" t="str">
        <f t="shared" si="0"/>
        <v>REVESTIMIENTOS</v>
      </c>
      <c r="C50" s="40"/>
      <c r="D50" s="41">
        <f t="shared" si="1"/>
        <v>0</v>
      </c>
      <c r="E50" s="68"/>
      <c r="F50" s="252" t="str">
        <f t="shared" si="3"/>
        <v/>
      </c>
      <c r="G50" s="42">
        <f t="shared" si="4"/>
        <v>0</v>
      </c>
      <c r="H50" s="43">
        <f t="shared" si="5"/>
        <v>0</v>
      </c>
      <c r="I50" s="33" t="s">
        <v>1249</v>
      </c>
      <c r="K50" s="281"/>
    </row>
    <row r="51" spans="1:12" ht="20.100000000000001" customHeight="1" x14ac:dyDescent="0.2">
      <c r="A51" s="255" t="s">
        <v>1187</v>
      </c>
      <c r="B51" s="39" t="str">
        <f t="shared" si="0"/>
        <v>Revestimiento cerámico</v>
      </c>
      <c r="C51" s="40"/>
      <c r="D51" s="41" t="str">
        <f t="shared" si="1"/>
        <v>m2</v>
      </c>
      <c r="E51" s="68"/>
      <c r="F51" s="252">
        <f t="shared" si="3"/>
        <v>0</v>
      </c>
      <c r="G51" s="42">
        <f t="shared" si="4"/>
        <v>0</v>
      </c>
      <c r="H51" s="43">
        <f t="shared" si="5"/>
        <v>0</v>
      </c>
      <c r="I51" s="33" t="s">
        <v>1250</v>
      </c>
      <c r="K51" s="281"/>
    </row>
    <row r="52" spans="1:12" ht="20.100000000000001" customHeight="1" x14ac:dyDescent="0.2">
      <c r="A52" s="250" t="s">
        <v>1188</v>
      </c>
      <c r="B52" s="39" t="str">
        <f t="shared" si="0"/>
        <v>Revestimiento tipo Iggam</v>
      </c>
      <c r="C52" s="40"/>
      <c r="D52" s="41" t="str">
        <f t="shared" si="1"/>
        <v>m2</v>
      </c>
      <c r="E52" s="68"/>
      <c r="F52" s="252">
        <f t="shared" si="3"/>
        <v>0</v>
      </c>
      <c r="G52" s="42">
        <f t="shared" si="4"/>
        <v>0</v>
      </c>
      <c r="H52" s="43">
        <f t="shared" si="5"/>
        <v>0</v>
      </c>
      <c r="I52" s="33" t="s">
        <v>1573</v>
      </c>
      <c r="K52" s="281"/>
    </row>
    <row r="53" spans="1:12" ht="20.100000000000001" customHeight="1" x14ac:dyDescent="0.2">
      <c r="A53" s="297">
        <v>11</v>
      </c>
      <c r="B53" s="280" t="str">
        <f t="shared" si="0"/>
        <v>TABIQUES</v>
      </c>
      <c r="C53" s="285"/>
      <c r="D53" s="41">
        <f t="shared" si="1"/>
        <v>0</v>
      </c>
      <c r="E53" s="68"/>
      <c r="F53" s="252" t="str">
        <f t="shared" si="3"/>
        <v/>
      </c>
      <c r="G53" s="42">
        <f t="shared" si="4"/>
        <v>0</v>
      </c>
      <c r="H53" s="43">
        <f t="shared" si="5"/>
        <v>0</v>
      </c>
      <c r="I53" s="33" t="s">
        <v>1252</v>
      </c>
      <c r="K53" s="281"/>
    </row>
    <row r="54" spans="1:12" ht="20.100000000000001" customHeight="1" x14ac:dyDescent="0.2">
      <c r="A54" s="255" t="s">
        <v>1206</v>
      </c>
      <c r="B54" s="39" t="str">
        <f t="shared" si="0"/>
        <v xml:space="preserve">Tabique de Placa verde de Yeso </v>
      </c>
      <c r="C54" s="282"/>
      <c r="D54" s="41" t="str">
        <f t="shared" si="1"/>
        <v>m2</v>
      </c>
      <c r="E54" s="68"/>
      <c r="F54" s="252">
        <f t="shared" si="3"/>
        <v>0</v>
      </c>
      <c r="G54" s="42">
        <f t="shared" si="4"/>
        <v>0</v>
      </c>
      <c r="H54" s="43">
        <f t="shared" si="5"/>
        <v>0</v>
      </c>
      <c r="I54" s="33" t="s">
        <v>1253</v>
      </c>
      <c r="K54" s="281"/>
    </row>
    <row r="55" spans="1:12" ht="20.100000000000001" customHeight="1" x14ac:dyDescent="0.2">
      <c r="A55" s="255" t="s">
        <v>1650</v>
      </c>
      <c r="B55" s="39" t="str">
        <f t="shared" si="0"/>
        <v>Tabique box granito natural en sanitarios</v>
      </c>
      <c r="C55" s="20"/>
      <c r="D55" s="41" t="str">
        <f t="shared" si="1"/>
        <v>m2</v>
      </c>
      <c r="E55" s="68"/>
      <c r="F55" s="252">
        <f t="shared" si="3"/>
        <v>0</v>
      </c>
      <c r="G55" s="42">
        <f t="shared" si="4"/>
        <v>0</v>
      </c>
      <c r="H55" s="43">
        <f t="shared" si="5"/>
        <v>0</v>
      </c>
      <c r="I55" s="33" t="s">
        <v>1254</v>
      </c>
      <c r="K55" s="281"/>
      <c r="L55" s="281"/>
    </row>
    <row r="56" spans="1:12" ht="20.100000000000001" customHeight="1" x14ac:dyDescent="0.2">
      <c r="A56" s="297">
        <v>12</v>
      </c>
      <c r="B56" s="280" t="str">
        <f t="shared" si="0"/>
        <v>PISOS, ZOCALOS, UMBRALES Y ANTEPECHOS</v>
      </c>
      <c r="C56" s="282"/>
      <c r="D56" s="41">
        <f t="shared" si="1"/>
        <v>0</v>
      </c>
      <c r="E56" s="68"/>
      <c r="F56" s="252" t="str">
        <f t="shared" si="3"/>
        <v/>
      </c>
      <c r="G56" s="42">
        <f t="shared" si="4"/>
        <v>0</v>
      </c>
      <c r="H56" s="43">
        <f t="shared" si="5"/>
        <v>0</v>
      </c>
      <c r="I56" s="33" t="s">
        <v>1256</v>
      </c>
      <c r="K56" s="281"/>
      <c r="L56" s="281"/>
    </row>
    <row r="57" spans="1:12" ht="20.100000000000001" customHeight="1" x14ac:dyDescent="0.2">
      <c r="A57" s="255" t="s">
        <v>1189</v>
      </c>
      <c r="B57" s="39" t="str">
        <f t="shared" ref="B57:B84" si="7">IF(I57="","",VLOOKUP(I57,Tabla_Items,2,FALSE))</f>
        <v>Piso granítico (0,30x0,30)</v>
      </c>
      <c r="C57" s="40"/>
      <c r="D57" s="41" t="str">
        <f t="shared" si="1"/>
        <v>m2</v>
      </c>
      <c r="E57" s="68"/>
      <c r="F57" s="252">
        <f t="shared" si="3"/>
        <v>0</v>
      </c>
      <c r="G57" s="42">
        <f t="shared" si="4"/>
        <v>0</v>
      </c>
      <c r="H57" s="43">
        <f t="shared" si="5"/>
        <v>0</v>
      </c>
      <c r="I57" s="33" t="s">
        <v>1398</v>
      </c>
      <c r="K57" s="281"/>
    </row>
    <row r="58" spans="1:12" ht="20.100000000000001" customHeight="1" x14ac:dyDescent="0.2">
      <c r="A58" s="255" t="s">
        <v>1190</v>
      </c>
      <c r="B58" s="39" t="str">
        <f t="shared" si="7"/>
        <v>Piso loseta rústica (0,40x0,40)</v>
      </c>
      <c r="C58" s="40"/>
      <c r="D58" s="41" t="str">
        <f t="shared" si="1"/>
        <v>m2</v>
      </c>
      <c r="E58" s="68"/>
      <c r="F58" s="252">
        <f t="shared" si="3"/>
        <v>0</v>
      </c>
      <c r="G58" s="42">
        <f t="shared" si="4"/>
        <v>0</v>
      </c>
      <c r="H58" s="43">
        <f t="shared" si="5"/>
        <v>0</v>
      </c>
      <c r="I58" s="33" t="s">
        <v>1619</v>
      </c>
      <c r="K58" s="281"/>
    </row>
    <row r="59" spans="1:12" ht="20.100000000000001" customHeight="1" x14ac:dyDescent="0.2">
      <c r="A59" s="250" t="s">
        <v>1651</v>
      </c>
      <c r="B59" s="39" t="str">
        <f t="shared" si="7"/>
        <v>Piso cemento alisado</v>
      </c>
      <c r="C59" s="40"/>
      <c r="D59" s="41" t="str">
        <f t="shared" si="1"/>
        <v>m2</v>
      </c>
      <c r="E59" s="68"/>
      <c r="F59" s="252">
        <f t="shared" si="3"/>
        <v>0</v>
      </c>
      <c r="G59" s="42">
        <f t="shared" si="4"/>
        <v>0</v>
      </c>
      <c r="H59" s="43">
        <f t="shared" si="5"/>
        <v>0</v>
      </c>
      <c r="I59" s="33" t="s">
        <v>1405</v>
      </c>
      <c r="K59" s="281"/>
    </row>
    <row r="60" spans="1:12" ht="20.100000000000001" customHeight="1" x14ac:dyDescent="0.2">
      <c r="A60" s="255" t="s">
        <v>1652</v>
      </c>
      <c r="B60" s="39" t="str">
        <f t="shared" si="7"/>
        <v>Pavimentos Articulado</v>
      </c>
      <c r="C60" s="40"/>
      <c r="D60" s="41" t="str">
        <f t="shared" si="1"/>
        <v>m2</v>
      </c>
      <c r="E60" s="68"/>
      <c r="F60" s="252">
        <f t="shared" si="3"/>
        <v>0</v>
      </c>
      <c r="G60" s="42">
        <f t="shared" si="4"/>
        <v>0</v>
      </c>
      <c r="H60" s="43">
        <f t="shared" si="5"/>
        <v>0</v>
      </c>
      <c r="I60" s="33" t="s">
        <v>1416</v>
      </c>
      <c r="K60" s="281"/>
    </row>
    <row r="61" spans="1:12" ht="20.100000000000001" customHeight="1" x14ac:dyDescent="0.2">
      <c r="A61" s="250" t="s">
        <v>1653</v>
      </c>
      <c r="B61" s="39" t="str">
        <f t="shared" si="7"/>
        <v>Zócalo granítico sanitario</v>
      </c>
      <c r="C61" s="40"/>
      <c r="D61" s="41" t="str">
        <f t="shared" si="1"/>
        <v>ml</v>
      </c>
      <c r="E61" s="68"/>
      <c r="F61" s="252">
        <f t="shared" si="3"/>
        <v>0</v>
      </c>
      <c r="G61" s="42">
        <f t="shared" si="4"/>
        <v>0</v>
      </c>
      <c r="H61" s="43">
        <f t="shared" si="5"/>
        <v>0</v>
      </c>
      <c r="I61" s="33" t="s">
        <v>1620</v>
      </c>
      <c r="K61" s="281"/>
    </row>
    <row r="62" spans="1:12" ht="20.100000000000001" customHeight="1" x14ac:dyDescent="0.2">
      <c r="A62" s="255" t="s">
        <v>1654</v>
      </c>
      <c r="B62" s="39" t="str">
        <f t="shared" si="7"/>
        <v>Zócalo hormigón</v>
      </c>
      <c r="C62" s="40"/>
      <c r="D62" s="41" t="str">
        <f t="shared" si="1"/>
        <v>ml</v>
      </c>
      <c r="E62" s="68"/>
      <c r="F62" s="252">
        <f t="shared" si="3"/>
        <v>0</v>
      </c>
      <c r="G62" s="42">
        <f t="shared" si="4"/>
        <v>0</v>
      </c>
      <c r="H62" s="43">
        <f t="shared" si="5"/>
        <v>0</v>
      </c>
      <c r="I62" s="33" t="s">
        <v>1260</v>
      </c>
      <c r="K62" s="281"/>
    </row>
    <row r="63" spans="1:12" ht="20.100000000000001" customHeight="1" x14ac:dyDescent="0.2">
      <c r="A63" s="255" t="s">
        <v>1655</v>
      </c>
      <c r="B63" s="39" t="str">
        <f t="shared" si="7"/>
        <v>Antepechos de hormigón</v>
      </c>
      <c r="C63" s="40"/>
      <c r="D63" s="41" t="str">
        <f t="shared" si="1"/>
        <v>ml</v>
      </c>
      <c r="E63" s="68"/>
      <c r="F63" s="252">
        <f t="shared" si="3"/>
        <v>0</v>
      </c>
      <c r="G63" s="42">
        <f t="shared" si="4"/>
        <v>0</v>
      </c>
      <c r="H63" s="43">
        <f t="shared" si="5"/>
        <v>0</v>
      </c>
      <c r="I63" s="33" t="s">
        <v>1261</v>
      </c>
      <c r="K63" s="281"/>
    </row>
    <row r="64" spans="1:12" ht="20.100000000000001" customHeight="1" x14ac:dyDescent="0.2">
      <c r="A64" s="255" t="s">
        <v>1656</v>
      </c>
      <c r="B64" s="39" t="str">
        <f t="shared" si="7"/>
        <v>Umbrales de granito natural</v>
      </c>
      <c r="C64" s="40"/>
      <c r="D64" s="41" t="str">
        <f t="shared" si="1"/>
        <v>ml</v>
      </c>
      <c r="E64" s="68"/>
      <c r="F64" s="252">
        <f t="shared" si="3"/>
        <v>0</v>
      </c>
      <c r="G64" s="42">
        <f t="shared" si="4"/>
        <v>0</v>
      </c>
      <c r="H64" s="43">
        <f t="shared" si="5"/>
        <v>0</v>
      </c>
      <c r="I64" s="33" t="s">
        <v>1621</v>
      </c>
      <c r="K64" s="281"/>
    </row>
    <row r="65" spans="1:11" ht="20.100000000000001" customHeight="1" x14ac:dyDescent="0.2">
      <c r="A65" s="299">
        <v>13</v>
      </c>
      <c r="B65" s="280" t="str">
        <f t="shared" si="7"/>
        <v>MESADAS</v>
      </c>
      <c r="C65" s="40"/>
      <c r="D65" s="41">
        <f t="shared" si="1"/>
        <v>0</v>
      </c>
      <c r="E65" s="68"/>
      <c r="F65" s="252" t="str">
        <f t="shared" si="3"/>
        <v/>
      </c>
      <c r="G65" s="42">
        <f t="shared" si="4"/>
        <v>0</v>
      </c>
      <c r="H65" s="43">
        <f t="shared" si="5"/>
        <v>0</v>
      </c>
      <c r="I65" s="33" t="s">
        <v>1263</v>
      </c>
      <c r="K65" s="281"/>
    </row>
    <row r="66" spans="1:11" ht="20.100000000000001" customHeight="1" x14ac:dyDescent="0.2">
      <c r="A66" s="255" t="s">
        <v>1191</v>
      </c>
      <c r="B66" s="39" t="str">
        <f t="shared" si="7"/>
        <v>Mesada granito natural</v>
      </c>
      <c r="C66" s="40"/>
      <c r="D66" s="41" t="str">
        <f t="shared" si="1"/>
        <v>m2</v>
      </c>
      <c r="E66" s="68"/>
      <c r="F66" s="252">
        <f t="shared" si="3"/>
        <v>0</v>
      </c>
      <c r="G66" s="42">
        <f t="shared" si="4"/>
        <v>0</v>
      </c>
      <c r="H66" s="43">
        <f t="shared" si="5"/>
        <v>0</v>
      </c>
      <c r="I66" s="33" t="s">
        <v>1264</v>
      </c>
      <c r="K66" s="281"/>
    </row>
    <row r="67" spans="1:11" ht="20.100000000000001" customHeight="1" x14ac:dyDescent="0.2">
      <c r="A67" s="255" t="s">
        <v>1611</v>
      </c>
      <c r="B67" s="39" t="str">
        <f t="shared" si="7"/>
        <v>Mesada acero inoxidable con zócalo</v>
      </c>
      <c r="C67" s="40"/>
      <c r="D67" s="41" t="str">
        <f t="shared" si="1"/>
        <v>m2</v>
      </c>
      <c r="E67" s="68"/>
      <c r="F67" s="252">
        <f t="shared" si="3"/>
        <v>0</v>
      </c>
      <c r="G67" s="42">
        <f t="shared" si="4"/>
        <v>0</v>
      </c>
      <c r="H67" s="43">
        <f t="shared" si="5"/>
        <v>0</v>
      </c>
      <c r="I67" s="33" t="s">
        <v>1622</v>
      </c>
      <c r="K67" s="281"/>
    </row>
    <row r="68" spans="1:11" ht="20.100000000000001" customHeight="1" x14ac:dyDescent="0.2">
      <c r="A68" s="299">
        <v>14</v>
      </c>
      <c r="B68" s="280" t="str">
        <f t="shared" si="7"/>
        <v>VIDRIOS Y ESPEJOS</v>
      </c>
      <c r="C68" s="40"/>
      <c r="D68" s="41">
        <f t="shared" si="1"/>
        <v>0</v>
      </c>
      <c r="E68" s="68"/>
      <c r="F68" s="252" t="str">
        <f t="shared" si="3"/>
        <v/>
      </c>
      <c r="G68" s="42">
        <f t="shared" si="4"/>
        <v>0</v>
      </c>
      <c r="H68" s="43">
        <f t="shared" si="5"/>
        <v>0</v>
      </c>
      <c r="I68" s="33" t="s">
        <v>1265</v>
      </c>
      <c r="K68" s="281"/>
    </row>
    <row r="69" spans="1:11" ht="20.100000000000001" customHeight="1" x14ac:dyDescent="0.2">
      <c r="A69" s="255" t="s">
        <v>1207</v>
      </c>
      <c r="B69" s="39" t="str">
        <f t="shared" si="7"/>
        <v>Laminado de seguridad (float 3+PVB+float 3)</v>
      </c>
      <c r="C69" s="40"/>
      <c r="D69" s="41" t="str">
        <f t="shared" si="1"/>
        <v>m2</v>
      </c>
      <c r="E69" s="68"/>
      <c r="F69" s="252">
        <f t="shared" si="3"/>
        <v>0</v>
      </c>
      <c r="G69" s="42">
        <f t="shared" si="4"/>
        <v>0</v>
      </c>
      <c r="H69" s="43">
        <f t="shared" si="5"/>
        <v>0</v>
      </c>
      <c r="I69" s="33" t="s">
        <v>1437</v>
      </c>
      <c r="K69" s="281"/>
    </row>
    <row r="70" spans="1:11" ht="20.100000000000001" customHeight="1" x14ac:dyDescent="0.2">
      <c r="A70" s="255" t="s">
        <v>1657</v>
      </c>
      <c r="B70" s="39" t="str">
        <f t="shared" si="7"/>
        <v>Espejos</v>
      </c>
      <c r="C70" s="40"/>
      <c r="D70" s="41" t="str">
        <f t="shared" si="1"/>
        <v>m2</v>
      </c>
      <c r="E70" s="68"/>
      <c r="F70" s="252">
        <f t="shared" si="3"/>
        <v>0</v>
      </c>
      <c r="G70" s="42">
        <f t="shared" si="4"/>
        <v>0</v>
      </c>
      <c r="H70" s="43">
        <f t="shared" si="5"/>
        <v>0</v>
      </c>
      <c r="I70" s="33" t="s">
        <v>1267</v>
      </c>
      <c r="K70" s="281"/>
    </row>
    <row r="71" spans="1:11" ht="20.100000000000001" customHeight="1" x14ac:dyDescent="0.2">
      <c r="A71" s="297">
        <v>15</v>
      </c>
      <c r="B71" s="280" t="str">
        <f t="shared" si="7"/>
        <v>PINTURAS</v>
      </c>
      <c r="C71" s="40"/>
      <c r="D71" s="41">
        <f t="shared" si="1"/>
        <v>0</v>
      </c>
      <c r="E71" s="68"/>
      <c r="F71" s="252" t="str">
        <f t="shared" si="3"/>
        <v/>
      </c>
      <c r="G71" s="42">
        <f t="shared" si="4"/>
        <v>0</v>
      </c>
      <c r="H71" s="43">
        <f t="shared" si="5"/>
        <v>0</v>
      </c>
      <c r="I71" s="33" t="s">
        <v>1268</v>
      </c>
      <c r="K71" s="281"/>
    </row>
    <row r="72" spans="1:11" ht="20.100000000000001" customHeight="1" x14ac:dyDescent="0.2">
      <c r="A72" s="255" t="s">
        <v>1208</v>
      </c>
      <c r="B72" s="39" t="str">
        <f t="shared" si="7"/>
        <v>Látex muro interior</v>
      </c>
      <c r="C72" s="40"/>
      <c r="D72" s="41" t="str">
        <f t="shared" si="1"/>
        <v>m2</v>
      </c>
      <c r="E72" s="68"/>
      <c r="F72" s="252">
        <f t="shared" si="3"/>
        <v>0</v>
      </c>
      <c r="G72" s="42">
        <f t="shared" si="4"/>
        <v>0</v>
      </c>
      <c r="H72" s="43">
        <f t="shared" si="5"/>
        <v>0</v>
      </c>
      <c r="I72" s="33" t="s">
        <v>1269</v>
      </c>
      <c r="K72" s="281"/>
    </row>
    <row r="73" spans="1:11" ht="20.100000000000001" customHeight="1" x14ac:dyDescent="0.2">
      <c r="A73" s="255" t="s">
        <v>1298</v>
      </c>
      <c r="B73" s="39" t="str">
        <f t="shared" si="7"/>
        <v>Látex muro exterior</v>
      </c>
      <c r="C73" s="40"/>
      <c r="D73" s="41" t="str">
        <f t="shared" si="1"/>
        <v>m2</v>
      </c>
      <c r="E73" s="68"/>
      <c r="F73" s="252">
        <f t="shared" si="3"/>
        <v>0</v>
      </c>
      <c r="G73" s="42">
        <f t="shared" si="4"/>
        <v>0</v>
      </c>
      <c r="H73" s="43">
        <f t="shared" si="5"/>
        <v>0</v>
      </c>
      <c r="I73" s="33" t="s">
        <v>1270</v>
      </c>
      <c r="K73" s="281"/>
    </row>
    <row r="74" spans="1:11" ht="20.100000000000001" customHeight="1" x14ac:dyDescent="0.2">
      <c r="A74" s="250" t="s">
        <v>1299</v>
      </c>
      <c r="B74" s="39" t="str">
        <f t="shared" si="7"/>
        <v>Látex cielorraso antihongos</v>
      </c>
      <c r="C74" s="40"/>
      <c r="D74" s="41" t="str">
        <f t="shared" si="1"/>
        <v>m2</v>
      </c>
      <c r="E74" s="68"/>
      <c r="F74" s="252">
        <f t="shared" si="3"/>
        <v>0</v>
      </c>
      <c r="G74" s="42">
        <f t="shared" si="4"/>
        <v>0</v>
      </c>
      <c r="H74" s="43">
        <f t="shared" si="5"/>
        <v>0</v>
      </c>
      <c r="I74" s="33" t="s">
        <v>1623</v>
      </c>
      <c r="K74" s="281"/>
    </row>
    <row r="75" spans="1:11" ht="20.100000000000001" customHeight="1" x14ac:dyDescent="0.2">
      <c r="A75" s="255" t="s">
        <v>1658</v>
      </c>
      <c r="B75" s="39" t="str">
        <f t="shared" si="7"/>
        <v>Esmalte sintético sobre carpintería madera</v>
      </c>
      <c r="C75" s="40"/>
      <c r="D75" s="41" t="str">
        <f t="shared" si="1"/>
        <v>m2</v>
      </c>
      <c r="E75" s="68"/>
      <c r="F75" s="252">
        <f t="shared" si="3"/>
        <v>0</v>
      </c>
      <c r="G75" s="42">
        <f t="shared" si="4"/>
        <v>0</v>
      </c>
      <c r="H75" s="43">
        <f t="shared" si="5"/>
        <v>0</v>
      </c>
      <c r="I75" s="33" t="s">
        <v>1273</v>
      </c>
      <c r="K75" s="281"/>
    </row>
    <row r="76" spans="1:11" ht="20.100000000000001" customHeight="1" x14ac:dyDescent="0.2">
      <c r="A76" s="255" t="s">
        <v>1659</v>
      </c>
      <c r="B76" s="39" t="str">
        <f t="shared" si="7"/>
        <v>Esmalte sintético sobre carpintería metálica y herrería</v>
      </c>
      <c r="C76" s="40"/>
      <c r="D76" s="41" t="str">
        <f t="shared" si="1"/>
        <v>m2</v>
      </c>
      <c r="E76" s="68"/>
      <c r="F76" s="252">
        <f t="shared" si="3"/>
        <v>0</v>
      </c>
      <c r="G76" s="42">
        <f t="shared" si="4"/>
        <v>0</v>
      </c>
      <c r="H76" s="43">
        <f t="shared" si="5"/>
        <v>0</v>
      </c>
      <c r="I76" s="33" t="s">
        <v>1271</v>
      </c>
      <c r="K76" s="281"/>
    </row>
    <row r="77" spans="1:11" ht="20.100000000000001" customHeight="1" x14ac:dyDescent="0.2">
      <c r="A77" s="297">
        <v>16</v>
      </c>
      <c r="B77" s="280" t="str">
        <f t="shared" si="7"/>
        <v>CARPINTERIAS</v>
      </c>
      <c r="C77" s="40"/>
      <c r="D77" s="41">
        <f t="shared" si="1"/>
        <v>0</v>
      </c>
      <c r="E77" s="68"/>
      <c r="F77" s="252" t="str">
        <f t="shared" si="3"/>
        <v/>
      </c>
      <c r="G77" s="42">
        <f t="shared" si="4"/>
        <v>0</v>
      </c>
      <c r="H77" s="43">
        <f t="shared" si="5"/>
        <v>0</v>
      </c>
      <c r="I77" s="33" t="s">
        <v>1274</v>
      </c>
      <c r="K77" s="281"/>
    </row>
    <row r="78" spans="1:11" ht="20.100000000000001" customHeight="1" x14ac:dyDescent="0.2">
      <c r="A78" s="255" t="s">
        <v>1209</v>
      </c>
      <c r="B78" s="39" t="str">
        <f t="shared" si="7"/>
        <v>Carpintería madera</v>
      </c>
      <c r="C78" s="40"/>
      <c r="D78" s="41" t="str">
        <f t="shared" si="1"/>
        <v>gl</v>
      </c>
      <c r="E78" s="68"/>
      <c r="F78" s="252">
        <f t="shared" si="3"/>
        <v>0</v>
      </c>
      <c r="G78" s="42">
        <f t="shared" si="4"/>
        <v>0</v>
      </c>
      <c r="H78" s="43">
        <f t="shared" si="5"/>
        <v>0</v>
      </c>
      <c r="I78" s="33" t="s">
        <v>1275</v>
      </c>
      <c r="K78" s="281"/>
    </row>
    <row r="79" spans="1:11" ht="20.100000000000001" customHeight="1" x14ac:dyDescent="0.2">
      <c r="A79" s="250" t="s">
        <v>1210</v>
      </c>
      <c r="B79" s="39" t="str">
        <f t="shared" si="7"/>
        <v>Carpintería metálica</v>
      </c>
      <c r="C79" s="40"/>
      <c r="D79" s="41" t="str">
        <f t="shared" si="1"/>
        <v>gl</v>
      </c>
      <c r="E79" s="68"/>
      <c r="F79" s="252">
        <f t="shared" si="3"/>
        <v>0</v>
      </c>
      <c r="G79" s="42">
        <f t="shared" si="4"/>
        <v>0</v>
      </c>
      <c r="H79" s="43">
        <f t="shared" si="5"/>
        <v>0</v>
      </c>
      <c r="I79" s="33" t="s">
        <v>1276</v>
      </c>
      <c r="K79" s="281"/>
    </row>
    <row r="80" spans="1:11" ht="20.100000000000001" customHeight="1" x14ac:dyDescent="0.2">
      <c r="A80" s="255" t="s">
        <v>1660</v>
      </c>
      <c r="B80" s="39" t="str">
        <f t="shared" si="7"/>
        <v>Carpintería aluminio</v>
      </c>
      <c r="C80" s="40"/>
      <c r="D80" s="41" t="str">
        <f t="shared" si="1"/>
        <v>gl</v>
      </c>
      <c r="E80" s="68"/>
      <c r="F80" s="252">
        <f t="shared" si="3"/>
        <v>0</v>
      </c>
      <c r="G80" s="42">
        <f t="shared" si="4"/>
        <v>0</v>
      </c>
      <c r="H80" s="43">
        <f t="shared" si="5"/>
        <v>0</v>
      </c>
      <c r="I80" s="33" t="s">
        <v>1277</v>
      </c>
      <c r="K80" s="281"/>
    </row>
    <row r="81" spans="1:11" ht="20.100000000000001" customHeight="1" x14ac:dyDescent="0.2">
      <c r="A81" s="297">
        <v>17</v>
      </c>
      <c r="B81" s="280" t="str">
        <f t="shared" si="7"/>
        <v>ESTRUCTURAS y CUBIERTAS METALICAS</v>
      </c>
      <c r="C81" s="298"/>
      <c r="D81" s="41">
        <f t="shared" si="1"/>
        <v>0</v>
      </c>
      <c r="E81" s="68"/>
      <c r="F81" s="252" t="str">
        <f t="shared" si="3"/>
        <v/>
      </c>
      <c r="G81" s="42">
        <f t="shared" si="4"/>
        <v>0</v>
      </c>
      <c r="H81" s="43">
        <f t="shared" si="5"/>
        <v>0</v>
      </c>
      <c r="I81" s="33" t="s">
        <v>1278</v>
      </c>
      <c r="K81" s="281"/>
    </row>
    <row r="82" spans="1:11" ht="20.100000000000001" customHeight="1" x14ac:dyDescent="0.2">
      <c r="A82" s="255" t="s">
        <v>1192</v>
      </c>
      <c r="B82" s="39" t="str">
        <f t="shared" si="7"/>
        <v>Tapajuntas</v>
      </c>
      <c r="C82" s="40"/>
      <c r="D82" s="41" t="str">
        <f t="shared" ref="D82:D112" si="8">IF(I82="","",VLOOKUP(I82,Tabla_Items,3,FALSE))</f>
        <v>ml</v>
      </c>
      <c r="E82" s="68"/>
      <c r="F82" s="252">
        <f t="shared" si="3"/>
        <v>0</v>
      </c>
      <c r="G82" s="42">
        <f t="shared" si="4"/>
        <v>0</v>
      </c>
      <c r="H82" s="43">
        <f t="shared" si="5"/>
        <v>0</v>
      </c>
      <c r="I82" s="33" t="s">
        <v>1463</v>
      </c>
      <c r="K82" s="281"/>
    </row>
    <row r="83" spans="1:11" ht="20.100000000000001" customHeight="1" x14ac:dyDescent="0.2">
      <c r="A83" s="255" t="s">
        <v>1193</v>
      </c>
      <c r="B83" s="39" t="str">
        <f t="shared" si="7"/>
        <v>Torre metálica para tanque de reserva</v>
      </c>
      <c r="C83" s="40"/>
      <c r="D83" s="41" t="str">
        <f t="shared" si="8"/>
        <v>gl</v>
      </c>
      <c r="E83" s="68"/>
      <c r="F83" s="252">
        <f t="shared" si="3"/>
        <v>0</v>
      </c>
      <c r="G83" s="42">
        <f t="shared" ref="G83:G112" si="9">IF(E83=0,0,ROUND(E83*F83,2))</f>
        <v>0</v>
      </c>
      <c r="H83" s="43">
        <f t="shared" ref="H83:H112" si="10">IF($G$114=0,0,G83/$G$114)</f>
        <v>0</v>
      </c>
      <c r="I83" s="33" t="s">
        <v>1462</v>
      </c>
      <c r="K83" s="281"/>
    </row>
    <row r="84" spans="1:11" ht="20.100000000000001" customHeight="1" x14ac:dyDescent="0.2">
      <c r="A84" s="299">
        <v>18</v>
      </c>
      <c r="B84" s="280" t="str">
        <f t="shared" si="7"/>
        <v>INSTALACIONES ELECTRICA</v>
      </c>
      <c r="C84" s="40"/>
      <c r="D84" s="41" t="str">
        <f t="shared" si="8"/>
        <v>gl</v>
      </c>
      <c r="E84" s="68"/>
      <c r="F84" s="252" t="str">
        <f t="shared" si="3"/>
        <v/>
      </c>
      <c r="G84" s="42">
        <f t="shared" si="9"/>
        <v>0</v>
      </c>
      <c r="H84" s="43">
        <f t="shared" si="10"/>
        <v>0</v>
      </c>
      <c r="I84" s="33" t="s">
        <v>1281</v>
      </c>
      <c r="K84" s="281"/>
    </row>
    <row r="85" spans="1:11" ht="20.100000000000001" customHeight="1" x14ac:dyDescent="0.2">
      <c r="A85" s="250" t="s">
        <v>1211</v>
      </c>
      <c r="B85" s="39" t="str">
        <f t="shared" ref="B85:B94" si="11">IF(I85="","",VLOOKUP(I85,Tabla_Items,2,FALSE))</f>
        <v>Instalación eléctrica - Fuerza mótriz y media tensión</v>
      </c>
      <c r="C85" s="40"/>
      <c r="D85" s="41" t="str">
        <f t="shared" si="8"/>
        <v>gl</v>
      </c>
      <c r="E85" s="68"/>
      <c r="F85" s="252">
        <f t="shared" ref="F85:F111" si="12">IFERROR(VLOOKUP(A85,Tabla_Analisis_Precios,7,FALSE),"")</f>
        <v>0</v>
      </c>
      <c r="G85" s="42">
        <f t="shared" si="9"/>
        <v>0</v>
      </c>
      <c r="H85" s="43">
        <f t="shared" si="10"/>
        <v>0</v>
      </c>
      <c r="I85" s="33" t="s">
        <v>1495</v>
      </c>
      <c r="K85" s="281"/>
    </row>
    <row r="86" spans="1:11" ht="20.100000000000001" customHeight="1" x14ac:dyDescent="0.2">
      <c r="A86" s="250" t="s">
        <v>1212</v>
      </c>
      <c r="B86" s="39" t="str">
        <f t="shared" si="11"/>
        <v>Instalación eléctrica - Instalación y cableado</v>
      </c>
      <c r="C86" s="40"/>
      <c r="D86" s="41" t="str">
        <f t="shared" si="8"/>
        <v>gl</v>
      </c>
      <c r="E86" s="68"/>
      <c r="F86" s="252">
        <f t="shared" si="12"/>
        <v>0</v>
      </c>
      <c r="G86" s="42">
        <f t="shared" si="9"/>
        <v>0</v>
      </c>
      <c r="H86" s="43">
        <f t="shared" si="10"/>
        <v>0</v>
      </c>
      <c r="I86" s="33" t="s">
        <v>1282</v>
      </c>
      <c r="K86" s="281"/>
    </row>
    <row r="87" spans="1:11" ht="20.100000000000001" customHeight="1" x14ac:dyDescent="0.2">
      <c r="A87" s="255" t="s">
        <v>1213</v>
      </c>
      <c r="B87" s="39" t="str">
        <f t="shared" si="11"/>
        <v>Instalación eléctrica - Corrientes débiles</v>
      </c>
      <c r="C87" s="40"/>
      <c r="D87" s="41" t="str">
        <f t="shared" si="8"/>
        <v>gl</v>
      </c>
      <c r="E87" s="68"/>
      <c r="F87" s="252">
        <f t="shared" si="12"/>
        <v>0</v>
      </c>
      <c r="G87" s="42">
        <f t="shared" si="9"/>
        <v>0</v>
      </c>
      <c r="H87" s="43">
        <f t="shared" si="10"/>
        <v>0</v>
      </c>
      <c r="I87" s="33" t="s">
        <v>1284</v>
      </c>
      <c r="K87" s="281"/>
    </row>
    <row r="88" spans="1:11" ht="20.100000000000001" customHeight="1" x14ac:dyDescent="0.2">
      <c r="A88" s="255" t="s">
        <v>1613</v>
      </c>
      <c r="B88" s="39" t="str">
        <f t="shared" si="11"/>
        <v>Instalación eléctrica - Cañerias y/o bandejas</v>
      </c>
      <c r="C88" s="40"/>
      <c r="D88" s="41" t="str">
        <f t="shared" si="8"/>
        <v>gl</v>
      </c>
      <c r="E88" s="68"/>
      <c r="F88" s="252">
        <f t="shared" si="12"/>
        <v>0</v>
      </c>
      <c r="G88" s="42">
        <f t="shared" si="9"/>
        <v>0</v>
      </c>
      <c r="H88" s="43">
        <f t="shared" si="10"/>
        <v>0</v>
      </c>
      <c r="I88" s="33" t="s">
        <v>1497</v>
      </c>
      <c r="K88" s="281"/>
    </row>
    <row r="89" spans="1:11" ht="20.100000000000001" customHeight="1" x14ac:dyDescent="0.2">
      <c r="A89" s="250" t="s">
        <v>1661</v>
      </c>
      <c r="B89" s="39" t="str">
        <f t="shared" si="11"/>
        <v>Instalación eléctrica - Artefactos iluminación</v>
      </c>
      <c r="C89" s="40"/>
      <c r="D89" s="41" t="str">
        <f t="shared" si="8"/>
        <v>gl</v>
      </c>
      <c r="E89" s="68"/>
      <c r="F89" s="252">
        <f t="shared" si="12"/>
        <v>0</v>
      </c>
      <c r="G89" s="42">
        <f t="shared" si="9"/>
        <v>0</v>
      </c>
      <c r="H89" s="43">
        <f t="shared" si="10"/>
        <v>0</v>
      </c>
      <c r="I89" s="33" t="s">
        <v>1283</v>
      </c>
      <c r="K89" s="281"/>
    </row>
    <row r="90" spans="1:11" ht="20.100000000000001" customHeight="1" x14ac:dyDescent="0.2">
      <c r="A90" s="297">
        <v>19</v>
      </c>
      <c r="B90" s="280" t="str">
        <f t="shared" si="11"/>
        <v>INSTALACIONES SANITARIA</v>
      </c>
      <c r="C90" s="40"/>
      <c r="D90" s="41" t="str">
        <f t="shared" si="8"/>
        <v>gl</v>
      </c>
      <c r="E90" s="68"/>
      <c r="F90" s="252" t="str">
        <f t="shared" si="12"/>
        <v/>
      </c>
      <c r="G90" s="42">
        <f t="shared" si="9"/>
        <v>0</v>
      </c>
      <c r="H90" s="43">
        <f t="shared" si="10"/>
        <v>0</v>
      </c>
      <c r="I90" s="33" t="s">
        <v>1285</v>
      </c>
      <c r="K90" s="281"/>
    </row>
    <row r="91" spans="1:11" ht="20.100000000000001" customHeight="1" x14ac:dyDescent="0.2">
      <c r="A91" s="255" t="s">
        <v>1194</v>
      </c>
      <c r="B91" s="39" t="str">
        <f t="shared" si="11"/>
        <v>Instalación sanitaria - Base de cloacas</v>
      </c>
      <c r="C91" s="40"/>
      <c r="D91" s="41" t="str">
        <f t="shared" si="8"/>
        <v>gl</v>
      </c>
      <c r="E91" s="68"/>
      <c r="F91" s="252">
        <f t="shared" si="12"/>
        <v>0</v>
      </c>
      <c r="G91" s="42">
        <f t="shared" si="9"/>
        <v>0</v>
      </c>
      <c r="H91" s="43">
        <f t="shared" si="10"/>
        <v>0</v>
      </c>
      <c r="I91" s="33" t="s">
        <v>1286</v>
      </c>
      <c r="K91" s="281"/>
    </row>
    <row r="92" spans="1:11" ht="20.100000000000001" customHeight="1" x14ac:dyDescent="0.2">
      <c r="A92" s="250" t="s">
        <v>1195</v>
      </c>
      <c r="B92" s="39" t="str">
        <f t="shared" si="11"/>
        <v>Planta de tratamiento de residuos cloacales</v>
      </c>
      <c r="C92" s="40"/>
      <c r="D92" s="41" t="str">
        <f t="shared" si="8"/>
        <v>gl</v>
      </c>
      <c r="E92" s="68"/>
      <c r="F92" s="252">
        <f t="shared" si="12"/>
        <v>0</v>
      </c>
      <c r="G92" s="42">
        <f t="shared" si="9"/>
        <v>0</v>
      </c>
      <c r="H92" s="43">
        <f t="shared" si="10"/>
        <v>0</v>
      </c>
      <c r="I92" s="33" t="s">
        <v>1624</v>
      </c>
      <c r="K92" s="281"/>
    </row>
    <row r="93" spans="1:11" ht="20.100000000000001" customHeight="1" x14ac:dyDescent="0.2">
      <c r="A93" s="255" t="s">
        <v>1196</v>
      </c>
      <c r="B93" s="39" t="str">
        <f t="shared" si="11"/>
        <v>Instalación sanitaria - Provisión de agua potable</v>
      </c>
      <c r="C93" s="40"/>
      <c r="D93" s="41" t="str">
        <f t="shared" si="8"/>
        <v>gl</v>
      </c>
      <c r="E93" s="68"/>
      <c r="F93" s="252">
        <f t="shared" si="12"/>
        <v>0</v>
      </c>
      <c r="G93" s="42">
        <f t="shared" si="9"/>
        <v>0</v>
      </c>
      <c r="H93" s="43">
        <f t="shared" si="10"/>
        <v>0</v>
      </c>
      <c r="I93" s="33" t="s">
        <v>1287</v>
      </c>
      <c r="K93" s="281"/>
    </row>
    <row r="94" spans="1:11" ht="20.100000000000001" customHeight="1" x14ac:dyDescent="0.2">
      <c r="A94" s="255" t="s">
        <v>1300</v>
      </c>
      <c r="B94" s="39" t="str">
        <f t="shared" si="11"/>
        <v>Instalación sanitaria - Artefactos y accesorios</v>
      </c>
      <c r="D94" s="41" t="str">
        <f t="shared" si="8"/>
        <v>gl</v>
      </c>
      <c r="E94" s="68"/>
      <c r="F94" s="252">
        <f t="shared" si="12"/>
        <v>0</v>
      </c>
      <c r="G94" s="42">
        <f t="shared" si="9"/>
        <v>0</v>
      </c>
      <c r="H94" s="43">
        <f t="shared" si="10"/>
        <v>0</v>
      </c>
      <c r="I94" s="33" t="s">
        <v>1288</v>
      </c>
      <c r="K94" s="281"/>
    </row>
    <row r="95" spans="1:11" ht="20.100000000000001" customHeight="1" x14ac:dyDescent="0.2">
      <c r="A95" s="250" t="s">
        <v>1662</v>
      </c>
      <c r="B95" s="39" t="str">
        <f t="shared" ref="B95:B112" si="13">IF(I95="","",VLOOKUP(I95,Tabla_Items,2,FALSE))</f>
        <v>Instalación sanitaria - Grifería</v>
      </c>
      <c r="C95" s="40"/>
      <c r="D95" s="41" t="str">
        <f t="shared" si="8"/>
        <v>gl</v>
      </c>
      <c r="E95" s="68"/>
      <c r="F95" s="252">
        <f t="shared" si="12"/>
        <v>0</v>
      </c>
      <c r="G95" s="42">
        <f t="shared" si="9"/>
        <v>0</v>
      </c>
      <c r="H95" s="43">
        <f t="shared" si="10"/>
        <v>0</v>
      </c>
      <c r="I95" s="33" t="s">
        <v>1289</v>
      </c>
      <c r="K95" s="281"/>
    </row>
    <row r="96" spans="1:11" ht="20.100000000000001" customHeight="1" x14ac:dyDescent="0.2">
      <c r="A96" s="299">
        <v>20</v>
      </c>
      <c r="B96" s="280" t="str">
        <f t="shared" si="13"/>
        <v>INSTALACION DE GAS</v>
      </c>
      <c r="C96" s="40"/>
      <c r="D96" s="41" t="str">
        <f t="shared" si="8"/>
        <v>gl</v>
      </c>
      <c r="E96" s="68"/>
      <c r="F96" s="252" t="str">
        <f t="shared" si="12"/>
        <v/>
      </c>
      <c r="G96" s="42">
        <f t="shared" si="9"/>
        <v>0</v>
      </c>
      <c r="H96" s="43">
        <f t="shared" si="10"/>
        <v>0</v>
      </c>
      <c r="I96" s="33" t="s">
        <v>1499</v>
      </c>
      <c r="K96" s="281"/>
    </row>
    <row r="97" spans="1:11" ht="20.100000000000001" customHeight="1" x14ac:dyDescent="0.2">
      <c r="A97" s="250" t="s">
        <v>1663</v>
      </c>
      <c r="B97" s="39" t="str">
        <f t="shared" si="13"/>
        <v>Instalación de gas - Artefactoss</v>
      </c>
      <c r="C97" s="40"/>
      <c r="D97" s="41" t="str">
        <f t="shared" si="8"/>
        <v>gl</v>
      </c>
      <c r="E97" s="68"/>
      <c r="F97" s="252">
        <f t="shared" si="12"/>
        <v>0</v>
      </c>
      <c r="G97" s="42">
        <f t="shared" si="9"/>
        <v>0</v>
      </c>
      <c r="H97" s="43">
        <f t="shared" si="10"/>
        <v>0</v>
      </c>
      <c r="I97" s="33" t="s">
        <v>1501</v>
      </c>
      <c r="K97" s="281"/>
    </row>
    <row r="98" spans="1:11" ht="20.100000000000001" customHeight="1" x14ac:dyDescent="0.2">
      <c r="A98" s="250" t="s">
        <v>1664</v>
      </c>
      <c r="B98" s="39" t="str">
        <f t="shared" si="13"/>
        <v>Instalación de gas - Cañería</v>
      </c>
      <c r="C98" s="40"/>
      <c r="D98" s="41" t="str">
        <f t="shared" si="8"/>
        <v>gl</v>
      </c>
      <c r="E98" s="68"/>
      <c r="F98" s="252">
        <f t="shared" si="12"/>
        <v>0</v>
      </c>
      <c r="G98" s="42">
        <f t="shared" si="9"/>
        <v>0</v>
      </c>
      <c r="H98" s="43">
        <f t="shared" si="10"/>
        <v>0</v>
      </c>
      <c r="I98" s="33" t="s">
        <v>1502</v>
      </c>
      <c r="K98" s="281"/>
    </row>
    <row r="99" spans="1:11" ht="20.100000000000001" customHeight="1" x14ac:dyDescent="0.2">
      <c r="A99" s="250" t="s">
        <v>1665</v>
      </c>
      <c r="B99" s="39" t="str">
        <f t="shared" si="13"/>
        <v>Instalación de gas - Zepeeling</v>
      </c>
      <c r="C99" s="40"/>
      <c r="D99" s="41" t="str">
        <f t="shared" si="8"/>
        <v>gl</v>
      </c>
      <c r="E99" s="68"/>
      <c r="F99" s="252">
        <f t="shared" si="12"/>
        <v>0</v>
      </c>
      <c r="G99" s="42">
        <f t="shared" si="9"/>
        <v>0</v>
      </c>
      <c r="H99" s="43">
        <f t="shared" si="10"/>
        <v>0</v>
      </c>
      <c r="I99" s="33" t="s">
        <v>1625</v>
      </c>
      <c r="K99" s="281"/>
    </row>
    <row r="100" spans="1:11" ht="20.100000000000001" customHeight="1" x14ac:dyDescent="0.2">
      <c r="A100" s="299">
        <v>21</v>
      </c>
      <c r="B100" s="280" t="str">
        <f t="shared" si="13"/>
        <v>INSTALACION TERMOMECANICA</v>
      </c>
      <c r="C100" s="40"/>
      <c r="D100" s="41" t="str">
        <f t="shared" si="8"/>
        <v>gl</v>
      </c>
      <c r="E100" s="68"/>
      <c r="F100" s="252">
        <f t="shared" si="12"/>
        <v>0</v>
      </c>
      <c r="G100" s="42">
        <f t="shared" si="9"/>
        <v>0</v>
      </c>
      <c r="H100" s="43">
        <f t="shared" si="10"/>
        <v>0</v>
      </c>
      <c r="I100" s="33" t="s">
        <v>1290</v>
      </c>
      <c r="K100" s="281"/>
    </row>
    <row r="101" spans="1:11" ht="20.100000000000001" customHeight="1" x14ac:dyDescent="0.2">
      <c r="A101" s="299">
        <v>22</v>
      </c>
      <c r="B101" s="280" t="str">
        <f t="shared" si="13"/>
        <v>INSTALACION SERVICIO CONTRA INCENDIOS</v>
      </c>
      <c r="C101" s="40"/>
      <c r="D101" s="41" t="str">
        <f t="shared" si="8"/>
        <v>gl</v>
      </c>
      <c r="E101" s="68"/>
      <c r="F101" s="252">
        <f t="shared" si="12"/>
        <v>0</v>
      </c>
      <c r="G101" s="42">
        <f t="shared" si="9"/>
        <v>0</v>
      </c>
      <c r="H101" s="43">
        <f t="shared" si="10"/>
        <v>0</v>
      </c>
      <c r="I101" s="33" t="s">
        <v>1291</v>
      </c>
      <c r="K101" s="281"/>
    </row>
    <row r="102" spans="1:11" ht="20.100000000000001" customHeight="1" x14ac:dyDescent="0.2">
      <c r="A102" s="299">
        <v>23</v>
      </c>
      <c r="B102" s="280" t="str">
        <f t="shared" si="13"/>
        <v>OBRAS EXTERIORES</v>
      </c>
      <c r="C102" s="40"/>
      <c r="D102" s="41">
        <f t="shared" si="8"/>
        <v>0</v>
      </c>
      <c r="E102" s="68"/>
      <c r="F102" s="252" t="str">
        <f t="shared" si="12"/>
        <v/>
      </c>
      <c r="G102" s="42">
        <f t="shared" si="9"/>
        <v>0</v>
      </c>
      <c r="H102" s="43">
        <f t="shared" si="10"/>
        <v>0</v>
      </c>
      <c r="I102" s="33" t="s">
        <v>1512</v>
      </c>
      <c r="K102" s="281"/>
    </row>
    <row r="103" spans="1:11" ht="20.100000000000001" customHeight="1" x14ac:dyDescent="0.2">
      <c r="A103" s="255" t="s">
        <v>1301</v>
      </c>
      <c r="B103" s="39" t="str">
        <f t="shared" si="13"/>
        <v>Estacionamiento y demarcación</v>
      </c>
      <c r="C103" s="40"/>
      <c r="D103" s="41" t="str">
        <f t="shared" si="8"/>
        <v>gl</v>
      </c>
      <c r="E103" s="68"/>
      <c r="F103" s="252">
        <f t="shared" si="12"/>
        <v>0</v>
      </c>
      <c r="G103" s="42">
        <f t="shared" si="9"/>
        <v>0</v>
      </c>
      <c r="H103" s="43">
        <f t="shared" si="10"/>
        <v>0</v>
      </c>
      <c r="I103" s="33" t="s">
        <v>1516</v>
      </c>
      <c r="K103" s="281"/>
    </row>
    <row r="104" spans="1:11" ht="20.100000000000001" customHeight="1" x14ac:dyDescent="0.2">
      <c r="A104" s="255" t="s">
        <v>1614</v>
      </c>
      <c r="B104" s="39" t="str">
        <f t="shared" si="13"/>
        <v>Vereda municipal</v>
      </c>
      <c r="C104" s="40"/>
      <c r="D104" s="41" t="str">
        <f t="shared" si="8"/>
        <v>m2</v>
      </c>
      <c r="E104" s="68"/>
      <c r="F104" s="252">
        <f t="shared" si="12"/>
        <v>0</v>
      </c>
      <c r="G104" s="42">
        <f t="shared" si="9"/>
        <v>0</v>
      </c>
      <c r="H104" s="43">
        <f t="shared" si="10"/>
        <v>0</v>
      </c>
      <c r="I104" s="33" t="s">
        <v>1518</v>
      </c>
      <c r="K104" s="281"/>
    </row>
    <row r="105" spans="1:11" ht="20.100000000000001" customHeight="1" x14ac:dyDescent="0.2">
      <c r="A105" s="255" t="s">
        <v>1669</v>
      </c>
      <c r="B105" s="39" t="str">
        <f t="shared" si="13"/>
        <v>Veredin perimetral interior</v>
      </c>
      <c r="C105" s="40"/>
      <c r="D105" s="41" t="str">
        <f t="shared" si="8"/>
        <v>m2</v>
      </c>
      <c r="E105" s="68"/>
      <c r="F105" s="252">
        <f t="shared" si="12"/>
        <v>0</v>
      </c>
      <c r="G105" s="42">
        <f t="shared" si="9"/>
        <v>0</v>
      </c>
      <c r="H105" s="43">
        <f t="shared" si="10"/>
        <v>0</v>
      </c>
      <c r="I105" s="33" t="s">
        <v>1626</v>
      </c>
      <c r="K105" s="281"/>
    </row>
    <row r="106" spans="1:11" ht="20.100000000000001" customHeight="1" x14ac:dyDescent="0.2">
      <c r="A106" s="299">
        <v>24</v>
      </c>
      <c r="B106" s="280" t="str">
        <f t="shared" si="13"/>
        <v>SEÑALETICA</v>
      </c>
      <c r="C106" s="40"/>
      <c r="D106" s="41">
        <f t="shared" si="8"/>
        <v>0</v>
      </c>
      <c r="E106" s="68"/>
      <c r="F106" s="252" t="str">
        <f t="shared" si="12"/>
        <v/>
      </c>
      <c r="G106" s="42">
        <f t="shared" si="9"/>
        <v>0</v>
      </c>
      <c r="H106" s="43">
        <f t="shared" si="10"/>
        <v>0</v>
      </c>
      <c r="I106" s="33" t="s">
        <v>1292</v>
      </c>
      <c r="K106" s="281"/>
    </row>
    <row r="107" spans="1:11" ht="20.100000000000001" customHeight="1" x14ac:dyDescent="0.2">
      <c r="A107" s="255" t="s">
        <v>1615</v>
      </c>
      <c r="B107" s="39" t="str">
        <f t="shared" si="13"/>
        <v xml:space="preserve">Señaletica Interna </v>
      </c>
      <c r="C107" s="40"/>
      <c r="D107" s="41" t="str">
        <f t="shared" si="8"/>
        <v>gl</v>
      </c>
      <c r="E107" s="68"/>
      <c r="F107" s="252">
        <f t="shared" si="12"/>
        <v>0</v>
      </c>
      <c r="G107" s="42">
        <f t="shared" si="9"/>
        <v>0</v>
      </c>
      <c r="H107" s="43">
        <f t="shared" si="10"/>
        <v>0</v>
      </c>
      <c r="I107" s="33" t="s">
        <v>1293</v>
      </c>
      <c r="K107" s="281"/>
    </row>
    <row r="108" spans="1:11" ht="20.100000000000001" customHeight="1" x14ac:dyDescent="0.2">
      <c r="A108" s="255" t="s">
        <v>1616</v>
      </c>
      <c r="B108" s="39" t="str">
        <f t="shared" si="13"/>
        <v xml:space="preserve">Señaletica Externa </v>
      </c>
      <c r="C108" s="40"/>
      <c r="D108" s="41" t="str">
        <f t="shared" si="8"/>
        <v>gl</v>
      </c>
      <c r="E108" s="68"/>
      <c r="F108" s="252">
        <f t="shared" si="12"/>
        <v>0</v>
      </c>
      <c r="G108" s="42">
        <f t="shared" si="9"/>
        <v>0</v>
      </c>
      <c r="H108" s="43">
        <f t="shared" si="10"/>
        <v>0</v>
      </c>
      <c r="I108" s="33" t="s">
        <v>1294</v>
      </c>
      <c r="K108" s="281"/>
    </row>
    <row r="109" spans="1:11" ht="20.100000000000001" customHeight="1" x14ac:dyDescent="0.2">
      <c r="A109" s="299">
        <v>25</v>
      </c>
      <c r="B109" s="280" t="str">
        <f t="shared" si="13"/>
        <v>CIERRE PERIMETRAL</v>
      </c>
      <c r="C109" s="40"/>
      <c r="D109" s="41">
        <f t="shared" si="8"/>
        <v>0</v>
      </c>
      <c r="E109" s="68"/>
      <c r="F109" s="252" t="str">
        <f t="shared" si="12"/>
        <v/>
      </c>
      <c r="G109" s="42">
        <f t="shared" si="9"/>
        <v>0</v>
      </c>
      <c r="H109" s="43">
        <f t="shared" si="10"/>
        <v>0</v>
      </c>
      <c r="I109" s="33" t="s">
        <v>1295</v>
      </c>
      <c r="K109" s="281"/>
    </row>
    <row r="110" spans="1:11" ht="20.100000000000001" customHeight="1" x14ac:dyDescent="0.2">
      <c r="A110" s="255" t="s">
        <v>1666</v>
      </c>
      <c r="B110" s="39" t="str">
        <f t="shared" si="13"/>
        <v>Cierre perimetral frente</v>
      </c>
      <c r="C110" s="40"/>
      <c r="D110" s="41" t="str">
        <f t="shared" si="8"/>
        <v>gl</v>
      </c>
      <c r="E110" s="68"/>
      <c r="F110" s="252">
        <f t="shared" si="12"/>
        <v>0</v>
      </c>
      <c r="G110" s="42">
        <f t="shared" si="9"/>
        <v>0</v>
      </c>
      <c r="H110" s="43">
        <f t="shared" si="10"/>
        <v>0</v>
      </c>
      <c r="I110" s="33" t="s">
        <v>1627</v>
      </c>
      <c r="K110" s="281"/>
    </row>
    <row r="111" spans="1:11" ht="20.100000000000001" customHeight="1" x14ac:dyDescent="0.2">
      <c r="A111" s="255" t="s">
        <v>1667</v>
      </c>
      <c r="B111" s="39" t="str">
        <f t="shared" si="13"/>
        <v>Cerco olímpico terreno y zeppeling</v>
      </c>
      <c r="C111" s="40"/>
      <c r="D111" s="41" t="str">
        <f t="shared" si="8"/>
        <v>gl</v>
      </c>
      <c r="E111" s="68"/>
      <c r="F111" s="252">
        <f t="shared" si="12"/>
        <v>0</v>
      </c>
      <c r="G111" s="42">
        <f t="shared" si="9"/>
        <v>0</v>
      </c>
      <c r="H111" s="43">
        <f t="shared" si="10"/>
        <v>0</v>
      </c>
      <c r="I111" s="33" t="s">
        <v>1628</v>
      </c>
      <c r="K111" s="281"/>
    </row>
    <row r="112" spans="1:11" ht="20.100000000000001" customHeight="1" x14ac:dyDescent="0.2">
      <c r="A112" s="299">
        <v>26</v>
      </c>
      <c r="B112" s="280" t="str">
        <f t="shared" si="13"/>
        <v xml:space="preserve">LIMPIEZA FINAL DE OBRA </v>
      </c>
      <c r="C112" s="40"/>
      <c r="D112" s="41" t="str">
        <f t="shared" si="8"/>
        <v>gl</v>
      </c>
      <c r="E112" s="68"/>
      <c r="F112" s="252">
        <f>IFERROR(VLOOKUP(A112,Tabla_Analisis_Precios,7,FALSE),"")</f>
        <v>0</v>
      </c>
      <c r="G112" s="42">
        <f t="shared" si="9"/>
        <v>0</v>
      </c>
      <c r="H112" s="43">
        <f t="shared" si="10"/>
        <v>0</v>
      </c>
      <c r="I112" s="33" t="s">
        <v>1297</v>
      </c>
      <c r="K112" s="281"/>
    </row>
    <row r="113" spans="1:8" ht="20.100000000000001" customHeight="1" x14ac:dyDescent="0.2">
      <c r="A113" s="71"/>
      <c r="B113" s="72"/>
      <c r="C113" s="73"/>
      <c r="D113" s="74"/>
      <c r="E113" s="257"/>
      <c r="F113" s="258"/>
      <c r="G113" s="75"/>
      <c r="H113" s="76"/>
    </row>
    <row r="114" spans="1:8" ht="20.100000000000001" customHeight="1" x14ac:dyDescent="0.2">
      <c r="A114" s="44" t="s">
        <v>4</v>
      </c>
      <c r="B114" s="317" t="s">
        <v>25</v>
      </c>
      <c r="C114" s="317"/>
      <c r="D114" s="317"/>
      <c r="E114" s="317"/>
      <c r="F114" s="318"/>
      <c r="G114" s="45">
        <f>SUM(G18:G113)</f>
        <v>0</v>
      </c>
      <c r="H114" s="46">
        <f>SUM(H18:H113)</f>
        <v>0</v>
      </c>
    </row>
    <row r="115" spans="1:8" ht="20.100000000000001" customHeight="1" thickBot="1" x14ac:dyDescent="0.25">
      <c r="G115" s="47"/>
    </row>
    <row r="116" spans="1:8" ht="20.100000000000001" customHeight="1" thickTop="1" x14ac:dyDescent="0.2">
      <c r="A116" s="262">
        <v>1</v>
      </c>
      <c r="B116" s="264" t="s">
        <v>16</v>
      </c>
      <c r="C116" s="48"/>
      <c r="D116" s="49"/>
      <c r="E116" s="50"/>
      <c r="F116" s="51"/>
      <c r="G116" s="52">
        <f>G114</f>
        <v>0</v>
      </c>
      <c r="H116" s="22"/>
    </row>
    <row r="117" spans="1:8" ht="20.100000000000001" customHeight="1" x14ac:dyDescent="0.2">
      <c r="A117" s="261">
        <v>2</v>
      </c>
      <c r="B117" s="53" t="str">
        <f>CONCATENATE("GASTOS GENERALES  ",TEXT(E117*100,"00,00")," % de ( 1 )")</f>
        <v>GASTOS GENERALES  00,00 % de ( 1 )</v>
      </c>
      <c r="C117" s="53"/>
      <c r="D117" s="23"/>
      <c r="E117" s="253">
        <f>IF(Costo_Costo=0,0,Monto_Gastos_Generales/Costo_Costo)</f>
        <v>0</v>
      </c>
      <c r="F117" s="54"/>
      <c r="G117" s="55">
        <f>IF(E117=0,,ROUND(E117*G116,2))</f>
        <v>0</v>
      </c>
      <c r="H117" s="23"/>
    </row>
    <row r="118" spans="1:8" ht="20.100000000000001" customHeight="1" x14ac:dyDescent="0.2">
      <c r="A118" s="261">
        <v>3</v>
      </c>
      <c r="B118" s="53" t="str">
        <f>CONCATENATE("BENEFICIOS  ",E118*100," % de ( 1 + 2 )")</f>
        <v>BENEFICIOS  0 % de ( 1 + 2 )</v>
      </c>
      <c r="C118" s="53"/>
      <c r="D118" s="23"/>
      <c r="E118" s="69"/>
      <c r="F118" s="54"/>
      <c r="G118" s="55">
        <f>IF(E118=0,,ROUND(E118*(G116+G117),2))</f>
        <v>0</v>
      </c>
      <c r="H118" s="23"/>
    </row>
    <row r="119" spans="1:8" ht="20.100000000000001" customHeight="1" x14ac:dyDescent="0.2">
      <c r="A119" s="261">
        <v>4</v>
      </c>
      <c r="B119" s="265" t="s">
        <v>15</v>
      </c>
      <c r="C119" s="56"/>
      <c r="D119" s="23"/>
      <c r="E119" s="20"/>
      <c r="F119" s="54"/>
      <c r="G119" s="55">
        <f>G116+G117+G118</f>
        <v>0</v>
      </c>
      <c r="H119" s="23"/>
    </row>
    <row r="120" spans="1:8" ht="20.100000000000001" customHeight="1" x14ac:dyDescent="0.2">
      <c r="A120" s="261">
        <v>5</v>
      </c>
      <c r="B120" s="53" t="str">
        <f>CONCATENATE("INGRESOS BRUTOS Y LOTE HOGAR  ",E120*100," % de ( 4 )")</f>
        <v>INGRESOS BRUTOS Y LOTE HOGAR  2,4 % de ( 4 )</v>
      </c>
      <c r="C120" s="53"/>
      <c r="D120" s="23"/>
      <c r="E120" s="69">
        <v>2.4E-2</v>
      </c>
      <c r="F120" s="54"/>
      <c r="G120" s="55">
        <f>IF(E120=0,,ROUND(E120*G119,2))</f>
        <v>0</v>
      </c>
      <c r="H120" s="23"/>
    </row>
    <row r="121" spans="1:8" ht="20.100000000000001" customHeight="1" thickBot="1" x14ac:dyDescent="0.25">
      <c r="A121" s="263">
        <v>6</v>
      </c>
      <c r="B121" s="57" t="str">
        <f>CONCATENATE("IMPUESTO AL VALOR AGREGADO ",E121*100," % de ( 4 )")</f>
        <v>IMPUESTO AL VALOR AGREGADO 21 % de ( 4 )</v>
      </c>
      <c r="C121" s="57"/>
      <c r="D121" s="58"/>
      <c r="E121" s="70">
        <v>0.21</v>
      </c>
      <c r="F121" s="59"/>
      <c r="G121" s="60">
        <f>IF(E121=0,,ROUND(E121*G119,2))</f>
        <v>0</v>
      </c>
      <c r="H121" s="23"/>
    </row>
    <row r="122" spans="1:8" ht="20.100000000000001" customHeight="1" thickTop="1" x14ac:dyDescent="0.2">
      <c r="A122" s="61"/>
      <c r="B122" s="53"/>
      <c r="C122" s="53"/>
      <c r="D122" s="23"/>
      <c r="E122" s="62"/>
      <c r="F122" s="54"/>
      <c r="G122" s="63"/>
      <c r="H122" s="23"/>
    </row>
    <row r="123" spans="1:8" ht="20.100000000000001" customHeight="1" x14ac:dyDescent="0.2">
      <c r="A123" s="64"/>
      <c r="B123" s="64" t="s">
        <v>17</v>
      </c>
      <c r="C123" s="64"/>
      <c r="D123" s="23"/>
      <c r="E123" s="20"/>
      <c r="F123" s="54"/>
      <c r="G123" s="63">
        <f>G119+G120+G121</f>
        <v>0</v>
      </c>
      <c r="H123" s="23"/>
    </row>
    <row r="124" spans="1:8" ht="20.100000000000001" customHeight="1" x14ac:dyDescent="0.2">
      <c r="A124" s="65"/>
      <c r="B124" s="54"/>
      <c r="C124" s="54"/>
      <c r="D124" s="22"/>
      <c r="E124" s="66"/>
      <c r="F124" s="54"/>
      <c r="G124" s="54"/>
      <c r="H124" s="24"/>
    </row>
    <row r="125" spans="1:8" ht="20.100000000000001" customHeight="1" x14ac:dyDescent="0.2">
      <c r="H125" s="25"/>
    </row>
    <row r="126" spans="1:8" ht="60" customHeight="1" x14ac:dyDescent="0.2">
      <c r="B126" s="313" t="str">
        <f>n!A3</f>
        <v>El presente presupuesto asciende a la suma de Pesos: CERO CON 00/100.-</v>
      </c>
      <c r="C126" s="313"/>
      <c r="D126" s="313"/>
      <c r="E126" s="313"/>
      <c r="F126" s="313"/>
      <c r="G126" s="313"/>
      <c r="H126" s="26"/>
    </row>
    <row r="127" spans="1:8" ht="20.100000000000001" customHeight="1" x14ac:dyDescent="0.2">
      <c r="A127" s="26"/>
      <c r="B127" s="26"/>
      <c r="C127" s="26"/>
      <c r="D127" s="26"/>
      <c r="E127" s="26"/>
      <c r="F127" s="26"/>
      <c r="G127" s="26"/>
      <c r="H127" s="26"/>
    </row>
    <row r="128" spans="1:8" x14ac:dyDescent="0.2">
      <c r="B128" s="16" t="s">
        <v>143</v>
      </c>
      <c r="E128" s="17">
        <f>IF(G116=0,0,G123/G116)</f>
        <v>0</v>
      </c>
    </row>
  </sheetData>
  <sheetProtection password="D1B0" sheet="1" objects="1" scenarios="1" formatCells="0" selectLockedCells="1"/>
  <mergeCells count="12">
    <mergeCell ref="C2:H2"/>
    <mergeCell ref="C3:H3"/>
    <mergeCell ref="I15:I16"/>
    <mergeCell ref="B114:F114"/>
    <mergeCell ref="A13:H13"/>
    <mergeCell ref="B126:G126"/>
    <mergeCell ref="F15:G15"/>
    <mergeCell ref="H15:H16"/>
    <mergeCell ref="A15:A16"/>
    <mergeCell ref="D15:D16"/>
    <mergeCell ref="E15:E16"/>
    <mergeCell ref="B15:C16"/>
  </mergeCells>
  <conditionalFormatting sqref="A124:E124 A117:D123 H125">
    <cfRule type="expression" dxfId="162" priority="153" stopIfTrue="1">
      <formula>#REF!=1</formula>
    </cfRule>
  </conditionalFormatting>
  <conditionalFormatting sqref="A113:A114 A18:A27 A41:A90">
    <cfRule type="expression" dxfId="161" priority="154" stopIfTrue="1">
      <formula>#REF!&gt;0</formula>
    </cfRule>
    <cfRule type="expression" dxfId="160" priority="155" stopIfTrue="1">
      <formula>#REF!&gt;0</formula>
    </cfRule>
    <cfRule type="expression" dxfId="159" priority="156" stopIfTrue="1">
      <formula>#REF!&gt;0</formula>
    </cfRule>
  </conditionalFormatting>
  <conditionalFormatting sqref="B18:C18 C29 C31 C49:C50 C52 C60:C62 C64:C67 C74 C76 C78:C79 C81:C83 C85:C90 C92:C93 C69:C72 C23:C27 C19:C21 B113:C113 C57:C58 C38:C47 B19:B112">
    <cfRule type="expression" dxfId="158" priority="157" stopIfTrue="1">
      <formula>#REF!&gt;0</formula>
    </cfRule>
    <cfRule type="expression" dxfId="157" priority="158" stopIfTrue="1">
      <formula>#REF!&gt;0</formula>
    </cfRule>
    <cfRule type="expression" dxfId="156" priority="159" stopIfTrue="1">
      <formula>#REF!&gt;0</formula>
    </cfRule>
  </conditionalFormatting>
  <conditionalFormatting sqref="A116:D116 D124 B117:C118 B120:C123 A118 A120">
    <cfRule type="expression" dxfId="155" priority="160" stopIfTrue="1">
      <formula>#REF!=1</formula>
    </cfRule>
  </conditionalFormatting>
  <conditionalFormatting sqref="E124:H124 D116:D124 F116:H123 B116:C118 B120:C124 A116:A123">
    <cfRule type="expression" dxfId="154" priority="161" stopIfTrue="1">
      <formula>#REF!=1</formula>
    </cfRule>
  </conditionalFormatting>
  <conditionalFormatting sqref="H117">
    <cfRule type="expression" dxfId="153" priority="151" stopIfTrue="1">
      <formula>#REF!=1</formula>
    </cfRule>
  </conditionalFormatting>
  <conditionalFormatting sqref="H119">
    <cfRule type="expression" dxfId="152" priority="150" stopIfTrue="1">
      <formula>#REF!=1</formula>
    </cfRule>
  </conditionalFormatting>
  <conditionalFormatting sqref="H121:H122">
    <cfRule type="expression" dxfId="151" priority="149" stopIfTrue="1">
      <formula>#REF!=1</formula>
    </cfRule>
  </conditionalFormatting>
  <conditionalFormatting sqref="H123">
    <cfRule type="expression" dxfId="150" priority="148" stopIfTrue="1">
      <formula>#REF!=1</formula>
    </cfRule>
  </conditionalFormatting>
  <conditionalFormatting sqref="H120">
    <cfRule type="expression" dxfId="149" priority="147" stopIfTrue="1">
      <formula>#REF!=1</formula>
    </cfRule>
  </conditionalFormatting>
  <conditionalFormatting sqref="H118">
    <cfRule type="expression" dxfId="148" priority="146" stopIfTrue="1">
      <formula>#REF!=1</formula>
    </cfRule>
  </conditionalFormatting>
  <conditionalFormatting sqref="A116 A118 A120">
    <cfRule type="expression" dxfId="147" priority="145" stopIfTrue="1">
      <formula>#REF!=1</formula>
    </cfRule>
  </conditionalFormatting>
  <conditionalFormatting sqref="B116:C116">
    <cfRule type="expression" dxfId="146" priority="144" stopIfTrue="1">
      <formula>#REF!=1</formula>
    </cfRule>
  </conditionalFormatting>
  <conditionalFormatting sqref="B119:C119">
    <cfRule type="expression" dxfId="145" priority="143" stopIfTrue="1">
      <formula>#REF!=1</formula>
    </cfRule>
  </conditionalFormatting>
  <conditionalFormatting sqref="B121:C122">
    <cfRule type="expression" dxfId="144" priority="142" stopIfTrue="1">
      <formula>#REF!=1</formula>
    </cfRule>
  </conditionalFormatting>
  <conditionalFormatting sqref="A117 A119 A121:A122">
    <cfRule type="expression" dxfId="143" priority="141" stopIfTrue="1">
      <formula>#REF!=1</formula>
    </cfRule>
  </conditionalFormatting>
  <conditionalFormatting sqref="A117 A119 A121:A122">
    <cfRule type="expression" dxfId="142" priority="140" stopIfTrue="1">
      <formula>#REF!=1</formula>
    </cfRule>
  </conditionalFormatting>
  <conditionalFormatting sqref="C22">
    <cfRule type="expression" dxfId="141" priority="137" stopIfTrue="1">
      <formula>#REF!&gt;0</formula>
    </cfRule>
    <cfRule type="expression" dxfId="140" priority="138" stopIfTrue="1">
      <formula>#REF!&gt;0</formula>
    </cfRule>
    <cfRule type="expression" dxfId="139" priority="139" stopIfTrue="1">
      <formula>#REF!&gt;0</formula>
    </cfRule>
  </conditionalFormatting>
  <conditionalFormatting sqref="A28:A40">
    <cfRule type="expression" dxfId="138" priority="128" stopIfTrue="1">
      <formula>#REF!&gt;0</formula>
    </cfRule>
    <cfRule type="expression" dxfId="137" priority="129" stopIfTrue="1">
      <formula>#REF!&gt;0</formula>
    </cfRule>
    <cfRule type="expression" dxfId="136" priority="130" stopIfTrue="1">
      <formula>#REF!&gt;0</formula>
    </cfRule>
  </conditionalFormatting>
  <conditionalFormatting sqref="C28">
    <cfRule type="expression" dxfId="135" priority="131" stopIfTrue="1">
      <formula>#REF!&gt;0</formula>
    </cfRule>
    <cfRule type="expression" dxfId="134" priority="132" stopIfTrue="1">
      <formula>#REF!&gt;0</formula>
    </cfRule>
    <cfRule type="expression" dxfId="133" priority="133" stopIfTrue="1">
      <formula>#REF!&gt;0</formula>
    </cfRule>
  </conditionalFormatting>
  <conditionalFormatting sqref="C30">
    <cfRule type="expression" dxfId="132" priority="125" stopIfTrue="1">
      <formula>#REF!&gt;0</formula>
    </cfRule>
    <cfRule type="expression" dxfId="131" priority="126" stopIfTrue="1">
      <formula>#REF!&gt;0</formula>
    </cfRule>
    <cfRule type="expression" dxfId="130" priority="127" stopIfTrue="1">
      <formula>#REF!&gt;0</formula>
    </cfRule>
  </conditionalFormatting>
  <conditionalFormatting sqref="C37">
    <cfRule type="expression" dxfId="129" priority="119" stopIfTrue="1">
      <formula>#REF!&gt;0</formula>
    </cfRule>
    <cfRule type="expression" dxfId="128" priority="120" stopIfTrue="1">
      <formula>#REF!&gt;0</formula>
    </cfRule>
    <cfRule type="expression" dxfId="127" priority="121" stopIfTrue="1">
      <formula>#REF!&gt;0</formula>
    </cfRule>
  </conditionalFormatting>
  <conditionalFormatting sqref="C34">
    <cfRule type="expression" dxfId="126" priority="113" stopIfTrue="1">
      <formula>#REF!&gt;0</formula>
    </cfRule>
    <cfRule type="expression" dxfId="125" priority="114" stopIfTrue="1">
      <formula>#REF!&gt;0</formula>
    </cfRule>
    <cfRule type="expression" dxfId="124" priority="115" stopIfTrue="1">
      <formula>#REF!&gt;0</formula>
    </cfRule>
  </conditionalFormatting>
  <conditionalFormatting sqref="C48">
    <cfRule type="expression" dxfId="123" priority="107" stopIfTrue="1">
      <formula>#REF!&gt;0</formula>
    </cfRule>
    <cfRule type="expression" dxfId="122" priority="108" stopIfTrue="1">
      <formula>#REF!&gt;0</formula>
    </cfRule>
    <cfRule type="expression" dxfId="121" priority="109" stopIfTrue="1">
      <formula>#REF!&gt;0</formula>
    </cfRule>
  </conditionalFormatting>
  <conditionalFormatting sqref="C51">
    <cfRule type="expression" dxfId="120" priority="101" stopIfTrue="1">
      <formula>#REF!&gt;0</formula>
    </cfRule>
    <cfRule type="expression" dxfId="119" priority="102" stopIfTrue="1">
      <formula>#REF!&gt;0</formula>
    </cfRule>
    <cfRule type="expression" dxfId="118" priority="103" stopIfTrue="1">
      <formula>#REF!&gt;0</formula>
    </cfRule>
  </conditionalFormatting>
  <conditionalFormatting sqref="C59">
    <cfRule type="expression" dxfId="117" priority="95" stopIfTrue="1">
      <formula>#REF!&gt;0</formula>
    </cfRule>
    <cfRule type="expression" dxfId="116" priority="96" stopIfTrue="1">
      <formula>#REF!&gt;0</formula>
    </cfRule>
    <cfRule type="expression" dxfId="115" priority="97" stopIfTrue="1">
      <formula>#REF!&gt;0</formula>
    </cfRule>
  </conditionalFormatting>
  <conditionalFormatting sqref="C63">
    <cfRule type="expression" dxfId="114" priority="89" stopIfTrue="1">
      <formula>#REF!&gt;0</formula>
    </cfRule>
    <cfRule type="expression" dxfId="113" priority="90" stopIfTrue="1">
      <formula>#REF!&gt;0</formula>
    </cfRule>
    <cfRule type="expression" dxfId="112" priority="91" stopIfTrue="1">
      <formula>#REF!&gt;0</formula>
    </cfRule>
  </conditionalFormatting>
  <conditionalFormatting sqref="C68">
    <cfRule type="expression" dxfId="111" priority="83" stopIfTrue="1">
      <formula>#REF!&gt;0</formula>
    </cfRule>
    <cfRule type="expression" dxfId="110" priority="84" stopIfTrue="1">
      <formula>#REF!&gt;0</formula>
    </cfRule>
    <cfRule type="expression" dxfId="109" priority="85" stopIfTrue="1">
      <formula>#REF!&gt;0</formula>
    </cfRule>
  </conditionalFormatting>
  <conditionalFormatting sqref="C73">
    <cfRule type="expression" dxfId="108" priority="77" stopIfTrue="1">
      <formula>#REF!&gt;0</formula>
    </cfRule>
    <cfRule type="expression" dxfId="107" priority="78" stopIfTrue="1">
      <formula>#REF!&gt;0</formula>
    </cfRule>
    <cfRule type="expression" dxfId="106" priority="79" stopIfTrue="1">
      <formula>#REF!&gt;0</formula>
    </cfRule>
  </conditionalFormatting>
  <conditionalFormatting sqref="C75">
    <cfRule type="expression" dxfId="105" priority="71" stopIfTrue="1">
      <formula>#REF!&gt;0</formula>
    </cfRule>
    <cfRule type="expression" dxfId="104" priority="72" stopIfTrue="1">
      <formula>#REF!&gt;0</formula>
    </cfRule>
    <cfRule type="expression" dxfId="103" priority="73" stopIfTrue="1">
      <formula>#REF!&gt;0</formula>
    </cfRule>
  </conditionalFormatting>
  <conditionalFormatting sqref="C77">
    <cfRule type="expression" dxfId="102" priority="65" stopIfTrue="1">
      <formula>#REF!&gt;0</formula>
    </cfRule>
    <cfRule type="expression" dxfId="101" priority="66" stopIfTrue="1">
      <formula>#REF!&gt;0</formula>
    </cfRule>
    <cfRule type="expression" dxfId="100" priority="67" stopIfTrue="1">
      <formula>#REF!&gt;0</formula>
    </cfRule>
  </conditionalFormatting>
  <conditionalFormatting sqref="C80">
    <cfRule type="expression" dxfId="99" priority="59" stopIfTrue="1">
      <formula>#REF!&gt;0</formula>
    </cfRule>
    <cfRule type="expression" dxfId="98" priority="60" stopIfTrue="1">
      <formula>#REF!&gt;0</formula>
    </cfRule>
    <cfRule type="expression" dxfId="97" priority="61" stopIfTrue="1">
      <formula>#REF!&gt;0</formula>
    </cfRule>
  </conditionalFormatting>
  <conditionalFormatting sqref="C84">
    <cfRule type="expression" dxfId="96" priority="53" stopIfTrue="1">
      <formula>#REF!&gt;0</formula>
    </cfRule>
    <cfRule type="expression" dxfId="95" priority="54" stopIfTrue="1">
      <formula>#REF!&gt;0</formula>
    </cfRule>
    <cfRule type="expression" dxfId="94" priority="55" stopIfTrue="1">
      <formula>#REF!&gt;0</formula>
    </cfRule>
  </conditionalFormatting>
  <conditionalFormatting sqref="A91:A112">
    <cfRule type="expression" dxfId="93" priority="44" stopIfTrue="1">
      <formula>#REF!&gt;0</formula>
    </cfRule>
    <cfRule type="expression" dxfId="92" priority="45" stopIfTrue="1">
      <formula>#REF!&gt;0</formula>
    </cfRule>
    <cfRule type="expression" dxfId="91" priority="46" stopIfTrue="1">
      <formula>#REF!&gt;0</formula>
    </cfRule>
  </conditionalFormatting>
  <conditionalFormatting sqref="C91">
    <cfRule type="expression" dxfId="90" priority="47" stopIfTrue="1">
      <formula>#REF!&gt;0</formula>
    </cfRule>
    <cfRule type="expression" dxfId="89" priority="48" stopIfTrue="1">
      <formula>#REF!&gt;0</formula>
    </cfRule>
    <cfRule type="expression" dxfId="88" priority="49" stopIfTrue="1">
      <formula>#REF!&gt;0</formula>
    </cfRule>
  </conditionalFormatting>
  <conditionalFormatting sqref="C95:C112">
    <cfRule type="expression" dxfId="87" priority="41" stopIfTrue="1">
      <formula>#REF!&gt;0</formula>
    </cfRule>
    <cfRule type="expression" dxfId="86" priority="42" stopIfTrue="1">
      <formula>#REF!&gt;0</formula>
    </cfRule>
    <cfRule type="expression" dxfId="85" priority="43" stopIfTrue="1">
      <formula>#REF!&gt;0</formula>
    </cfRule>
  </conditionalFormatting>
  <conditionalFormatting sqref="B120:C120">
    <cfRule type="expression" dxfId="84" priority="10" stopIfTrue="1">
      <formula>#REF!=1</formula>
    </cfRule>
  </conditionalFormatting>
  <pageMargins left="1.299212598425197" right="0.70866141732283472" top="1.5748031496062993" bottom="0.74803149606299213" header="0.31496062992125984" footer="0.31496062992125984"/>
  <pageSetup paperSize="9" scale="61" fitToHeight="0" orientation="portrait" r:id="rId1"/>
  <headerFooter>
    <oddHeader>&amp;L&amp;G</oddHeader>
  </headerFooter>
  <ignoredErrors>
    <ignoredError sqref="B92" evalError="1"/>
  </ignoredErrors>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22"/>
  <sheetViews>
    <sheetView showGridLines="0" showZeros="0" view="pageBreakPreview" zoomScale="85" zoomScaleNormal="100" zoomScaleSheetLayoutView="85" workbookViewId="0">
      <selection activeCell="F112" sqref="F112"/>
    </sheetView>
  </sheetViews>
  <sheetFormatPr baseColWidth="10" defaultRowHeight="20.100000000000001" customHeight="1" x14ac:dyDescent="0.2"/>
  <cols>
    <col min="1" max="1" width="8.7109375" style="29" customWidth="1"/>
    <col min="2" max="2" width="30.7109375" style="29" customWidth="1"/>
    <col min="3" max="3" width="22.42578125" style="29" customWidth="1"/>
    <col min="4" max="4" width="18.7109375" style="29" customWidth="1"/>
    <col min="5" max="5" width="15.7109375" style="30" customWidth="1"/>
    <col min="6" max="17" width="15.7109375" style="29" customWidth="1"/>
    <col min="18" max="18" width="10.7109375" style="30" customWidth="1"/>
    <col min="19" max="39" width="10.7109375" style="29" customWidth="1"/>
    <col min="40" max="16384" width="11.42578125" style="29"/>
  </cols>
  <sheetData>
    <row r="1" spans="1:19" s="20" customFormat="1" ht="20.100000000000001" customHeight="1" x14ac:dyDescent="0.2">
      <c r="A1" s="18" t="s">
        <v>12</v>
      </c>
      <c r="B1" s="18"/>
      <c r="C1" s="18" t="str">
        <f>Comitente</f>
        <v>DIRECCIÓN ARQUITECTURA</v>
      </c>
      <c r="D1" s="19"/>
    </row>
    <row r="2" spans="1:19" s="21" customFormat="1" ht="20.100000000000001" customHeight="1" x14ac:dyDescent="0.2">
      <c r="A2" s="34" t="s">
        <v>13</v>
      </c>
      <c r="B2" s="34"/>
      <c r="C2" s="34" t="str">
        <f>Obra</f>
        <v>CENTRO DE SALUD SAN MARTIN</v>
      </c>
    </row>
    <row r="3" spans="1:19" s="21" customFormat="1" ht="20.100000000000001" customHeight="1" x14ac:dyDescent="0.2">
      <c r="A3" s="34" t="s">
        <v>22</v>
      </c>
      <c r="B3" s="34"/>
      <c r="C3" s="34" t="str">
        <f>Ubicación</f>
        <v>CALLE NACIONAL - DISTRITO DOS ACEQUIAS</v>
      </c>
    </row>
    <row r="4" spans="1:19" s="21" customFormat="1" ht="20.100000000000001" customHeight="1" x14ac:dyDescent="0.2">
      <c r="A4" s="34" t="s">
        <v>21</v>
      </c>
      <c r="B4" s="35"/>
      <c r="C4" s="304" t="str">
        <f>Licitación_N°</f>
        <v>16/17</v>
      </c>
    </row>
    <row r="5" spans="1:19" s="21" customFormat="1" ht="20.100000000000001" customHeight="1" x14ac:dyDescent="0.2">
      <c r="A5" s="34" t="s">
        <v>43</v>
      </c>
      <c r="B5" s="35"/>
      <c r="C5" s="301" t="str">
        <f>Expediente_N°</f>
        <v>502-000979-17</v>
      </c>
    </row>
    <row r="6" spans="1:19" s="21" customFormat="1" ht="20.100000000000001" hidden="1" customHeight="1" x14ac:dyDescent="0.2">
      <c r="A6" s="34" t="s">
        <v>24</v>
      </c>
      <c r="B6" s="35"/>
      <c r="C6" s="306">
        <f>P_Oficial</f>
        <v>32150000</v>
      </c>
    </row>
    <row r="7" spans="1:19" s="21" customFormat="1" ht="20.100000000000001" customHeight="1" x14ac:dyDescent="0.2">
      <c r="A7" s="34" t="s">
        <v>1185</v>
      </c>
      <c r="C7" s="300">
        <f>Anticipo_Financiero</f>
        <v>0.1</v>
      </c>
      <c r="D7" s="36"/>
    </row>
    <row r="8" spans="1:19" s="21" customFormat="1" ht="20.100000000000001" hidden="1" customHeight="1" x14ac:dyDescent="0.2">
      <c r="A8" s="34" t="s">
        <v>1184</v>
      </c>
      <c r="B8" s="35"/>
      <c r="C8" s="302" t="str">
        <f>Fecha_Base</f>
        <v>07/11/2017</v>
      </c>
    </row>
    <row r="9" spans="1:19" s="21" customFormat="1" ht="20.100000000000001" customHeight="1" x14ac:dyDescent="0.2">
      <c r="A9" s="34" t="s">
        <v>23</v>
      </c>
      <c r="B9" s="35"/>
      <c r="C9" s="288">
        <f>Plazo_Obra</f>
        <v>360</v>
      </c>
    </row>
    <row r="10" spans="1:19" s="21" customFormat="1" ht="20.100000000000001" customHeight="1" x14ac:dyDescent="0.2">
      <c r="A10" s="34" t="s">
        <v>14</v>
      </c>
      <c r="B10" s="34"/>
      <c r="C10" s="305">
        <f>Contratista</f>
        <v>0</v>
      </c>
    </row>
    <row r="11" spans="1:19" s="21" customFormat="1" ht="20.100000000000001" customHeight="1" x14ac:dyDescent="0.2">
      <c r="A11" s="34" t="s">
        <v>146</v>
      </c>
      <c r="B11" s="35"/>
      <c r="C11" s="306">
        <f>Monto_Oferta</f>
        <v>0</v>
      </c>
    </row>
    <row r="12" spans="1:19" s="17" customFormat="1" ht="20.100000000000001" customHeight="1" x14ac:dyDescent="0.2"/>
    <row r="13" spans="1:19" s="17" customFormat="1" ht="20.100000000000001" customHeight="1" x14ac:dyDescent="0.2">
      <c r="A13" s="319" t="s">
        <v>144</v>
      </c>
      <c r="B13" s="320"/>
      <c r="C13" s="320"/>
      <c r="D13" s="321"/>
      <c r="E13" s="28"/>
      <c r="F13" s="28"/>
      <c r="G13" s="28"/>
      <c r="H13" s="28"/>
    </row>
    <row r="15" spans="1:19" ht="20.100000000000001" customHeight="1" x14ac:dyDescent="0.2">
      <c r="A15" s="315" t="s">
        <v>1216</v>
      </c>
      <c r="B15" s="323" t="s">
        <v>0</v>
      </c>
      <c r="C15" s="323"/>
      <c r="D15" s="324" t="s">
        <v>20</v>
      </c>
      <c r="E15" s="218"/>
      <c r="F15" s="325" t="s">
        <v>27</v>
      </c>
      <c r="G15" s="326"/>
      <c r="H15" s="326"/>
      <c r="I15" s="326"/>
      <c r="J15" s="326"/>
      <c r="K15" s="327"/>
      <c r="L15" s="327"/>
      <c r="M15" s="327"/>
      <c r="N15" s="327"/>
      <c r="O15" s="327"/>
      <c r="P15" s="327"/>
      <c r="Q15" s="328"/>
      <c r="R15" s="132"/>
      <c r="S15" s="322" t="s">
        <v>26</v>
      </c>
    </row>
    <row r="16" spans="1:19" ht="20.100000000000001" customHeight="1" x14ac:dyDescent="0.2">
      <c r="A16" s="315"/>
      <c r="B16" s="323"/>
      <c r="C16" s="323"/>
      <c r="D16" s="324"/>
      <c r="E16" s="218">
        <v>0</v>
      </c>
      <c r="F16" s="140">
        <v>1</v>
      </c>
      <c r="G16" s="140">
        <f>F16+1</f>
        <v>2</v>
      </c>
      <c r="H16" s="140">
        <f t="shared" ref="H16:Q16" si="0">G16+1</f>
        <v>3</v>
      </c>
      <c r="I16" s="140">
        <f t="shared" si="0"/>
        <v>4</v>
      </c>
      <c r="J16" s="140">
        <f t="shared" si="0"/>
        <v>5</v>
      </c>
      <c r="K16" s="140">
        <f t="shared" si="0"/>
        <v>6</v>
      </c>
      <c r="L16" s="140">
        <f t="shared" si="0"/>
        <v>7</v>
      </c>
      <c r="M16" s="140">
        <f t="shared" si="0"/>
        <v>8</v>
      </c>
      <c r="N16" s="140">
        <f t="shared" si="0"/>
        <v>9</v>
      </c>
      <c r="O16" s="140">
        <f t="shared" si="0"/>
        <v>10</v>
      </c>
      <c r="P16" s="140">
        <f t="shared" si="0"/>
        <v>11</v>
      </c>
      <c r="Q16" s="140">
        <f t="shared" si="0"/>
        <v>12</v>
      </c>
      <c r="R16" s="133"/>
      <c r="S16" s="322"/>
    </row>
    <row r="17" spans="1:19" ht="20.100000000000001" customHeight="1" x14ac:dyDescent="0.2">
      <c r="A17" s="141"/>
      <c r="B17" s="223"/>
      <c r="C17" s="223"/>
      <c r="D17" s="224"/>
      <c r="E17" s="218"/>
      <c r="F17" s="142"/>
      <c r="G17" s="228"/>
      <c r="H17" s="228"/>
      <c r="I17" s="228"/>
      <c r="J17" s="228"/>
      <c r="K17" s="289"/>
      <c r="L17" s="289"/>
      <c r="M17" s="289"/>
      <c r="N17" s="289"/>
      <c r="O17" s="289"/>
      <c r="P17" s="289"/>
      <c r="Q17" s="289"/>
      <c r="R17" s="133"/>
      <c r="S17" s="134"/>
    </row>
    <row r="18" spans="1:19" ht="20.100000000000001" customHeight="1" x14ac:dyDescent="0.2">
      <c r="A18" s="221">
        <f>CyP!A18</f>
        <v>1</v>
      </c>
      <c r="B18" s="143" t="str">
        <f t="shared" ref="B18:B49" si="1">IF(A18="","",VLOOKUP(A18,Computo_Presupuesto,2,FALSE))</f>
        <v>TRABAJOS PRELIMINARES</v>
      </c>
      <c r="C18" s="144"/>
      <c r="D18" s="43">
        <f t="shared" ref="D18:D49" si="2">IF(A18="","",VLOOKUP(A18,Computo_Presupuesto,8,FALSE))</f>
        <v>0</v>
      </c>
      <c r="E18" s="146"/>
      <c r="F18" s="217"/>
      <c r="G18" s="217"/>
      <c r="H18" s="217"/>
      <c r="I18" s="217"/>
      <c r="J18" s="217"/>
      <c r="K18" s="291"/>
      <c r="L18" s="217"/>
      <c r="M18" s="291"/>
      <c r="N18" s="291"/>
      <c r="O18" s="291"/>
      <c r="P18" s="291"/>
      <c r="Q18" s="291"/>
      <c r="S18" s="135">
        <f t="shared" ref="S18:S49" si="3">SUM(F18:J18)</f>
        <v>0</v>
      </c>
    </row>
    <row r="19" spans="1:19" ht="20.100000000000001" customHeight="1" x14ac:dyDescent="0.2">
      <c r="A19" s="221" t="str">
        <f>CyP!A19</f>
        <v>1-1</v>
      </c>
      <c r="B19" s="143" t="str">
        <f t="shared" si="1"/>
        <v xml:space="preserve">Limpieza de terreno </v>
      </c>
      <c r="C19" s="144"/>
      <c r="D19" s="43">
        <f t="shared" si="2"/>
        <v>0</v>
      </c>
      <c r="E19" s="219"/>
      <c r="F19" s="217"/>
      <c r="G19" s="217"/>
      <c r="H19" s="217"/>
      <c r="I19" s="217"/>
      <c r="J19" s="217"/>
      <c r="K19" s="291"/>
      <c r="L19" s="217"/>
      <c r="M19" s="291"/>
      <c r="N19" s="291"/>
      <c r="O19" s="291"/>
      <c r="P19" s="291"/>
      <c r="Q19" s="291"/>
      <c r="R19" s="293"/>
      <c r="S19" s="135">
        <f t="shared" si="3"/>
        <v>0</v>
      </c>
    </row>
    <row r="20" spans="1:19" ht="20.100000000000001" customHeight="1" x14ac:dyDescent="0.2">
      <c r="A20" s="221" t="str">
        <f>CyP!A20</f>
        <v>1-2</v>
      </c>
      <c r="B20" s="143" t="str">
        <f t="shared" si="1"/>
        <v>Replanteo</v>
      </c>
      <c r="C20" s="144"/>
      <c r="D20" s="43">
        <f t="shared" si="2"/>
        <v>0</v>
      </c>
      <c r="E20" s="219"/>
      <c r="F20" s="217"/>
      <c r="G20" s="217"/>
      <c r="H20" s="217"/>
      <c r="I20" s="217"/>
      <c r="J20" s="217"/>
      <c r="K20" s="291"/>
      <c r="L20" s="217"/>
      <c r="M20" s="291"/>
      <c r="N20" s="291"/>
      <c r="O20" s="291"/>
      <c r="P20" s="291"/>
      <c r="Q20" s="291"/>
      <c r="R20" s="293"/>
      <c r="S20" s="135">
        <f t="shared" si="3"/>
        <v>0</v>
      </c>
    </row>
    <row r="21" spans="1:19" ht="20.100000000000001" customHeight="1" x14ac:dyDescent="0.2">
      <c r="A21" s="221">
        <f>CyP!A21</f>
        <v>2</v>
      </c>
      <c r="B21" s="143" t="str">
        <f t="shared" si="1"/>
        <v>MOVIMIENTOS DE SUELOS</v>
      </c>
      <c r="C21" s="144"/>
      <c r="D21" s="43">
        <f t="shared" si="2"/>
        <v>0</v>
      </c>
      <c r="E21" s="219"/>
      <c r="F21" s="217"/>
      <c r="G21" s="217"/>
      <c r="H21" s="217"/>
      <c r="I21" s="217"/>
      <c r="J21" s="217"/>
      <c r="K21" s="291"/>
      <c r="L21" s="217"/>
      <c r="M21" s="291"/>
      <c r="N21" s="291"/>
      <c r="O21" s="291"/>
      <c r="P21" s="291"/>
      <c r="Q21" s="291"/>
      <c r="R21" s="293"/>
      <c r="S21" s="135">
        <f t="shared" si="3"/>
        <v>0</v>
      </c>
    </row>
    <row r="22" spans="1:19" ht="20.100000000000001" customHeight="1" x14ac:dyDescent="0.2">
      <c r="A22" s="221" t="str">
        <f>CyP!A22</f>
        <v>2-1</v>
      </c>
      <c r="B22" s="143" t="str">
        <f t="shared" si="1"/>
        <v>Excavación para fundaciones</v>
      </c>
      <c r="C22" s="144"/>
      <c r="D22" s="43">
        <f t="shared" si="2"/>
        <v>0</v>
      </c>
      <c r="E22" s="219"/>
      <c r="F22" s="217"/>
      <c r="G22" s="217"/>
      <c r="H22" s="217"/>
      <c r="I22" s="217"/>
      <c r="J22" s="217"/>
      <c r="K22" s="291"/>
      <c r="L22" s="217"/>
      <c r="M22" s="291"/>
      <c r="N22" s="291"/>
      <c r="O22" s="291"/>
      <c r="P22" s="291"/>
      <c r="Q22" s="291"/>
      <c r="R22" s="293"/>
      <c r="S22" s="135">
        <f t="shared" si="3"/>
        <v>0</v>
      </c>
    </row>
    <row r="23" spans="1:19" ht="20.100000000000001" customHeight="1" x14ac:dyDescent="0.2">
      <c r="A23" s="221" t="str">
        <f>CyP!A23</f>
        <v>2-2</v>
      </c>
      <c r="B23" s="143" t="str">
        <f t="shared" si="1"/>
        <v>Aislación contra el salitre</v>
      </c>
      <c r="C23" s="144"/>
      <c r="D23" s="43">
        <f t="shared" si="2"/>
        <v>0</v>
      </c>
      <c r="E23" s="219"/>
      <c r="F23" s="217"/>
      <c r="G23" s="217"/>
      <c r="H23" s="217"/>
      <c r="I23" s="217"/>
      <c r="J23" s="217"/>
      <c r="K23" s="291"/>
      <c r="L23" s="217"/>
      <c r="M23" s="291"/>
      <c r="N23" s="291"/>
      <c r="O23" s="291"/>
      <c r="P23" s="291"/>
      <c r="Q23" s="291"/>
      <c r="R23" s="293"/>
      <c r="S23" s="135">
        <f t="shared" si="3"/>
        <v>0</v>
      </c>
    </row>
    <row r="24" spans="1:19" ht="20.100000000000001" customHeight="1" x14ac:dyDescent="0.2">
      <c r="A24" s="221" t="str">
        <f>CyP!A24</f>
        <v>2-3</v>
      </c>
      <c r="B24" s="143" t="str">
        <f t="shared" si="1"/>
        <v>Terraplén y mejoramiento de suelo</v>
      </c>
      <c r="C24" s="144"/>
      <c r="D24" s="43">
        <f t="shared" si="2"/>
        <v>0</v>
      </c>
      <c r="E24" s="219"/>
      <c r="F24" s="217"/>
      <c r="G24" s="217"/>
      <c r="H24" s="217"/>
      <c r="I24" s="217"/>
      <c r="J24" s="217"/>
      <c r="K24" s="291"/>
      <c r="L24" s="217"/>
      <c r="M24" s="291"/>
      <c r="N24" s="291"/>
      <c r="O24" s="291"/>
      <c r="P24" s="291"/>
      <c r="Q24" s="291"/>
      <c r="R24" s="293"/>
      <c r="S24" s="135">
        <f t="shared" si="3"/>
        <v>0</v>
      </c>
    </row>
    <row r="25" spans="1:19" ht="20.100000000000001" customHeight="1" x14ac:dyDescent="0.2">
      <c r="A25" s="221">
        <f>CyP!A25</f>
        <v>3</v>
      </c>
      <c r="B25" s="143" t="str">
        <f t="shared" si="1"/>
        <v>HORMIGON ARMADO</v>
      </c>
      <c r="C25" s="144"/>
      <c r="D25" s="43">
        <f t="shared" si="2"/>
        <v>0</v>
      </c>
      <c r="E25" s="219"/>
      <c r="F25" s="217"/>
      <c r="G25" s="217"/>
      <c r="H25" s="217"/>
      <c r="I25" s="217"/>
      <c r="J25" s="217"/>
      <c r="K25" s="291"/>
      <c r="L25" s="217"/>
      <c r="M25" s="291"/>
      <c r="N25" s="291"/>
      <c r="O25" s="291"/>
      <c r="P25" s="291"/>
      <c r="Q25" s="291"/>
      <c r="R25" s="293"/>
      <c r="S25" s="135">
        <f t="shared" si="3"/>
        <v>0</v>
      </c>
    </row>
    <row r="26" spans="1:19" ht="20.100000000000001" customHeight="1" x14ac:dyDescent="0.2">
      <c r="A26" s="221" t="str">
        <f>CyP!A26</f>
        <v>3-1</v>
      </c>
      <c r="B26" s="143" t="str">
        <f t="shared" si="1"/>
        <v>Bases</v>
      </c>
      <c r="C26" s="144"/>
      <c r="D26" s="43">
        <f t="shared" si="2"/>
        <v>0</v>
      </c>
      <c r="E26" s="219"/>
      <c r="F26" s="217"/>
      <c r="G26" s="217"/>
      <c r="H26" s="217"/>
      <c r="I26" s="217"/>
      <c r="J26" s="217"/>
      <c r="K26" s="291"/>
      <c r="L26" s="217"/>
      <c r="M26" s="291"/>
      <c r="N26" s="291"/>
      <c r="O26" s="291"/>
      <c r="P26" s="291"/>
      <c r="Q26" s="291"/>
      <c r="R26" s="293"/>
      <c r="S26" s="135">
        <f t="shared" si="3"/>
        <v>0</v>
      </c>
    </row>
    <row r="27" spans="1:19" ht="20.100000000000001" customHeight="1" x14ac:dyDescent="0.2">
      <c r="A27" s="221" t="str">
        <f>CyP!A27</f>
        <v>3-2</v>
      </c>
      <c r="B27" s="143" t="str">
        <f t="shared" si="1"/>
        <v>Vigas de arriostramiento</v>
      </c>
      <c r="C27" s="144"/>
      <c r="D27" s="43">
        <f t="shared" si="2"/>
        <v>0</v>
      </c>
      <c r="E27" s="219"/>
      <c r="F27" s="217"/>
      <c r="G27" s="217"/>
      <c r="H27" s="217"/>
      <c r="I27" s="217"/>
      <c r="J27" s="217"/>
      <c r="K27" s="291"/>
      <c r="L27" s="217"/>
      <c r="M27" s="291"/>
      <c r="N27" s="291"/>
      <c r="O27" s="291"/>
      <c r="P27" s="291"/>
      <c r="Q27" s="291"/>
      <c r="R27" s="293"/>
      <c r="S27" s="135">
        <f t="shared" si="3"/>
        <v>0</v>
      </c>
    </row>
    <row r="28" spans="1:19" ht="20.100000000000001" customHeight="1" x14ac:dyDescent="0.2">
      <c r="A28" s="221" t="str">
        <f>CyP!A28</f>
        <v>3-3</v>
      </c>
      <c r="B28" s="143" t="str">
        <f t="shared" si="1"/>
        <v>Platea de fundación</v>
      </c>
      <c r="C28" s="144"/>
      <c r="D28" s="43">
        <f t="shared" si="2"/>
        <v>0</v>
      </c>
      <c r="E28" s="219"/>
      <c r="F28" s="217"/>
      <c r="G28" s="217"/>
      <c r="H28" s="217"/>
      <c r="I28" s="217"/>
      <c r="J28" s="217"/>
      <c r="K28" s="291"/>
      <c r="L28" s="217"/>
      <c r="M28" s="291"/>
      <c r="N28" s="291"/>
      <c r="O28" s="291"/>
      <c r="P28" s="291"/>
      <c r="Q28" s="291"/>
      <c r="R28" s="293"/>
      <c r="S28" s="135">
        <f t="shared" si="3"/>
        <v>0</v>
      </c>
    </row>
    <row r="29" spans="1:19" ht="20.100000000000001" customHeight="1" x14ac:dyDescent="0.2">
      <c r="A29" s="221" t="str">
        <f>CyP!A29</f>
        <v>3-4</v>
      </c>
      <c r="B29" s="143" t="str">
        <f t="shared" si="1"/>
        <v>Vigas de encadenado</v>
      </c>
      <c r="C29" s="144"/>
      <c r="D29" s="43">
        <f t="shared" si="2"/>
        <v>0</v>
      </c>
      <c r="E29" s="219"/>
      <c r="F29" s="217"/>
      <c r="G29" s="217"/>
      <c r="H29" s="217"/>
      <c r="I29" s="217"/>
      <c r="J29" s="217"/>
      <c r="K29" s="291"/>
      <c r="L29" s="217"/>
      <c r="M29" s="291"/>
      <c r="N29" s="291"/>
      <c r="O29" s="291"/>
      <c r="P29" s="291"/>
      <c r="Q29" s="291"/>
      <c r="R29" s="293"/>
      <c r="S29" s="135">
        <f t="shared" si="3"/>
        <v>0</v>
      </c>
    </row>
    <row r="30" spans="1:19" ht="20.100000000000001" customHeight="1" x14ac:dyDescent="0.2">
      <c r="A30" s="221" t="str">
        <f>CyP!A30</f>
        <v>3-5</v>
      </c>
      <c r="B30" s="143" t="str">
        <f t="shared" si="1"/>
        <v>Columnas de encadenado</v>
      </c>
      <c r="C30" s="144"/>
      <c r="D30" s="43">
        <f t="shared" si="2"/>
        <v>0</v>
      </c>
      <c r="E30" s="219"/>
      <c r="F30" s="217"/>
      <c r="G30" s="217"/>
      <c r="H30" s="217"/>
      <c r="I30" s="217"/>
      <c r="J30" s="217"/>
      <c r="K30" s="291"/>
      <c r="L30" s="217"/>
      <c r="M30" s="291"/>
      <c r="N30" s="291"/>
      <c r="O30" s="291"/>
      <c r="P30" s="291"/>
      <c r="Q30" s="291"/>
      <c r="R30" s="293"/>
      <c r="S30" s="135">
        <f t="shared" si="3"/>
        <v>0</v>
      </c>
    </row>
    <row r="31" spans="1:19" ht="20.100000000000001" customHeight="1" x14ac:dyDescent="0.2">
      <c r="A31" s="221" t="str">
        <f>CyP!A31</f>
        <v>3-6</v>
      </c>
      <c r="B31" s="143" t="str">
        <f t="shared" si="1"/>
        <v>Vigas de carga</v>
      </c>
      <c r="C31" s="144"/>
      <c r="D31" s="43">
        <f t="shared" si="2"/>
        <v>0</v>
      </c>
      <c r="E31" s="219"/>
      <c r="F31" s="217"/>
      <c r="G31" s="217"/>
      <c r="H31" s="217"/>
      <c r="I31" s="217"/>
      <c r="J31" s="217"/>
      <c r="K31" s="291"/>
      <c r="L31" s="217"/>
      <c r="M31" s="291"/>
      <c r="N31" s="291"/>
      <c r="O31" s="291"/>
      <c r="P31" s="291"/>
      <c r="Q31" s="291"/>
      <c r="R31" s="293"/>
      <c r="S31" s="135">
        <f t="shared" si="3"/>
        <v>0</v>
      </c>
    </row>
    <row r="32" spans="1:19" ht="20.100000000000001" customHeight="1" x14ac:dyDescent="0.2">
      <c r="A32" s="221" t="str">
        <f>CyP!A32</f>
        <v>3-7</v>
      </c>
      <c r="B32" s="143" t="str">
        <f t="shared" si="1"/>
        <v>Columnas de carga</v>
      </c>
      <c r="C32" s="144"/>
      <c r="D32" s="43">
        <f t="shared" si="2"/>
        <v>0</v>
      </c>
      <c r="E32" s="219"/>
      <c r="F32" s="217"/>
      <c r="G32" s="217"/>
      <c r="H32" s="217"/>
      <c r="I32" s="217"/>
      <c r="J32" s="217"/>
      <c r="K32" s="291"/>
      <c r="L32" s="217"/>
      <c r="M32" s="291"/>
      <c r="N32" s="291"/>
      <c r="O32" s="291"/>
      <c r="P32" s="291"/>
      <c r="Q32" s="291"/>
      <c r="R32" s="293"/>
      <c r="S32" s="135">
        <f t="shared" si="3"/>
        <v>0</v>
      </c>
    </row>
    <row r="33" spans="1:19" ht="20.100000000000001" customHeight="1" x14ac:dyDescent="0.2">
      <c r="A33" s="221" t="str">
        <f>CyP!A33</f>
        <v>3-8</v>
      </c>
      <c r="B33" s="143" t="str">
        <f t="shared" si="1"/>
        <v>Losas de hormigón armado</v>
      </c>
      <c r="C33" s="144"/>
      <c r="D33" s="43">
        <f t="shared" si="2"/>
        <v>0</v>
      </c>
      <c r="E33" s="219"/>
      <c r="F33" s="217"/>
      <c r="G33" s="217"/>
      <c r="H33" s="217"/>
      <c r="I33" s="217"/>
      <c r="J33" s="217"/>
      <c r="K33" s="291"/>
      <c r="L33" s="217"/>
      <c r="M33" s="291"/>
      <c r="N33" s="291"/>
      <c r="O33" s="291"/>
      <c r="P33" s="291"/>
      <c r="Q33" s="291"/>
      <c r="R33" s="293"/>
      <c r="S33" s="135">
        <f t="shared" si="3"/>
        <v>0</v>
      </c>
    </row>
    <row r="34" spans="1:19" ht="20.100000000000001" customHeight="1" x14ac:dyDescent="0.2">
      <c r="A34" s="221" t="str">
        <f>CyP!A34</f>
        <v>3-9</v>
      </c>
      <c r="B34" s="143" t="str">
        <f t="shared" si="1"/>
        <v>Cordón de hormigón armado</v>
      </c>
      <c r="C34" s="144"/>
      <c r="D34" s="43">
        <f t="shared" si="2"/>
        <v>0</v>
      </c>
      <c r="E34" s="219"/>
      <c r="F34" s="217"/>
      <c r="G34" s="217"/>
      <c r="H34" s="217"/>
      <c r="I34" s="217"/>
      <c r="J34" s="217"/>
      <c r="K34" s="291"/>
      <c r="L34" s="217"/>
      <c r="M34" s="291"/>
      <c r="N34" s="291"/>
      <c r="O34" s="291"/>
      <c r="P34" s="291"/>
      <c r="Q34" s="291"/>
      <c r="R34" s="293"/>
      <c r="S34" s="135">
        <f t="shared" si="3"/>
        <v>0</v>
      </c>
    </row>
    <row r="35" spans="1:19" ht="20.100000000000001" customHeight="1" x14ac:dyDescent="0.2">
      <c r="A35" s="221" t="str">
        <f>CyP!A35</f>
        <v>3-10</v>
      </c>
      <c r="B35" s="143" t="str">
        <f t="shared" si="1"/>
        <v>Contrapiso armado e = 10 cm</v>
      </c>
      <c r="C35" s="144"/>
      <c r="D35" s="43">
        <f t="shared" si="2"/>
        <v>0</v>
      </c>
      <c r="E35" s="219"/>
      <c r="F35" s="217"/>
      <c r="G35" s="217"/>
      <c r="H35" s="217"/>
      <c r="I35" s="217"/>
      <c r="J35" s="217"/>
      <c r="K35" s="291"/>
      <c r="L35" s="217"/>
      <c r="M35" s="291"/>
      <c r="N35" s="291"/>
      <c r="O35" s="291"/>
      <c r="P35" s="291"/>
      <c r="Q35" s="291"/>
      <c r="R35" s="293"/>
      <c r="S35" s="135">
        <f t="shared" si="3"/>
        <v>0</v>
      </c>
    </row>
    <row r="36" spans="1:19" ht="20.100000000000001" customHeight="1" x14ac:dyDescent="0.2">
      <c r="A36" s="221">
        <f>CyP!A36</f>
        <v>4</v>
      </c>
      <c r="B36" s="143" t="str">
        <f t="shared" si="1"/>
        <v>CONTRAPISOS Y CARPETAS</v>
      </c>
      <c r="C36" s="144"/>
      <c r="D36" s="43">
        <f t="shared" si="2"/>
        <v>0</v>
      </c>
      <c r="E36" s="219"/>
      <c r="F36" s="217"/>
      <c r="G36" s="217"/>
      <c r="H36" s="217"/>
      <c r="I36" s="217"/>
      <c r="J36" s="217"/>
      <c r="K36" s="291"/>
      <c r="L36" s="217"/>
      <c r="M36" s="291"/>
      <c r="N36" s="291"/>
      <c r="O36" s="291"/>
      <c r="P36" s="291"/>
      <c r="Q36" s="291"/>
      <c r="R36" s="293"/>
      <c r="S36" s="135">
        <f t="shared" si="3"/>
        <v>0</v>
      </c>
    </row>
    <row r="37" spans="1:19" ht="20.100000000000001" customHeight="1" x14ac:dyDescent="0.2">
      <c r="A37" s="221" t="str">
        <f>CyP!A37</f>
        <v>4-1</v>
      </c>
      <c r="B37" s="143" t="str">
        <f t="shared" si="1"/>
        <v>Carpeta sobre contrapiso</v>
      </c>
      <c r="C37" s="144"/>
      <c r="D37" s="43">
        <f t="shared" si="2"/>
        <v>0</v>
      </c>
      <c r="E37" s="219"/>
      <c r="F37" s="217"/>
      <c r="G37" s="217"/>
      <c r="H37" s="217"/>
      <c r="I37" s="217"/>
      <c r="J37" s="217"/>
      <c r="K37" s="291"/>
      <c r="L37" s="217"/>
      <c r="M37" s="291"/>
      <c r="N37" s="291"/>
      <c r="O37" s="291"/>
      <c r="P37" s="291"/>
      <c r="Q37" s="291"/>
      <c r="R37" s="293"/>
      <c r="S37" s="135">
        <f t="shared" si="3"/>
        <v>0</v>
      </c>
    </row>
    <row r="38" spans="1:19" ht="20.100000000000001" customHeight="1" x14ac:dyDescent="0.2">
      <c r="A38" s="221">
        <f>CyP!A38</f>
        <v>5</v>
      </c>
      <c r="B38" s="143" t="str">
        <f t="shared" si="1"/>
        <v>MAMPOSTERIA</v>
      </c>
      <c r="C38" s="144"/>
      <c r="D38" s="43">
        <f t="shared" si="2"/>
        <v>0</v>
      </c>
      <c r="E38" s="219"/>
      <c r="F38" s="217"/>
      <c r="G38" s="217"/>
      <c r="H38" s="217"/>
      <c r="I38" s="217"/>
      <c r="J38" s="217"/>
      <c r="K38" s="291"/>
      <c r="L38" s="217"/>
      <c r="M38" s="291"/>
      <c r="N38" s="291"/>
      <c r="O38" s="291"/>
      <c r="P38" s="291"/>
      <c r="Q38" s="291"/>
      <c r="R38" s="293"/>
      <c r="S38" s="135">
        <f t="shared" si="3"/>
        <v>0</v>
      </c>
    </row>
    <row r="39" spans="1:19" ht="20.100000000000001" customHeight="1" x14ac:dyDescent="0.2">
      <c r="A39" s="221" t="str">
        <f>CyP!A39</f>
        <v>5-1</v>
      </c>
      <c r="B39" s="143" t="str">
        <f t="shared" si="1"/>
        <v>Ladrillo cerámico macizo armada e = 0,20 m</v>
      </c>
      <c r="C39" s="144"/>
      <c r="D39" s="43">
        <f t="shared" si="2"/>
        <v>0</v>
      </c>
      <c r="E39" s="219"/>
      <c r="F39" s="217"/>
      <c r="G39" s="217"/>
      <c r="H39" s="217"/>
      <c r="I39" s="217"/>
      <c r="J39" s="217"/>
      <c r="K39" s="291"/>
      <c r="L39" s="217"/>
      <c r="M39" s="291"/>
      <c r="N39" s="291"/>
      <c r="O39" s="291"/>
      <c r="P39" s="291"/>
      <c r="Q39" s="291"/>
      <c r="R39" s="293"/>
      <c r="S39" s="135">
        <f t="shared" si="3"/>
        <v>0</v>
      </c>
    </row>
    <row r="40" spans="1:19" ht="20.100000000000001" customHeight="1" x14ac:dyDescent="0.2">
      <c r="A40" s="221">
        <f>CyP!A40</f>
        <v>6</v>
      </c>
      <c r="B40" s="143" t="str">
        <f t="shared" si="1"/>
        <v>AISLACIONES</v>
      </c>
      <c r="C40" s="144"/>
      <c r="D40" s="43">
        <f t="shared" si="2"/>
        <v>0</v>
      </c>
      <c r="E40" s="219"/>
      <c r="F40" s="217"/>
      <c r="G40" s="217"/>
      <c r="H40" s="217"/>
      <c r="I40" s="217"/>
      <c r="J40" s="217"/>
      <c r="K40" s="291"/>
      <c r="L40" s="217"/>
      <c r="M40" s="291"/>
      <c r="N40" s="291"/>
      <c r="O40" s="291"/>
      <c r="P40" s="291"/>
      <c r="Q40" s="291"/>
      <c r="R40" s="293"/>
      <c r="S40" s="135">
        <f t="shared" si="3"/>
        <v>0</v>
      </c>
    </row>
    <row r="41" spans="1:19" ht="20.100000000000001" customHeight="1" x14ac:dyDescent="0.2">
      <c r="A41" s="221" t="str">
        <f>CyP!A41</f>
        <v>6-1</v>
      </c>
      <c r="B41" s="143" t="str">
        <f t="shared" si="1"/>
        <v>Capa aisladora horizontal y vertical</v>
      </c>
      <c r="C41" s="144"/>
      <c r="D41" s="43">
        <f t="shared" si="2"/>
        <v>0</v>
      </c>
      <c r="E41" s="219"/>
      <c r="F41" s="217"/>
      <c r="G41" s="217"/>
      <c r="H41" s="217"/>
      <c r="I41" s="217"/>
      <c r="J41" s="217"/>
      <c r="K41" s="291"/>
      <c r="L41" s="217"/>
      <c r="M41" s="291"/>
      <c r="N41" s="291"/>
      <c r="O41" s="291"/>
      <c r="P41" s="291"/>
      <c r="Q41" s="291"/>
      <c r="R41" s="293"/>
      <c r="S41" s="135">
        <f t="shared" si="3"/>
        <v>0</v>
      </c>
    </row>
    <row r="42" spans="1:19" ht="20.100000000000001" customHeight="1" x14ac:dyDescent="0.2">
      <c r="A42" s="221">
        <f>CyP!A42</f>
        <v>7</v>
      </c>
      <c r="B42" s="143" t="str">
        <f t="shared" si="1"/>
        <v>REVOQUES Y ENLUCIDOS</v>
      </c>
      <c r="C42" s="144"/>
      <c r="D42" s="43">
        <f t="shared" si="2"/>
        <v>0</v>
      </c>
      <c r="E42" s="219"/>
      <c r="F42" s="217"/>
      <c r="G42" s="217"/>
      <c r="H42" s="217"/>
      <c r="I42" s="217"/>
      <c r="J42" s="217"/>
      <c r="K42" s="291"/>
      <c r="L42" s="217"/>
      <c r="M42" s="291"/>
      <c r="N42" s="291"/>
      <c r="O42" s="291"/>
      <c r="P42" s="291"/>
      <c r="Q42" s="291"/>
      <c r="R42" s="293"/>
      <c r="S42" s="135">
        <f t="shared" si="3"/>
        <v>0</v>
      </c>
    </row>
    <row r="43" spans="1:19" ht="20.100000000000001" customHeight="1" x14ac:dyDescent="0.2">
      <c r="A43" s="221" t="str">
        <f>CyP!A43</f>
        <v>7-1</v>
      </c>
      <c r="B43" s="143" t="str">
        <f t="shared" si="1"/>
        <v xml:space="preserve">Revoque grueso </v>
      </c>
      <c r="C43" s="144"/>
      <c r="D43" s="43">
        <f t="shared" si="2"/>
        <v>0</v>
      </c>
      <c r="E43" s="219"/>
      <c r="F43" s="217"/>
      <c r="G43" s="217"/>
      <c r="H43" s="217"/>
      <c r="I43" s="217"/>
      <c r="J43" s="217"/>
      <c r="K43" s="291"/>
      <c r="L43" s="217"/>
      <c r="M43" s="291"/>
      <c r="N43" s="291"/>
      <c r="O43" s="291"/>
      <c r="P43" s="291"/>
      <c r="Q43" s="291"/>
      <c r="R43" s="293"/>
      <c r="S43" s="135">
        <f t="shared" si="3"/>
        <v>0</v>
      </c>
    </row>
    <row r="44" spans="1:19" ht="20.100000000000001" customHeight="1" x14ac:dyDescent="0.2">
      <c r="A44" s="221" t="str">
        <f>CyP!A44</f>
        <v>7-2</v>
      </c>
      <c r="B44" s="143" t="str">
        <f t="shared" si="1"/>
        <v>Grueso impermeable b/ revestimiento</v>
      </c>
      <c r="C44" s="144"/>
      <c r="D44" s="43">
        <f t="shared" si="2"/>
        <v>0</v>
      </c>
      <c r="E44" s="219"/>
      <c r="F44" s="217"/>
      <c r="G44" s="217"/>
      <c r="H44" s="217"/>
      <c r="I44" s="217"/>
      <c r="J44" s="217"/>
      <c r="K44" s="291"/>
      <c r="L44" s="217"/>
      <c r="M44" s="291"/>
      <c r="N44" s="291"/>
      <c r="O44" s="291"/>
      <c r="P44" s="291"/>
      <c r="Q44" s="291"/>
      <c r="R44" s="293"/>
      <c r="S44" s="135">
        <f t="shared" si="3"/>
        <v>0</v>
      </c>
    </row>
    <row r="45" spans="1:19" ht="20.100000000000001" customHeight="1" x14ac:dyDescent="0.2">
      <c r="A45" s="221" t="str">
        <f>CyP!A45</f>
        <v>7-3</v>
      </c>
      <c r="B45" s="143" t="str">
        <f t="shared" si="1"/>
        <v xml:space="preserve">Enlucido </v>
      </c>
      <c r="C45" s="144"/>
      <c r="D45" s="43">
        <f t="shared" si="2"/>
        <v>0</v>
      </c>
      <c r="E45" s="219"/>
      <c r="F45" s="217"/>
      <c r="G45" s="217"/>
      <c r="H45" s="217"/>
      <c r="I45" s="217"/>
      <c r="J45" s="217"/>
      <c r="K45" s="291"/>
      <c r="L45" s="217"/>
      <c r="M45" s="291"/>
      <c r="N45" s="291"/>
      <c r="O45" s="291"/>
      <c r="P45" s="291"/>
      <c r="Q45" s="291"/>
      <c r="R45" s="293"/>
      <c r="S45" s="135">
        <f t="shared" si="3"/>
        <v>0</v>
      </c>
    </row>
    <row r="46" spans="1:19" ht="20.100000000000001" customHeight="1" x14ac:dyDescent="0.2">
      <c r="A46" s="221">
        <f>CyP!A46</f>
        <v>8</v>
      </c>
      <c r="B46" s="143" t="str">
        <f t="shared" si="1"/>
        <v>CUBIERTA DE TECHO</v>
      </c>
      <c r="C46" s="144"/>
      <c r="D46" s="43">
        <f t="shared" si="2"/>
        <v>0</v>
      </c>
      <c r="E46" s="219"/>
      <c r="F46" s="217"/>
      <c r="G46" s="217"/>
      <c r="H46" s="217"/>
      <c r="I46" s="217"/>
      <c r="J46" s="217"/>
      <c r="K46" s="291"/>
      <c r="L46" s="217"/>
      <c r="M46" s="291"/>
      <c r="N46" s="291"/>
      <c r="O46" s="291"/>
      <c r="P46" s="291"/>
      <c r="Q46" s="291"/>
      <c r="R46" s="293"/>
      <c r="S46" s="135">
        <f t="shared" si="3"/>
        <v>0</v>
      </c>
    </row>
    <row r="47" spans="1:19" ht="20.100000000000001" customHeight="1" x14ac:dyDescent="0.2">
      <c r="A47" s="221" t="str">
        <f>CyP!A47</f>
        <v>8-1</v>
      </c>
      <c r="B47" s="143" t="str">
        <f t="shared" si="1"/>
        <v>Cubierta de techo sobre losa</v>
      </c>
      <c r="C47" s="144"/>
      <c r="D47" s="43">
        <f t="shared" si="2"/>
        <v>0</v>
      </c>
      <c r="E47" s="219"/>
      <c r="F47" s="217"/>
      <c r="G47" s="217"/>
      <c r="H47" s="217"/>
      <c r="I47" s="217"/>
      <c r="J47" s="217"/>
      <c r="K47" s="291"/>
      <c r="L47" s="217"/>
      <c r="M47" s="291"/>
      <c r="N47" s="291"/>
      <c r="O47" s="291"/>
      <c r="P47" s="291"/>
      <c r="Q47" s="291"/>
      <c r="R47" s="293"/>
      <c r="S47" s="135">
        <f t="shared" si="3"/>
        <v>0</v>
      </c>
    </row>
    <row r="48" spans="1:19" ht="20.100000000000001" customHeight="1" x14ac:dyDescent="0.2">
      <c r="A48" s="221">
        <f>CyP!A48</f>
        <v>9</v>
      </c>
      <c r="B48" s="143" t="str">
        <f t="shared" si="1"/>
        <v>CIELORRASOS</v>
      </c>
      <c r="C48" s="144"/>
      <c r="D48" s="43">
        <f t="shared" si="2"/>
        <v>0</v>
      </c>
      <c r="E48" s="219"/>
      <c r="F48" s="217"/>
      <c r="G48" s="217"/>
      <c r="H48" s="217"/>
      <c r="I48" s="217"/>
      <c r="J48" s="217"/>
      <c r="K48" s="291"/>
      <c r="L48" s="217"/>
      <c r="M48" s="291"/>
      <c r="N48" s="291"/>
      <c r="O48" s="291"/>
      <c r="P48" s="291"/>
      <c r="Q48" s="291"/>
      <c r="R48" s="293"/>
      <c r="S48" s="135">
        <f t="shared" si="3"/>
        <v>0</v>
      </c>
    </row>
    <row r="49" spans="1:19" ht="20.100000000000001" customHeight="1" x14ac:dyDescent="0.2">
      <c r="A49" s="221" t="str">
        <f>CyP!A49</f>
        <v>9-1</v>
      </c>
      <c r="B49" s="143" t="str">
        <f t="shared" si="1"/>
        <v>Cielorraso aplicado a la cal</v>
      </c>
      <c r="C49" s="144"/>
      <c r="D49" s="43">
        <f t="shared" si="2"/>
        <v>0</v>
      </c>
      <c r="E49" s="219"/>
      <c r="F49" s="217"/>
      <c r="G49" s="217"/>
      <c r="H49" s="217"/>
      <c r="I49" s="217"/>
      <c r="J49" s="217"/>
      <c r="K49" s="291"/>
      <c r="L49" s="217"/>
      <c r="M49" s="291"/>
      <c r="N49" s="291"/>
      <c r="O49" s="291"/>
      <c r="P49" s="291"/>
      <c r="Q49" s="291"/>
      <c r="R49" s="293"/>
      <c r="S49" s="135">
        <f t="shared" si="3"/>
        <v>0</v>
      </c>
    </row>
    <row r="50" spans="1:19" ht="20.100000000000001" customHeight="1" x14ac:dyDescent="0.2">
      <c r="A50" s="221">
        <f>CyP!A50</f>
        <v>10</v>
      </c>
      <c r="B50" s="143" t="str">
        <f t="shared" ref="B50:B81" si="4">IF(A50="","",VLOOKUP(A50,Computo_Presupuesto,2,FALSE))</f>
        <v>REVESTIMIENTOS</v>
      </c>
      <c r="C50" s="144"/>
      <c r="D50" s="43">
        <f t="shared" ref="D50:D81" si="5">IF(A50="","",VLOOKUP(A50,Computo_Presupuesto,8,FALSE))</f>
        <v>0</v>
      </c>
      <c r="E50" s="219"/>
      <c r="F50" s="217"/>
      <c r="G50" s="217"/>
      <c r="H50" s="217"/>
      <c r="I50" s="217"/>
      <c r="J50" s="217"/>
      <c r="K50" s="291"/>
      <c r="L50" s="217"/>
      <c r="M50" s="291"/>
      <c r="N50" s="291"/>
      <c r="O50" s="291"/>
      <c r="P50" s="291"/>
      <c r="Q50" s="291"/>
      <c r="R50" s="293"/>
      <c r="S50" s="135">
        <f t="shared" ref="S50:S81" si="6">SUM(F50:J50)</f>
        <v>0</v>
      </c>
    </row>
    <row r="51" spans="1:19" ht="20.100000000000001" customHeight="1" x14ac:dyDescent="0.2">
      <c r="A51" s="221" t="str">
        <f>CyP!A51</f>
        <v>10-1</v>
      </c>
      <c r="B51" s="143" t="str">
        <f t="shared" si="4"/>
        <v>Revestimiento cerámico</v>
      </c>
      <c r="C51" s="144"/>
      <c r="D51" s="43">
        <f t="shared" si="5"/>
        <v>0</v>
      </c>
      <c r="E51" s="219"/>
      <c r="F51" s="217"/>
      <c r="G51" s="217"/>
      <c r="H51" s="217"/>
      <c r="I51" s="217"/>
      <c r="J51" s="217"/>
      <c r="K51" s="291"/>
      <c r="L51" s="217"/>
      <c r="M51" s="291"/>
      <c r="N51" s="291"/>
      <c r="O51" s="291"/>
      <c r="P51" s="291"/>
      <c r="Q51" s="291"/>
      <c r="R51" s="293"/>
      <c r="S51" s="135">
        <f t="shared" si="6"/>
        <v>0</v>
      </c>
    </row>
    <row r="52" spans="1:19" ht="20.100000000000001" customHeight="1" x14ac:dyDescent="0.2">
      <c r="A52" s="221" t="str">
        <f>CyP!A52</f>
        <v>10-2</v>
      </c>
      <c r="B52" s="143" t="str">
        <f t="shared" si="4"/>
        <v>Revestimiento tipo Iggam</v>
      </c>
      <c r="C52" s="144"/>
      <c r="D52" s="43">
        <f t="shared" si="5"/>
        <v>0</v>
      </c>
      <c r="E52" s="219"/>
      <c r="F52" s="217"/>
      <c r="G52" s="217"/>
      <c r="H52" s="217"/>
      <c r="I52" s="217"/>
      <c r="J52" s="217"/>
      <c r="K52" s="291"/>
      <c r="L52" s="217"/>
      <c r="M52" s="291"/>
      <c r="N52" s="291"/>
      <c r="O52" s="291"/>
      <c r="P52" s="291"/>
      <c r="Q52" s="291"/>
      <c r="R52" s="293"/>
      <c r="S52" s="135">
        <f t="shared" si="6"/>
        <v>0</v>
      </c>
    </row>
    <row r="53" spans="1:19" ht="20.100000000000001" customHeight="1" x14ac:dyDescent="0.2">
      <c r="A53" s="221">
        <f>CyP!A53</f>
        <v>11</v>
      </c>
      <c r="B53" s="143" t="str">
        <f t="shared" si="4"/>
        <v>TABIQUES</v>
      </c>
      <c r="C53" s="144"/>
      <c r="D53" s="43">
        <f t="shared" si="5"/>
        <v>0</v>
      </c>
      <c r="E53" s="219"/>
      <c r="F53" s="217"/>
      <c r="G53" s="217"/>
      <c r="H53" s="217"/>
      <c r="I53" s="217"/>
      <c r="J53" s="217"/>
      <c r="K53" s="291"/>
      <c r="L53" s="217"/>
      <c r="M53" s="291"/>
      <c r="N53" s="291"/>
      <c r="O53" s="291"/>
      <c r="P53" s="291"/>
      <c r="Q53" s="291"/>
      <c r="R53" s="293"/>
      <c r="S53" s="135">
        <f t="shared" si="6"/>
        <v>0</v>
      </c>
    </row>
    <row r="54" spans="1:19" ht="20.100000000000001" customHeight="1" x14ac:dyDescent="0.2">
      <c r="A54" s="221" t="str">
        <f>CyP!A54</f>
        <v>11-1</v>
      </c>
      <c r="B54" s="143" t="str">
        <f t="shared" si="4"/>
        <v xml:space="preserve">Tabique de Placa verde de Yeso </v>
      </c>
      <c r="C54" s="144"/>
      <c r="D54" s="43">
        <f t="shared" si="5"/>
        <v>0</v>
      </c>
      <c r="E54" s="219"/>
      <c r="F54" s="217"/>
      <c r="G54" s="217"/>
      <c r="H54" s="217"/>
      <c r="I54" s="217"/>
      <c r="J54" s="217"/>
      <c r="K54" s="291"/>
      <c r="L54" s="217"/>
      <c r="M54" s="291"/>
      <c r="N54" s="291"/>
      <c r="O54" s="291"/>
      <c r="P54" s="291"/>
      <c r="Q54" s="291"/>
      <c r="R54" s="293"/>
      <c r="S54" s="135">
        <f t="shared" si="6"/>
        <v>0</v>
      </c>
    </row>
    <row r="55" spans="1:19" ht="20.100000000000001" customHeight="1" x14ac:dyDescent="0.2">
      <c r="A55" s="221" t="str">
        <f>CyP!A55</f>
        <v>11-2</v>
      </c>
      <c r="B55" s="143" t="str">
        <f t="shared" si="4"/>
        <v>Tabique box granito natural en sanitarios</v>
      </c>
      <c r="C55" s="144"/>
      <c r="D55" s="43">
        <f t="shared" si="5"/>
        <v>0</v>
      </c>
      <c r="E55" s="219"/>
      <c r="F55" s="217"/>
      <c r="G55" s="217"/>
      <c r="H55" s="217"/>
      <c r="I55" s="217"/>
      <c r="J55" s="217"/>
      <c r="K55" s="291"/>
      <c r="L55" s="217"/>
      <c r="M55" s="291"/>
      <c r="N55" s="291"/>
      <c r="O55" s="291"/>
      <c r="P55" s="291"/>
      <c r="Q55" s="291"/>
      <c r="R55" s="293"/>
      <c r="S55" s="135">
        <f t="shared" si="6"/>
        <v>0</v>
      </c>
    </row>
    <row r="56" spans="1:19" ht="20.100000000000001" customHeight="1" x14ac:dyDescent="0.2">
      <c r="A56" s="221">
        <f>CyP!A56</f>
        <v>12</v>
      </c>
      <c r="B56" s="143" t="str">
        <f t="shared" si="4"/>
        <v>PISOS, ZOCALOS, UMBRALES Y ANTEPECHOS</v>
      </c>
      <c r="C56" s="144"/>
      <c r="D56" s="43">
        <f t="shared" si="5"/>
        <v>0</v>
      </c>
      <c r="E56" s="219"/>
      <c r="F56" s="217"/>
      <c r="G56" s="217"/>
      <c r="H56" s="217"/>
      <c r="I56" s="217"/>
      <c r="J56" s="217"/>
      <c r="K56" s="291"/>
      <c r="L56" s="217"/>
      <c r="M56" s="291"/>
      <c r="N56" s="291"/>
      <c r="O56" s="291"/>
      <c r="P56" s="291"/>
      <c r="Q56" s="291"/>
      <c r="R56" s="293"/>
      <c r="S56" s="135">
        <f t="shared" si="6"/>
        <v>0</v>
      </c>
    </row>
    <row r="57" spans="1:19" ht="20.100000000000001" customHeight="1" x14ac:dyDescent="0.2">
      <c r="A57" s="221" t="str">
        <f>CyP!A57</f>
        <v>12-1</v>
      </c>
      <c r="B57" s="143" t="str">
        <f t="shared" si="4"/>
        <v>Piso granítico (0,30x0,30)</v>
      </c>
      <c r="C57" s="144"/>
      <c r="D57" s="43">
        <f t="shared" si="5"/>
        <v>0</v>
      </c>
      <c r="E57" s="219"/>
      <c r="F57" s="217"/>
      <c r="G57" s="217"/>
      <c r="H57" s="217"/>
      <c r="I57" s="217"/>
      <c r="J57" s="217"/>
      <c r="K57" s="291"/>
      <c r="L57" s="217"/>
      <c r="M57" s="291"/>
      <c r="N57" s="291"/>
      <c r="O57" s="291"/>
      <c r="P57" s="291"/>
      <c r="Q57" s="291"/>
      <c r="R57" s="293"/>
      <c r="S57" s="135">
        <f t="shared" si="6"/>
        <v>0</v>
      </c>
    </row>
    <row r="58" spans="1:19" ht="20.100000000000001" customHeight="1" x14ac:dyDescent="0.2">
      <c r="A58" s="221" t="str">
        <f>CyP!A58</f>
        <v>12-2</v>
      </c>
      <c r="B58" s="143" t="str">
        <f t="shared" si="4"/>
        <v>Piso loseta rústica (0,40x0,40)</v>
      </c>
      <c r="C58" s="144"/>
      <c r="D58" s="43">
        <f t="shared" si="5"/>
        <v>0</v>
      </c>
      <c r="E58" s="219"/>
      <c r="F58" s="217"/>
      <c r="G58" s="217"/>
      <c r="H58" s="217"/>
      <c r="I58" s="217"/>
      <c r="J58" s="217"/>
      <c r="K58" s="291"/>
      <c r="L58" s="217"/>
      <c r="M58" s="291"/>
      <c r="N58" s="291"/>
      <c r="O58" s="291"/>
      <c r="P58" s="291"/>
      <c r="Q58" s="291"/>
      <c r="R58" s="293"/>
      <c r="S58" s="135">
        <f t="shared" si="6"/>
        <v>0</v>
      </c>
    </row>
    <row r="59" spans="1:19" ht="20.100000000000001" customHeight="1" x14ac:dyDescent="0.2">
      <c r="A59" s="221" t="str">
        <f>CyP!A59</f>
        <v>12-3</v>
      </c>
      <c r="B59" s="143" t="str">
        <f t="shared" si="4"/>
        <v>Piso cemento alisado</v>
      </c>
      <c r="C59" s="144"/>
      <c r="D59" s="43">
        <f t="shared" si="5"/>
        <v>0</v>
      </c>
      <c r="E59" s="219"/>
      <c r="F59" s="217"/>
      <c r="G59" s="217"/>
      <c r="H59" s="217"/>
      <c r="I59" s="217"/>
      <c r="J59" s="217"/>
      <c r="K59" s="291"/>
      <c r="L59" s="217"/>
      <c r="M59" s="291"/>
      <c r="N59" s="291"/>
      <c r="O59" s="291"/>
      <c r="P59" s="291"/>
      <c r="Q59" s="291"/>
      <c r="R59" s="293"/>
      <c r="S59" s="135">
        <f t="shared" si="6"/>
        <v>0</v>
      </c>
    </row>
    <row r="60" spans="1:19" ht="20.100000000000001" customHeight="1" x14ac:dyDescent="0.2">
      <c r="A60" s="221" t="str">
        <f>CyP!A60</f>
        <v>12-4</v>
      </c>
      <c r="B60" s="143" t="str">
        <f t="shared" si="4"/>
        <v>Pavimentos Articulado</v>
      </c>
      <c r="C60" s="144"/>
      <c r="D60" s="43">
        <f t="shared" si="5"/>
        <v>0</v>
      </c>
      <c r="E60" s="219"/>
      <c r="F60" s="217"/>
      <c r="G60" s="217"/>
      <c r="H60" s="217"/>
      <c r="I60" s="217"/>
      <c r="J60" s="217"/>
      <c r="K60" s="291"/>
      <c r="L60" s="217"/>
      <c r="M60" s="291"/>
      <c r="N60" s="291"/>
      <c r="O60" s="291"/>
      <c r="P60" s="291"/>
      <c r="Q60" s="291"/>
      <c r="R60" s="293"/>
      <c r="S60" s="135">
        <f t="shared" si="6"/>
        <v>0</v>
      </c>
    </row>
    <row r="61" spans="1:19" ht="20.100000000000001" customHeight="1" x14ac:dyDescent="0.2">
      <c r="A61" s="221" t="str">
        <f>CyP!A61</f>
        <v>12-5</v>
      </c>
      <c r="B61" s="143" t="str">
        <f t="shared" si="4"/>
        <v>Zócalo granítico sanitario</v>
      </c>
      <c r="C61" s="144"/>
      <c r="D61" s="43">
        <f t="shared" si="5"/>
        <v>0</v>
      </c>
      <c r="E61" s="219"/>
      <c r="F61" s="217"/>
      <c r="G61" s="217"/>
      <c r="H61" s="217"/>
      <c r="I61" s="217"/>
      <c r="J61" s="217"/>
      <c r="K61" s="291"/>
      <c r="L61" s="217"/>
      <c r="M61" s="291"/>
      <c r="N61" s="291"/>
      <c r="O61" s="291"/>
      <c r="P61" s="291"/>
      <c r="Q61" s="291"/>
      <c r="R61" s="293"/>
      <c r="S61" s="135">
        <f t="shared" si="6"/>
        <v>0</v>
      </c>
    </row>
    <row r="62" spans="1:19" ht="20.100000000000001" customHeight="1" x14ac:dyDescent="0.2">
      <c r="A62" s="221" t="str">
        <f>CyP!A62</f>
        <v>12-6</v>
      </c>
      <c r="B62" s="143" t="str">
        <f t="shared" si="4"/>
        <v>Zócalo hormigón</v>
      </c>
      <c r="C62" s="144"/>
      <c r="D62" s="43">
        <f t="shared" si="5"/>
        <v>0</v>
      </c>
      <c r="E62" s="219"/>
      <c r="F62" s="217"/>
      <c r="G62" s="217"/>
      <c r="H62" s="217"/>
      <c r="I62" s="217"/>
      <c r="J62" s="217"/>
      <c r="K62" s="291"/>
      <c r="L62" s="217"/>
      <c r="M62" s="291"/>
      <c r="N62" s="291"/>
      <c r="O62" s="291"/>
      <c r="P62" s="291"/>
      <c r="Q62" s="291"/>
      <c r="R62" s="293"/>
      <c r="S62" s="135">
        <f t="shared" si="6"/>
        <v>0</v>
      </c>
    </row>
    <row r="63" spans="1:19" ht="20.100000000000001" customHeight="1" x14ac:dyDescent="0.2">
      <c r="A63" s="221" t="str">
        <f>CyP!A63</f>
        <v>12-7</v>
      </c>
      <c r="B63" s="143" t="str">
        <f t="shared" si="4"/>
        <v>Antepechos de hormigón</v>
      </c>
      <c r="C63" s="144"/>
      <c r="D63" s="43">
        <f t="shared" si="5"/>
        <v>0</v>
      </c>
      <c r="E63" s="219"/>
      <c r="F63" s="217"/>
      <c r="G63" s="217"/>
      <c r="H63" s="217"/>
      <c r="I63" s="217"/>
      <c r="J63" s="217"/>
      <c r="K63" s="291"/>
      <c r="L63" s="217"/>
      <c r="M63" s="291"/>
      <c r="N63" s="291"/>
      <c r="O63" s="291"/>
      <c r="P63" s="291"/>
      <c r="Q63" s="291"/>
      <c r="R63" s="293"/>
      <c r="S63" s="135">
        <f t="shared" si="6"/>
        <v>0</v>
      </c>
    </row>
    <row r="64" spans="1:19" ht="20.100000000000001" customHeight="1" x14ac:dyDescent="0.2">
      <c r="A64" s="221" t="str">
        <f>CyP!A64</f>
        <v>12-8</v>
      </c>
      <c r="B64" s="143" t="str">
        <f t="shared" si="4"/>
        <v>Umbrales de granito natural</v>
      </c>
      <c r="C64" s="144"/>
      <c r="D64" s="43">
        <f t="shared" si="5"/>
        <v>0</v>
      </c>
      <c r="E64" s="219"/>
      <c r="F64" s="217"/>
      <c r="G64" s="217"/>
      <c r="H64" s="217"/>
      <c r="I64" s="217"/>
      <c r="J64" s="217"/>
      <c r="K64" s="291"/>
      <c r="L64" s="217"/>
      <c r="M64" s="291"/>
      <c r="N64" s="291"/>
      <c r="O64" s="291"/>
      <c r="P64" s="291"/>
      <c r="Q64" s="291"/>
      <c r="R64" s="293"/>
      <c r="S64" s="135">
        <f t="shared" si="6"/>
        <v>0</v>
      </c>
    </row>
    <row r="65" spans="1:19" ht="20.100000000000001" customHeight="1" x14ac:dyDescent="0.2">
      <c r="A65" s="221">
        <f>CyP!A65</f>
        <v>13</v>
      </c>
      <c r="B65" s="143" t="str">
        <f t="shared" si="4"/>
        <v>MESADAS</v>
      </c>
      <c r="C65" s="144"/>
      <c r="D65" s="43">
        <f t="shared" si="5"/>
        <v>0</v>
      </c>
      <c r="E65" s="219"/>
      <c r="F65" s="217"/>
      <c r="G65" s="217"/>
      <c r="H65" s="217"/>
      <c r="I65" s="217"/>
      <c r="J65" s="217"/>
      <c r="K65" s="291"/>
      <c r="L65" s="217"/>
      <c r="M65" s="291"/>
      <c r="N65" s="291"/>
      <c r="O65" s="291"/>
      <c r="P65" s="291"/>
      <c r="Q65" s="291"/>
      <c r="R65" s="293"/>
      <c r="S65" s="135">
        <f t="shared" si="6"/>
        <v>0</v>
      </c>
    </row>
    <row r="66" spans="1:19" ht="20.100000000000001" customHeight="1" x14ac:dyDescent="0.2">
      <c r="A66" s="221" t="str">
        <f>CyP!A66</f>
        <v>13-1</v>
      </c>
      <c r="B66" s="143" t="str">
        <f t="shared" si="4"/>
        <v>Mesada granito natural</v>
      </c>
      <c r="C66" s="144"/>
      <c r="D66" s="43">
        <f t="shared" si="5"/>
        <v>0</v>
      </c>
      <c r="E66" s="219"/>
      <c r="F66" s="217"/>
      <c r="G66" s="217"/>
      <c r="H66" s="217"/>
      <c r="I66" s="217"/>
      <c r="J66" s="217"/>
      <c r="K66" s="291"/>
      <c r="L66" s="217"/>
      <c r="M66" s="291"/>
      <c r="N66" s="291"/>
      <c r="O66" s="291"/>
      <c r="P66" s="291"/>
      <c r="Q66" s="291"/>
      <c r="R66" s="293"/>
      <c r="S66" s="135">
        <f t="shared" si="6"/>
        <v>0</v>
      </c>
    </row>
    <row r="67" spans="1:19" ht="20.100000000000001" customHeight="1" x14ac:dyDescent="0.2">
      <c r="A67" s="221" t="str">
        <f>CyP!A67</f>
        <v>13-2</v>
      </c>
      <c r="B67" s="143" t="str">
        <f t="shared" si="4"/>
        <v>Mesada acero inoxidable con zócalo</v>
      </c>
      <c r="C67" s="144"/>
      <c r="D67" s="43">
        <f t="shared" si="5"/>
        <v>0</v>
      </c>
      <c r="E67" s="219"/>
      <c r="F67" s="217"/>
      <c r="G67" s="217"/>
      <c r="H67" s="217"/>
      <c r="I67" s="217"/>
      <c r="J67" s="217"/>
      <c r="K67" s="291"/>
      <c r="L67" s="217"/>
      <c r="M67" s="291"/>
      <c r="N67" s="291"/>
      <c r="O67" s="291"/>
      <c r="P67" s="291"/>
      <c r="Q67" s="291"/>
      <c r="R67" s="293"/>
      <c r="S67" s="135">
        <f t="shared" si="6"/>
        <v>0</v>
      </c>
    </row>
    <row r="68" spans="1:19" ht="20.100000000000001" customHeight="1" x14ac:dyDescent="0.2">
      <c r="A68" s="221">
        <f>CyP!A68</f>
        <v>14</v>
      </c>
      <c r="B68" s="143" t="str">
        <f t="shared" si="4"/>
        <v>VIDRIOS Y ESPEJOS</v>
      </c>
      <c r="C68" s="144"/>
      <c r="D68" s="43">
        <f t="shared" si="5"/>
        <v>0</v>
      </c>
      <c r="E68" s="219"/>
      <c r="F68" s="217"/>
      <c r="G68" s="217"/>
      <c r="H68" s="217"/>
      <c r="I68" s="217"/>
      <c r="J68" s="217"/>
      <c r="K68" s="291"/>
      <c r="L68" s="217"/>
      <c r="M68" s="291"/>
      <c r="N68" s="291"/>
      <c r="O68" s="291"/>
      <c r="P68" s="291"/>
      <c r="Q68" s="291"/>
      <c r="R68" s="293"/>
      <c r="S68" s="135">
        <f t="shared" si="6"/>
        <v>0</v>
      </c>
    </row>
    <row r="69" spans="1:19" ht="20.100000000000001" customHeight="1" x14ac:dyDescent="0.2">
      <c r="A69" s="221" t="str">
        <f>CyP!A69</f>
        <v>14-1</v>
      </c>
      <c r="B69" s="143" t="str">
        <f t="shared" si="4"/>
        <v>Laminado de seguridad (float 3+PVB+float 3)</v>
      </c>
      <c r="C69" s="144"/>
      <c r="D69" s="43">
        <f t="shared" si="5"/>
        <v>0</v>
      </c>
      <c r="E69" s="219"/>
      <c r="F69" s="217"/>
      <c r="G69" s="217"/>
      <c r="H69" s="217"/>
      <c r="I69" s="217"/>
      <c r="J69" s="217"/>
      <c r="K69" s="291"/>
      <c r="L69" s="217"/>
      <c r="M69" s="291"/>
      <c r="N69" s="291"/>
      <c r="O69" s="291"/>
      <c r="P69" s="291"/>
      <c r="Q69" s="291"/>
      <c r="R69" s="293"/>
      <c r="S69" s="135">
        <f t="shared" si="6"/>
        <v>0</v>
      </c>
    </row>
    <row r="70" spans="1:19" ht="20.100000000000001" customHeight="1" x14ac:dyDescent="0.2">
      <c r="A70" s="221" t="str">
        <f>CyP!A70</f>
        <v>14-2</v>
      </c>
      <c r="B70" s="143" t="str">
        <f t="shared" si="4"/>
        <v>Espejos</v>
      </c>
      <c r="C70" s="144"/>
      <c r="D70" s="43">
        <f t="shared" si="5"/>
        <v>0</v>
      </c>
      <c r="E70" s="219"/>
      <c r="F70" s="217"/>
      <c r="G70" s="217"/>
      <c r="H70" s="217"/>
      <c r="I70" s="217"/>
      <c r="J70" s="217"/>
      <c r="K70" s="291"/>
      <c r="L70" s="217"/>
      <c r="M70" s="291"/>
      <c r="N70" s="291"/>
      <c r="O70" s="291"/>
      <c r="P70" s="291"/>
      <c r="Q70" s="291"/>
      <c r="R70" s="293"/>
      <c r="S70" s="135">
        <f t="shared" si="6"/>
        <v>0</v>
      </c>
    </row>
    <row r="71" spans="1:19" ht="20.100000000000001" customHeight="1" x14ac:dyDescent="0.2">
      <c r="A71" s="221">
        <f>CyP!A71</f>
        <v>15</v>
      </c>
      <c r="B71" s="143" t="str">
        <f t="shared" si="4"/>
        <v>PINTURAS</v>
      </c>
      <c r="C71" s="144"/>
      <c r="D71" s="43">
        <f t="shared" si="5"/>
        <v>0</v>
      </c>
      <c r="E71" s="219"/>
      <c r="F71" s="217"/>
      <c r="G71" s="217"/>
      <c r="H71" s="217"/>
      <c r="I71" s="217"/>
      <c r="J71" s="217"/>
      <c r="K71" s="291"/>
      <c r="L71" s="217"/>
      <c r="M71" s="291"/>
      <c r="N71" s="291"/>
      <c r="O71" s="291"/>
      <c r="P71" s="291"/>
      <c r="Q71" s="291"/>
      <c r="R71" s="293"/>
      <c r="S71" s="135">
        <f t="shared" si="6"/>
        <v>0</v>
      </c>
    </row>
    <row r="72" spans="1:19" ht="20.100000000000001" customHeight="1" x14ac:dyDescent="0.2">
      <c r="A72" s="221" t="str">
        <f>CyP!A72</f>
        <v>15-1</v>
      </c>
      <c r="B72" s="143" t="str">
        <f t="shared" si="4"/>
        <v>Látex muro interior</v>
      </c>
      <c r="C72" s="144"/>
      <c r="D72" s="43">
        <f t="shared" si="5"/>
        <v>0</v>
      </c>
      <c r="E72" s="219"/>
      <c r="F72" s="217"/>
      <c r="G72" s="217"/>
      <c r="H72" s="217"/>
      <c r="I72" s="217"/>
      <c r="J72" s="217"/>
      <c r="K72" s="291"/>
      <c r="L72" s="217"/>
      <c r="M72" s="291"/>
      <c r="N72" s="291"/>
      <c r="O72" s="291"/>
      <c r="P72" s="291"/>
      <c r="Q72" s="291"/>
      <c r="R72" s="293"/>
      <c r="S72" s="135">
        <f t="shared" si="6"/>
        <v>0</v>
      </c>
    </row>
    <row r="73" spans="1:19" ht="20.100000000000001" customHeight="1" x14ac:dyDescent="0.2">
      <c r="A73" s="221" t="str">
        <f>CyP!A73</f>
        <v>15-2</v>
      </c>
      <c r="B73" s="143" t="str">
        <f t="shared" si="4"/>
        <v>Látex muro exterior</v>
      </c>
      <c r="C73" s="144"/>
      <c r="D73" s="43">
        <f t="shared" si="5"/>
        <v>0</v>
      </c>
      <c r="E73" s="219"/>
      <c r="F73" s="217"/>
      <c r="G73" s="217"/>
      <c r="H73" s="217"/>
      <c r="I73" s="217"/>
      <c r="J73" s="217"/>
      <c r="K73" s="291"/>
      <c r="L73" s="217"/>
      <c r="M73" s="291"/>
      <c r="N73" s="291"/>
      <c r="O73" s="291"/>
      <c r="P73" s="291"/>
      <c r="Q73" s="291"/>
      <c r="R73" s="293"/>
      <c r="S73" s="135">
        <f t="shared" si="6"/>
        <v>0</v>
      </c>
    </row>
    <row r="74" spans="1:19" ht="20.100000000000001" customHeight="1" x14ac:dyDescent="0.2">
      <c r="A74" s="221" t="str">
        <f>CyP!A74</f>
        <v>15-3</v>
      </c>
      <c r="B74" s="143" t="str">
        <f t="shared" si="4"/>
        <v>Látex cielorraso antihongos</v>
      </c>
      <c r="C74" s="144"/>
      <c r="D74" s="43">
        <f t="shared" si="5"/>
        <v>0</v>
      </c>
      <c r="E74" s="219"/>
      <c r="F74" s="217"/>
      <c r="G74" s="217"/>
      <c r="H74" s="217"/>
      <c r="I74" s="217"/>
      <c r="J74" s="217"/>
      <c r="K74" s="291"/>
      <c r="L74" s="217"/>
      <c r="M74" s="291"/>
      <c r="N74" s="291"/>
      <c r="O74" s="291"/>
      <c r="P74" s="291"/>
      <c r="Q74" s="291"/>
      <c r="R74" s="293"/>
      <c r="S74" s="135">
        <f t="shared" si="6"/>
        <v>0</v>
      </c>
    </row>
    <row r="75" spans="1:19" ht="20.100000000000001" customHeight="1" x14ac:dyDescent="0.2">
      <c r="A75" s="221" t="str">
        <f>CyP!A75</f>
        <v>15-4</v>
      </c>
      <c r="B75" s="143" t="str">
        <f t="shared" si="4"/>
        <v>Esmalte sintético sobre carpintería madera</v>
      </c>
      <c r="C75" s="144"/>
      <c r="D75" s="43">
        <f t="shared" si="5"/>
        <v>0</v>
      </c>
      <c r="E75" s="219"/>
      <c r="F75" s="217"/>
      <c r="G75" s="217"/>
      <c r="H75" s="217"/>
      <c r="I75" s="217"/>
      <c r="J75" s="217"/>
      <c r="K75" s="291"/>
      <c r="L75" s="217"/>
      <c r="M75" s="291"/>
      <c r="N75" s="291"/>
      <c r="O75" s="291"/>
      <c r="P75" s="291"/>
      <c r="Q75" s="291"/>
      <c r="R75" s="293"/>
      <c r="S75" s="135">
        <f t="shared" si="6"/>
        <v>0</v>
      </c>
    </row>
    <row r="76" spans="1:19" ht="20.100000000000001" customHeight="1" x14ac:dyDescent="0.2">
      <c r="A76" s="221" t="str">
        <f>CyP!A76</f>
        <v>15-5</v>
      </c>
      <c r="B76" s="143" t="str">
        <f t="shared" si="4"/>
        <v>Esmalte sintético sobre carpintería metálica y herrería</v>
      </c>
      <c r="C76" s="144"/>
      <c r="D76" s="43">
        <f t="shared" si="5"/>
        <v>0</v>
      </c>
      <c r="E76" s="219"/>
      <c r="F76" s="217"/>
      <c r="G76" s="217"/>
      <c r="H76" s="217"/>
      <c r="I76" s="217"/>
      <c r="J76" s="217"/>
      <c r="K76" s="291"/>
      <c r="L76" s="217"/>
      <c r="M76" s="291"/>
      <c r="N76" s="291"/>
      <c r="O76" s="291"/>
      <c r="P76" s="291"/>
      <c r="Q76" s="291"/>
      <c r="R76" s="293"/>
      <c r="S76" s="135">
        <f t="shared" si="6"/>
        <v>0</v>
      </c>
    </row>
    <row r="77" spans="1:19" ht="20.100000000000001" customHeight="1" x14ac:dyDescent="0.2">
      <c r="A77" s="221">
        <f>CyP!A77</f>
        <v>16</v>
      </c>
      <c r="B77" s="143" t="str">
        <f t="shared" si="4"/>
        <v>CARPINTERIAS</v>
      </c>
      <c r="C77" s="144"/>
      <c r="D77" s="43">
        <f t="shared" si="5"/>
        <v>0</v>
      </c>
      <c r="E77" s="219"/>
      <c r="F77" s="217"/>
      <c r="G77" s="217"/>
      <c r="H77" s="217"/>
      <c r="I77" s="217"/>
      <c r="J77" s="217"/>
      <c r="K77" s="291"/>
      <c r="L77" s="217"/>
      <c r="M77" s="291"/>
      <c r="N77" s="291"/>
      <c r="O77" s="291"/>
      <c r="P77" s="291"/>
      <c r="Q77" s="291"/>
      <c r="R77" s="293"/>
      <c r="S77" s="135">
        <f t="shared" si="6"/>
        <v>0</v>
      </c>
    </row>
    <row r="78" spans="1:19" ht="20.100000000000001" customHeight="1" x14ac:dyDescent="0.2">
      <c r="A78" s="221" t="str">
        <f>CyP!A78</f>
        <v>16-1</v>
      </c>
      <c r="B78" s="143" t="str">
        <f t="shared" si="4"/>
        <v>Carpintería madera</v>
      </c>
      <c r="C78" s="144"/>
      <c r="D78" s="43">
        <f t="shared" si="5"/>
        <v>0</v>
      </c>
      <c r="E78" s="219"/>
      <c r="F78" s="217"/>
      <c r="G78" s="217"/>
      <c r="H78" s="217"/>
      <c r="I78" s="217"/>
      <c r="J78" s="217"/>
      <c r="K78" s="291"/>
      <c r="L78" s="217"/>
      <c r="M78" s="291"/>
      <c r="N78" s="291"/>
      <c r="O78" s="291"/>
      <c r="P78" s="291"/>
      <c r="Q78" s="291"/>
      <c r="R78" s="293"/>
      <c r="S78" s="135">
        <f t="shared" si="6"/>
        <v>0</v>
      </c>
    </row>
    <row r="79" spans="1:19" ht="20.100000000000001" customHeight="1" x14ac:dyDescent="0.2">
      <c r="A79" s="221" t="str">
        <f>CyP!A79</f>
        <v>16-2</v>
      </c>
      <c r="B79" s="143" t="str">
        <f t="shared" si="4"/>
        <v>Carpintería metálica</v>
      </c>
      <c r="C79" s="144"/>
      <c r="D79" s="43">
        <f t="shared" si="5"/>
        <v>0</v>
      </c>
      <c r="E79" s="219"/>
      <c r="F79" s="217"/>
      <c r="G79" s="217"/>
      <c r="H79" s="217"/>
      <c r="I79" s="217"/>
      <c r="J79" s="217"/>
      <c r="K79" s="291"/>
      <c r="L79" s="217"/>
      <c r="M79" s="291"/>
      <c r="N79" s="291"/>
      <c r="O79" s="291"/>
      <c r="P79" s="291"/>
      <c r="Q79" s="291"/>
      <c r="R79" s="293"/>
      <c r="S79" s="135">
        <f t="shared" si="6"/>
        <v>0</v>
      </c>
    </row>
    <row r="80" spans="1:19" ht="20.100000000000001" customHeight="1" x14ac:dyDescent="0.2">
      <c r="A80" s="221" t="str">
        <f>CyP!A80</f>
        <v>16-3</v>
      </c>
      <c r="B80" s="143" t="str">
        <f t="shared" si="4"/>
        <v>Carpintería aluminio</v>
      </c>
      <c r="C80" s="144"/>
      <c r="D80" s="43">
        <f t="shared" si="5"/>
        <v>0</v>
      </c>
      <c r="E80" s="219"/>
      <c r="F80" s="217"/>
      <c r="G80" s="217"/>
      <c r="H80" s="217"/>
      <c r="I80" s="217"/>
      <c r="J80" s="217"/>
      <c r="K80" s="291"/>
      <c r="L80" s="217"/>
      <c r="M80" s="291"/>
      <c r="N80" s="291"/>
      <c r="O80" s="291"/>
      <c r="P80" s="291"/>
      <c r="Q80" s="291"/>
      <c r="R80" s="293"/>
      <c r="S80" s="135">
        <f t="shared" si="6"/>
        <v>0</v>
      </c>
    </row>
    <row r="81" spans="1:19" ht="20.100000000000001" customHeight="1" x14ac:dyDescent="0.2">
      <c r="A81" s="221">
        <f>CyP!A81</f>
        <v>17</v>
      </c>
      <c r="B81" s="143" t="str">
        <f t="shared" si="4"/>
        <v>ESTRUCTURAS y CUBIERTAS METALICAS</v>
      </c>
      <c r="C81" s="144"/>
      <c r="D81" s="43">
        <f t="shared" si="5"/>
        <v>0</v>
      </c>
      <c r="E81" s="219"/>
      <c r="F81" s="217"/>
      <c r="G81" s="217"/>
      <c r="H81" s="217"/>
      <c r="I81" s="217"/>
      <c r="J81" s="217"/>
      <c r="K81" s="291"/>
      <c r="L81" s="217"/>
      <c r="M81" s="291"/>
      <c r="N81" s="291"/>
      <c r="O81" s="291"/>
      <c r="P81" s="291"/>
      <c r="Q81" s="291"/>
      <c r="R81" s="293"/>
      <c r="S81" s="135">
        <f t="shared" si="6"/>
        <v>0</v>
      </c>
    </row>
    <row r="82" spans="1:19" ht="20.100000000000001" customHeight="1" x14ac:dyDescent="0.2">
      <c r="A82" s="221" t="str">
        <f>CyP!A82</f>
        <v>17-1</v>
      </c>
      <c r="B82" s="143" t="str">
        <f t="shared" ref="B82:B112" si="7">IF(A82="","",VLOOKUP(A82,Computo_Presupuesto,2,FALSE))</f>
        <v>Tapajuntas</v>
      </c>
      <c r="C82" s="144"/>
      <c r="D82" s="43">
        <f t="shared" ref="D82:D95" si="8">IF(A82="","",VLOOKUP(A82,Computo_Presupuesto,8,FALSE))</f>
        <v>0</v>
      </c>
      <c r="E82" s="219"/>
      <c r="F82" s="217"/>
      <c r="G82" s="217"/>
      <c r="H82" s="217"/>
      <c r="I82" s="217"/>
      <c r="J82" s="217"/>
      <c r="K82" s="291"/>
      <c r="L82" s="217"/>
      <c r="M82" s="291"/>
      <c r="N82" s="291"/>
      <c r="O82" s="291"/>
      <c r="P82" s="291"/>
      <c r="Q82" s="291"/>
      <c r="R82" s="293"/>
      <c r="S82" s="135">
        <f t="shared" ref="S82:S113" si="9">SUM(F82:J82)</f>
        <v>0</v>
      </c>
    </row>
    <row r="83" spans="1:19" ht="20.100000000000001" customHeight="1" x14ac:dyDescent="0.2">
      <c r="A83" s="221" t="str">
        <f>CyP!A83</f>
        <v>17-2</v>
      </c>
      <c r="B83" s="143" t="str">
        <f t="shared" si="7"/>
        <v>Torre metálica para tanque de reserva</v>
      </c>
      <c r="C83" s="144"/>
      <c r="D83" s="43">
        <f t="shared" si="8"/>
        <v>0</v>
      </c>
      <c r="E83" s="219"/>
      <c r="F83" s="217"/>
      <c r="G83" s="217"/>
      <c r="H83" s="217"/>
      <c r="I83" s="217"/>
      <c r="J83" s="217"/>
      <c r="K83" s="291"/>
      <c r="L83" s="217"/>
      <c r="M83" s="291"/>
      <c r="N83" s="291"/>
      <c r="O83" s="291"/>
      <c r="P83" s="291"/>
      <c r="Q83" s="291"/>
      <c r="R83" s="293"/>
      <c r="S83" s="135">
        <f t="shared" si="9"/>
        <v>0</v>
      </c>
    </row>
    <row r="84" spans="1:19" ht="20.100000000000001" customHeight="1" x14ac:dyDescent="0.2">
      <c r="A84" s="221">
        <f>CyP!A84</f>
        <v>18</v>
      </c>
      <c r="B84" s="143" t="str">
        <f t="shared" si="7"/>
        <v>INSTALACIONES ELECTRICA</v>
      </c>
      <c r="C84" s="144"/>
      <c r="D84" s="43">
        <f t="shared" si="8"/>
        <v>0</v>
      </c>
      <c r="E84" s="219"/>
      <c r="F84" s="217"/>
      <c r="G84" s="217"/>
      <c r="H84" s="217"/>
      <c r="I84" s="217"/>
      <c r="J84" s="217"/>
      <c r="K84" s="291"/>
      <c r="L84" s="217"/>
      <c r="M84" s="291"/>
      <c r="N84" s="291"/>
      <c r="O84" s="291"/>
      <c r="P84" s="291"/>
      <c r="Q84" s="291"/>
      <c r="R84" s="293"/>
      <c r="S84" s="135">
        <f t="shared" si="9"/>
        <v>0</v>
      </c>
    </row>
    <row r="85" spans="1:19" ht="20.100000000000001" customHeight="1" x14ac:dyDescent="0.2">
      <c r="A85" s="221" t="str">
        <f>CyP!A85</f>
        <v>18-1</v>
      </c>
      <c r="B85" s="143" t="str">
        <f t="shared" si="7"/>
        <v>Instalación eléctrica - Fuerza mótriz y media tensión</v>
      </c>
      <c r="C85" s="144"/>
      <c r="D85" s="43">
        <f t="shared" si="8"/>
        <v>0</v>
      </c>
      <c r="E85" s="219"/>
      <c r="F85" s="217"/>
      <c r="G85" s="217"/>
      <c r="H85" s="217"/>
      <c r="I85" s="217"/>
      <c r="J85" s="217"/>
      <c r="K85" s="291"/>
      <c r="L85" s="217"/>
      <c r="M85" s="291"/>
      <c r="N85" s="291"/>
      <c r="O85" s="291"/>
      <c r="P85" s="291"/>
      <c r="Q85" s="291"/>
      <c r="R85" s="293"/>
      <c r="S85" s="135">
        <f t="shared" si="9"/>
        <v>0</v>
      </c>
    </row>
    <row r="86" spans="1:19" ht="20.100000000000001" customHeight="1" x14ac:dyDescent="0.2">
      <c r="A86" s="221" t="str">
        <f>CyP!A86</f>
        <v>18-2</v>
      </c>
      <c r="B86" s="143" t="str">
        <f t="shared" si="7"/>
        <v>Instalación eléctrica - Instalación y cableado</v>
      </c>
      <c r="C86" s="292"/>
      <c r="D86" s="43">
        <f t="shared" si="8"/>
        <v>0</v>
      </c>
      <c r="E86" s="219"/>
      <c r="F86" s="217"/>
      <c r="G86" s="217"/>
      <c r="H86" s="217"/>
      <c r="I86" s="217"/>
      <c r="J86" s="217"/>
      <c r="K86" s="291"/>
      <c r="L86" s="217"/>
      <c r="M86" s="291"/>
      <c r="N86" s="291"/>
      <c r="O86" s="291"/>
      <c r="P86" s="291"/>
      <c r="Q86" s="291"/>
      <c r="R86" s="293"/>
      <c r="S86" s="135">
        <f t="shared" si="9"/>
        <v>0</v>
      </c>
    </row>
    <row r="87" spans="1:19" ht="20.100000000000001" customHeight="1" x14ac:dyDescent="0.2">
      <c r="A87" s="221" t="str">
        <f>CyP!A87</f>
        <v>18-3</v>
      </c>
      <c r="B87" s="143" t="str">
        <f t="shared" si="7"/>
        <v>Instalación eléctrica - Corrientes débiles</v>
      </c>
      <c r="C87" s="292"/>
      <c r="D87" s="43">
        <f t="shared" si="8"/>
        <v>0</v>
      </c>
      <c r="E87" s="219"/>
      <c r="F87" s="217"/>
      <c r="G87" s="217"/>
      <c r="H87" s="217"/>
      <c r="I87" s="217"/>
      <c r="J87" s="217"/>
      <c r="K87" s="291"/>
      <c r="L87" s="217"/>
      <c r="M87" s="291"/>
      <c r="N87" s="291"/>
      <c r="O87" s="291"/>
      <c r="P87" s="291"/>
      <c r="Q87" s="291"/>
      <c r="R87" s="293"/>
      <c r="S87" s="135">
        <f t="shared" si="9"/>
        <v>0</v>
      </c>
    </row>
    <row r="88" spans="1:19" ht="20.100000000000001" customHeight="1" x14ac:dyDescent="0.2">
      <c r="A88" s="221" t="str">
        <f>CyP!A88</f>
        <v>18-4</v>
      </c>
      <c r="B88" s="143" t="str">
        <f t="shared" si="7"/>
        <v>Instalación eléctrica - Cañerias y/o bandejas</v>
      </c>
      <c r="C88" s="292"/>
      <c r="D88" s="43">
        <f t="shared" si="8"/>
        <v>0</v>
      </c>
      <c r="E88" s="219"/>
      <c r="F88" s="217"/>
      <c r="G88" s="217"/>
      <c r="H88" s="217"/>
      <c r="I88" s="217"/>
      <c r="J88" s="217"/>
      <c r="K88" s="291"/>
      <c r="L88" s="217"/>
      <c r="M88" s="291"/>
      <c r="N88" s="291"/>
      <c r="O88" s="291"/>
      <c r="P88" s="291"/>
      <c r="Q88" s="291"/>
      <c r="R88" s="293"/>
      <c r="S88" s="135">
        <f t="shared" si="9"/>
        <v>0</v>
      </c>
    </row>
    <row r="89" spans="1:19" ht="20.100000000000001" customHeight="1" x14ac:dyDescent="0.2">
      <c r="A89" s="221" t="str">
        <f>CyP!A89</f>
        <v>18-5</v>
      </c>
      <c r="B89" s="143" t="str">
        <f t="shared" si="7"/>
        <v>Instalación eléctrica - Artefactos iluminación</v>
      </c>
      <c r="C89" s="292"/>
      <c r="D89" s="43">
        <f t="shared" si="8"/>
        <v>0</v>
      </c>
      <c r="E89" s="219"/>
      <c r="F89" s="217"/>
      <c r="G89" s="217"/>
      <c r="H89" s="217"/>
      <c r="I89" s="217"/>
      <c r="J89" s="217"/>
      <c r="K89" s="291"/>
      <c r="L89" s="217"/>
      <c r="M89" s="291"/>
      <c r="N89" s="291"/>
      <c r="O89" s="291"/>
      <c r="P89" s="291"/>
      <c r="Q89" s="291"/>
      <c r="R89" s="293"/>
      <c r="S89" s="135">
        <f t="shared" si="9"/>
        <v>0</v>
      </c>
    </row>
    <row r="90" spans="1:19" ht="20.100000000000001" customHeight="1" x14ac:dyDescent="0.2">
      <c r="A90" s="221">
        <f>CyP!A90</f>
        <v>19</v>
      </c>
      <c r="B90" s="143" t="str">
        <f t="shared" si="7"/>
        <v>INSTALACIONES SANITARIA</v>
      </c>
      <c r="C90" s="292"/>
      <c r="D90" s="43">
        <f t="shared" si="8"/>
        <v>0</v>
      </c>
      <c r="E90" s="219"/>
      <c r="F90" s="217"/>
      <c r="G90" s="217"/>
      <c r="H90" s="217"/>
      <c r="I90" s="217"/>
      <c r="J90" s="217"/>
      <c r="K90" s="291"/>
      <c r="L90" s="217"/>
      <c r="M90" s="291"/>
      <c r="N90" s="291"/>
      <c r="O90" s="291"/>
      <c r="P90" s="291"/>
      <c r="Q90" s="291"/>
      <c r="R90" s="293"/>
      <c r="S90" s="135">
        <f t="shared" si="9"/>
        <v>0</v>
      </c>
    </row>
    <row r="91" spans="1:19" ht="20.100000000000001" customHeight="1" x14ac:dyDescent="0.2">
      <c r="A91" s="221" t="str">
        <f>CyP!A91</f>
        <v>19-1</v>
      </c>
      <c r="B91" s="143" t="str">
        <f t="shared" si="7"/>
        <v>Instalación sanitaria - Base de cloacas</v>
      </c>
      <c r="C91" s="292"/>
      <c r="D91" s="43">
        <f t="shared" si="8"/>
        <v>0</v>
      </c>
      <c r="E91" s="219"/>
      <c r="F91" s="217"/>
      <c r="G91" s="217"/>
      <c r="H91" s="217"/>
      <c r="I91" s="217"/>
      <c r="J91" s="217"/>
      <c r="K91" s="291"/>
      <c r="L91" s="217"/>
      <c r="M91" s="291"/>
      <c r="N91" s="291"/>
      <c r="O91" s="291"/>
      <c r="P91" s="291"/>
      <c r="Q91" s="291"/>
      <c r="R91" s="293"/>
      <c r="S91" s="135">
        <f t="shared" si="9"/>
        <v>0</v>
      </c>
    </row>
    <row r="92" spans="1:19" ht="20.100000000000001" customHeight="1" x14ac:dyDescent="0.2">
      <c r="A92" s="221" t="str">
        <f>CyP!A92</f>
        <v>19-2</v>
      </c>
      <c r="B92" s="143" t="str">
        <f t="shared" si="7"/>
        <v>Planta de tratamiento de residuos cloacales</v>
      </c>
      <c r="C92" s="292"/>
      <c r="D92" s="43">
        <f t="shared" si="8"/>
        <v>0</v>
      </c>
      <c r="E92" s="219"/>
      <c r="F92" s="217"/>
      <c r="G92" s="217"/>
      <c r="H92" s="217"/>
      <c r="I92" s="217"/>
      <c r="J92" s="217"/>
      <c r="K92" s="291"/>
      <c r="L92" s="217"/>
      <c r="M92" s="291"/>
      <c r="N92" s="291"/>
      <c r="O92" s="291"/>
      <c r="P92" s="291"/>
      <c r="Q92" s="291"/>
      <c r="R92" s="293"/>
      <c r="S92" s="135">
        <f t="shared" si="9"/>
        <v>0</v>
      </c>
    </row>
    <row r="93" spans="1:19" ht="20.100000000000001" customHeight="1" x14ac:dyDescent="0.2">
      <c r="A93" s="221" t="str">
        <f>CyP!A93</f>
        <v>19-3</v>
      </c>
      <c r="B93" s="143" t="str">
        <f t="shared" si="7"/>
        <v>Instalación sanitaria - Provisión de agua potable</v>
      </c>
      <c r="C93" s="292"/>
      <c r="D93" s="43">
        <f t="shared" si="8"/>
        <v>0</v>
      </c>
      <c r="E93" s="219"/>
      <c r="F93" s="217"/>
      <c r="G93" s="217"/>
      <c r="H93" s="217"/>
      <c r="I93" s="217"/>
      <c r="J93" s="217"/>
      <c r="K93" s="291"/>
      <c r="L93" s="217"/>
      <c r="M93" s="291"/>
      <c r="N93" s="291"/>
      <c r="O93" s="291"/>
      <c r="P93" s="291"/>
      <c r="Q93" s="291"/>
      <c r="R93" s="293"/>
      <c r="S93" s="135">
        <f t="shared" si="9"/>
        <v>0</v>
      </c>
    </row>
    <row r="94" spans="1:19" ht="20.100000000000001" customHeight="1" x14ac:dyDescent="0.2">
      <c r="A94" s="221" t="str">
        <f>CyP!A94</f>
        <v>19-4</v>
      </c>
      <c r="B94" s="143" t="str">
        <f t="shared" si="7"/>
        <v>Instalación sanitaria - Artefactos y accesorios</v>
      </c>
      <c r="C94" s="292"/>
      <c r="D94" s="43">
        <f t="shared" si="8"/>
        <v>0</v>
      </c>
      <c r="E94" s="219"/>
      <c r="F94" s="217"/>
      <c r="G94" s="217"/>
      <c r="H94" s="217"/>
      <c r="I94" s="217"/>
      <c r="J94" s="217"/>
      <c r="K94" s="291"/>
      <c r="L94" s="217"/>
      <c r="M94" s="291"/>
      <c r="N94" s="291"/>
      <c r="O94" s="291"/>
      <c r="P94" s="291"/>
      <c r="Q94" s="291"/>
      <c r="R94" s="293"/>
      <c r="S94" s="135">
        <f t="shared" si="9"/>
        <v>0</v>
      </c>
    </row>
    <row r="95" spans="1:19" ht="20.100000000000001" customHeight="1" x14ac:dyDescent="0.2">
      <c r="A95" s="221" t="str">
        <f>CyP!A95</f>
        <v>19-5</v>
      </c>
      <c r="B95" s="143" t="str">
        <f t="shared" si="7"/>
        <v>Instalación sanitaria - Grifería</v>
      </c>
      <c r="C95" s="292"/>
      <c r="D95" s="43">
        <f t="shared" si="8"/>
        <v>0</v>
      </c>
      <c r="E95" s="219"/>
      <c r="F95" s="217"/>
      <c r="G95" s="217"/>
      <c r="H95" s="217"/>
      <c r="I95" s="217"/>
      <c r="J95" s="217"/>
      <c r="K95" s="291"/>
      <c r="L95" s="217"/>
      <c r="M95" s="291"/>
      <c r="N95" s="291"/>
      <c r="O95" s="291"/>
      <c r="P95" s="291"/>
      <c r="Q95" s="291"/>
      <c r="R95" s="293"/>
      <c r="S95" s="135">
        <f t="shared" si="9"/>
        <v>0</v>
      </c>
    </row>
    <row r="96" spans="1:19" ht="20.100000000000001" customHeight="1" x14ac:dyDescent="0.2">
      <c r="A96" s="221">
        <f>CyP!A96</f>
        <v>20</v>
      </c>
      <c r="B96" s="143" t="str">
        <f t="shared" si="7"/>
        <v>INSTALACION DE GAS</v>
      </c>
      <c r="C96" s="292"/>
      <c r="D96" s="43"/>
      <c r="E96" s="219"/>
      <c r="F96" s="291"/>
      <c r="G96" s="291"/>
      <c r="H96" s="291"/>
      <c r="I96" s="291"/>
      <c r="J96" s="291"/>
      <c r="K96" s="291"/>
      <c r="L96" s="291"/>
      <c r="M96" s="291"/>
      <c r="N96" s="291"/>
      <c r="O96" s="291"/>
      <c r="P96" s="291"/>
      <c r="Q96" s="291"/>
      <c r="R96" s="293"/>
      <c r="S96" s="135">
        <f t="shared" si="9"/>
        <v>0</v>
      </c>
    </row>
    <row r="97" spans="1:19" ht="20.100000000000001" customHeight="1" x14ac:dyDescent="0.2">
      <c r="A97" s="221" t="str">
        <f>CyP!A97</f>
        <v>20-1</v>
      </c>
      <c r="B97" s="143" t="str">
        <f t="shared" si="7"/>
        <v>Instalación de gas - Artefactoss</v>
      </c>
      <c r="C97" s="292"/>
      <c r="D97" s="43"/>
      <c r="E97" s="219"/>
      <c r="F97" s="291"/>
      <c r="G97" s="291"/>
      <c r="H97" s="291"/>
      <c r="I97" s="291"/>
      <c r="J97" s="291"/>
      <c r="K97" s="291"/>
      <c r="L97" s="291"/>
      <c r="M97" s="291"/>
      <c r="N97" s="291"/>
      <c r="O97" s="291"/>
      <c r="P97" s="291"/>
      <c r="Q97" s="291"/>
      <c r="R97" s="293"/>
      <c r="S97" s="135">
        <f t="shared" si="9"/>
        <v>0</v>
      </c>
    </row>
    <row r="98" spans="1:19" ht="20.100000000000001" customHeight="1" x14ac:dyDescent="0.2">
      <c r="A98" s="221" t="str">
        <f>CyP!A98</f>
        <v>20-2</v>
      </c>
      <c r="B98" s="143" t="str">
        <f t="shared" si="7"/>
        <v>Instalación de gas - Cañería</v>
      </c>
      <c r="C98" s="292"/>
      <c r="D98" s="43"/>
      <c r="E98" s="219"/>
      <c r="F98" s="291"/>
      <c r="G98" s="291"/>
      <c r="H98" s="291"/>
      <c r="I98" s="291"/>
      <c r="J98" s="291"/>
      <c r="K98" s="291"/>
      <c r="L98" s="291"/>
      <c r="M98" s="291"/>
      <c r="N98" s="291"/>
      <c r="O98" s="291"/>
      <c r="P98" s="291"/>
      <c r="Q98" s="291"/>
      <c r="R98" s="293"/>
      <c r="S98" s="135">
        <f t="shared" si="9"/>
        <v>0</v>
      </c>
    </row>
    <row r="99" spans="1:19" ht="20.100000000000001" customHeight="1" x14ac:dyDescent="0.2">
      <c r="A99" s="221" t="str">
        <f>CyP!A99</f>
        <v>20-3</v>
      </c>
      <c r="B99" s="143" t="str">
        <f t="shared" si="7"/>
        <v>Instalación de gas - Zepeeling</v>
      </c>
      <c r="C99" s="292"/>
      <c r="D99" s="43"/>
      <c r="E99" s="219"/>
      <c r="F99" s="291"/>
      <c r="G99" s="291"/>
      <c r="H99" s="291"/>
      <c r="I99" s="291"/>
      <c r="J99" s="291"/>
      <c r="K99" s="291"/>
      <c r="L99" s="291"/>
      <c r="M99" s="291"/>
      <c r="N99" s="291"/>
      <c r="O99" s="291"/>
      <c r="P99" s="291"/>
      <c r="Q99" s="291"/>
      <c r="R99" s="293"/>
      <c r="S99" s="135">
        <f t="shared" si="9"/>
        <v>0</v>
      </c>
    </row>
    <row r="100" spans="1:19" ht="20.100000000000001" customHeight="1" x14ac:dyDescent="0.2">
      <c r="A100" s="221">
        <f>CyP!A100</f>
        <v>21</v>
      </c>
      <c r="B100" s="143" t="str">
        <f t="shared" si="7"/>
        <v>INSTALACION TERMOMECANICA</v>
      </c>
      <c r="C100" s="292"/>
      <c r="D100" s="43"/>
      <c r="E100" s="219"/>
      <c r="F100" s="291"/>
      <c r="G100" s="291"/>
      <c r="H100" s="291"/>
      <c r="I100" s="291"/>
      <c r="J100" s="291"/>
      <c r="K100" s="291"/>
      <c r="L100" s="291"/>
      <c r="M100" s="291"/>
      <c r="N100" s="291"/>
      <c r="O100" s="291"/>
      <c r="P100" s="291"/>
      <c r="Q100" s="291"/>
      <c r="R100" s="293"/>
      <c r="S100" s="135">
        <f t="shared" si="9"/>
        <v>0</v>
      </c>
    </row>
    <row r="101" spans="1:19" ht="20.100000000000001" customHeight="1" x14ac:dyDescent="0.2">
      <c r="A101" s="221">
        <f>CyP!A101</f>
        <v>22</v>
      </c>
      <c r="B101" s="143" t="str">
        <f t="shared" si="7"/>
        <v>INSTALACION SERVICIO CONTRA INCENDIOS</v>
      </c>
      <c r="C101" s="292"/>
      <c r="D101" s="43"/>
      <c r="E101" s="219"/>
      <c r="F101" s="291"/>
      <c r="G101" s="291"/>
      <c r="H101" s="291"/>
      <c r="I101" s="291"/>
      <c r="J101" s="291"/>
      <c r="K101" s="291"/>
      <c r="L101" s="291"/>
      <c r="M101" s="291"/>
      <c r="N101" s="291"/>
      <c r="O101" s="291"/>
      <c r="P101" s="291"/>
      <c r="Q101" s="291"/>
      <c r="R101" s="293"/>
      <c r="S101" s="135">
        <f t="shared" si="9"/>
        <v>0</v>
      </c>
    </row>
    <row r="102" spans="1:19" ht="20.100000000000001" customHeight="1" x14ac:dyDescent="0.2">
      <c r="A102" s="221">
        <f>CyP!A102</f>
        <v>23</v>
      </c>
      <c r="B102" s="143" t="str">
        <f t="shared" si="7"/>
        <v>OBRAS EXTERIORES</v>
      </c>
      <c r="C102" s="292"/>
      <c r="D102" s="43"/>
      <c r="E102" s="219"/>
      <c r="F102" s="291"/>
      <c r="G102" s="291"/>
      <c r="H102" s="291"/>
      <c r="I102" s="291"/>
      <c r="J102" s="291"/>
      <c r="K102" s="291"/>
      <c r="L102" s="291"/>
      <c r="M102" s="291"/>
      <c r="N102" s="291"/>
      <c r="O102" s="291"/>
      <c r="P102" s="291"/>
      <c r="Q102" s="291"/>
      <c r="R102" s="293"/>
      <c r="S102" s="135">
        <f t="shared" si="9"/>
        <v>0</v>
      </c>
    </row>
    <row r="103" spans="1:19" ht="20.100000000000001" customHeight="1" x14ac:dyDescent="0.2">
      <c r="A103" s="221" t="str">
        <f>CyP!A103</f>
        <v>23-1</v>
      </c>
      <c r="B103" s="143" t="str">
        <f t="shared" si="7"/>
        <v>Estacionamiento y demarcación</v>
      </c>
      <c r="C103" s="292"/>
      <c r="D103" s="43"/>
      <c r="E103" s="219"/>
      <c r="F103" s="291"/>
      <c r="G103" s="291"/>
      <c r="H103" s="291"/>
      <c r="I103" s="291"/>
      <c r="J103" s="291"/>
      <c r="K103" s="291"/>
      <c r="L103" s="291"/>
      <c r="M103" s="291"/>
      <c r="N103" s="291"/>
      <c r="O103" s="291"/>
      <c r="P103" s="291"/>
      <c r="Q103" s="291"/>
      <c r="R103" s="293"/>
      <c r="S103" s="135">
        <f t="shared" si="9"/>
        <v>0</v>
      </c>
    </row>
    <row r="104" spans="1:19" ht="20.100000000000001" customHeight="1" x14ac:dyDescent="0.2">
      <c r="A104" s="221" t="str">
        <f>CyP!A104</f>
        <v>23-2</v>
      </c>
      <c r="B104" s="143" t="str">
        <f t="shared" si="7"/>
        <v>Vereda municipal</v>
      </c>
      <c r="C104" s="292"/>
      <c r="D104" s="43"/>
      <c r="E104" s="219"/>
      <c r="F104" s="291"/>
      <c r="G104" s="291"/>
      <c r="H104" s="291"/>
      <c r="I104" s="291"/>
      <c r="J104" s="291"/>
      <c r="K104" s="291"/>
      <c r="L104" s="291"/>
      <c r="M104" s="291"/>
      <c r="N104" s="291"/>
      <c r="O104" s="291"/>
      <c r="P104" s="291"/>
      <c r="Q104" s="291"/>
      <c r="R104" s="293"/>
      <c r="S104" s="135">
        <f t="shared" si="9"/>
        <v>0</v>
      </c>
    </row>
    <row r="105" spans="1:19" ht="20.100000000000001" customHeight="1" x14ac:dyDescent="0.2">
      <c r="A105" s="221" t="str">
        <f>CyP!A105</f>
        <v>23-3</v>
      </c>
      <c r="B105" s="143" t="str">
        <f t="shared" si="7"/>
        <v>Veredin perimetral interior</v>
      </c>
      <c r="C105" s="292"/>
      <c r="D105" s="43"/>
      <c r="E105" s="219"/>
      <c r="F105" s="291"/>
      <c r="G105" s="291"/>
      <c r="H105" s="291"/>
      <c r="I105" s="291"/>
      <c r="J105" s="291"/>
      <c r="K105" s="291"/>
      <c r="L105" s="291"/>
      <c r="M105" s="291"/>
      <c r="N105" s="291"/>
      <c r="O105" s="291"/>
      <c r="P105" s="291"/>
      <c r="Q105" s="291"/>
      <c r="R105" s="293"/>
      <c r="S105" s="135">
        <f t="shared" si="9"/>
        <v>0</v>
      </c>
    </row>
    <row r="106" spans="1:19" ht="20.100000000000001" customHeight="1" x14ac:dyDescent="0.2">
      <c r="A106" s="221">
        <f>CyP!A106</f>
        <v>24</v>
      </c>
      <c r="B106" s="143" t="str">
        <f t="shared" si="7"/>
        <v>SEÑALETICA</v>
      </c>
      <c r="C106" s="292"/>
      <c r="D106" s="43"/>
      <c r="E106" s="219"/>
      <c r="F106" s="291"/>
      <c r="G106" s="291"/>
      <c r="H106" s="291"/>
      <c r="I106" s="291"/>
      <c r="J106" s="291"/>
      <c r="K106" s="291"/>
      <c r="L106" s="291"/>
      <c r="M106" s="291"/>
      <c r="N106" s="291"/>
      <c r="O106" s="291"/>
      <c r="P106" s="291"/>
      <c r="Q106" s="291"/>
      <c r="R106" s="293"/>
      <c r="S106" s="135">
        <f t="shared" si="9"/>
        <v>0</v>
      </c>
    </row>
    <row r="107" spans="1:19" ht="20.100000000000001" customHeight="1" x14ac:dyDescent="0.2">
      <c r="A107" s="221" t="str">
        <f>CyP!A107</f>
        <v>24-1</v>
      </c>
      <c r="B107" s="143" t="str">
        <f t="shared" si="7"/>
        <v xml:space="preserve">Señaletica Interna </v>
      </c>
      <c r="C107" s="292"/>
      <c r="D107" s="43"/>
      <c r="E107" s="219"/>
      <c r="F107" s="291"/>
      <c r="G107" s="291"/>
      <c r="H107" s="291"/>
      <c r="I107" s="291"/>
      <c r="J107" s="291"/>
      <c r="K107" s="291"/>
      <c r="L107" s="291"/>
      <c r="M107" s="291"/>
      <c r="N107" s="291"/>
      <c r="O107" s="291"/>
      <c r="P107" s="291"/>
      <c r="Q107" s="291"/>
      <c r="R107" s="293"/>
      <c r="S107" s="135">
        <f t="shared" si="9"/>
        <v>0</v>
      </c>
    </row>
    <row r="108" spans="1:19" ht="20.100000000000001" customHeight="1" x14ac:dyDescent="0.2">
      <c r="A108" s="221" t="str">
        <f>CyP!A108</f>
        <v>24-2</v>
      </c>
      <c r="B108" s="143" t="str">
        <f t="shared" si="7"/>
        <v xml:space="preserve">Señaletica Externa </v>
      </c>
      <c r="C108" s="292"/>
      <c r="D108" s="43"/>
      <c r="E108" s="219"/>
      <c r="F108" s="291"/>
      <c r="G108" s="291"/>
      <c r="H108" s="291"/>
      <c r="I108" s="291"/>
      <c r="J108" s="291"/>
      <c r="K108" s="291"/>
      <c r="L108" s="291"/>
      <c r="M108" s="291"/>
      <c r="N108" s="291"/>
      <c r="O108" s="291"/>
      <c r="P108" s="291"/>
      <c r="Q108" s="291"/>
      <c r="R108" s="293"/>
      <c r="S108" s="135">
        <f t="shared" si="9"/>
        <v>0</v>
      </c>
    </row>
    <row r="109" spans="1:19" ht="20.100000000000001" customHeight="1" x14ac:dyDescent="0.2">
      <c r="A109" s="221">
        <f>CyP!A109</f>
        <v>25</v>
      </c>
      <c r="B109" s="143" t="str">
        <f t="shared" si="7"/>
        <v>CIERRE PERIMETRAL</v>
      </c>
      <c r="C109" s="292"/>
      <c r="D109" s="43"/>
      <c r="E109" s="219"/>
      <c r="F109" s="291"/>
      <c r="G109" s="291"/>
      <c r="H109" s="291"/>
      <c r="I109" s="291"/>
      <c r="J109" s="291"/>
      <c r="K109" s="291"/>
      <c r="L109" s="291"/>
      <c r="M109" s="291"/>
      <c r="N109" s="291"/>
      <c r="O109" s="291"/>
      <c r="P109" s="291"/>
      <c r="Q109" s="291"/>
      <c r="R109" s="293"/>
      <c r="S109" s="135">
        <f t="shared" si="9"/>
        <v>0</v>
      </c>
    </row>
    <row r="110" spans="1:19" ht="20.100000000000001" customHeight="1" x14ac:dyDescent="0.2">
      <c r="A110" s="221" t="str">
        <f>CyP!A110</f>
        <v>25-1</v>
      </c>
      <c r="B110" s="143" t="str">
        <f t="shared" si="7"/>
        <v>Cierre perimetral frente</v>
      </c>
      <c r="C110" s="292"/>
      <c r="D110" s="43"/>
      <c r="E110" s="219"/>
      <c r="F110" s="291"/>
      <c r="G110" s="291"/>
      <c r="H110" s="291"/>
      <c r="I110" s="291"/>
      <c r="J110" s="291"/>
      <c r="K110" s="291"/>
      <c r="L110" s="291"/>
      <c r="M110" s="291"/>
      <c r="N110" s="291"/>
      <c r="O110" s="291"/>
      <c r="P110" s="291"/>
      <c r="Q110" s="291"/>
      <c r="R110" s="293"/>
      <c r="S110" s="135">
        <f t="shared" si="9"/>
        <v>0</v>
      </c>
    </row>
    <row r="111" spans="1:19" ht="20.100000000000001" customHeight="1" x14ac:dyDescent="0.2">
      <c r="A111" s="221" t="str">
        <f>CyP!A111</f>
        <v>25-2</v>
      </c>
      <c r="B111" s="143" t="str">
        <f t="shared" si="7"/>
        <v>Cerco olímpico terreno y zeppeling</v>
      </c>
      <c r="C111" s="292"/>
      <c r="D111" s="43"/>
      <c r="E111" s="219"/>
      <c r="F111" s="291"/>
      <c r="G111" s="291"/>
      <c r="H111" s="291"/>
      <c r="I111" s="291"/>
      <c r="J111" s="291"/>
      <c r="K111" s="291"/>
      <c r="L111" s="291"/>
      <c r="M111" s="291"/>
      <c r="N111" s="291"/>
      <c r="O111" s="291"/>
      <c r="P111" s="291"/>
      <c r="Q111" s="291"/>
      <c r="R111" s="293"/>
      <c r="S111" s="135">
        <f t="shared" si="9"/>
        <v>0</v>
      </c>
    </row>
    <row r="112" spans="1:19" ht="20.100000000000001" customHeight="1" x14ac:dyDescent="0.2">
      <c r="A112" s="221">
        <f>CyP!A112</f>
        <v>26</v>
      </c>
      <c r="B112" s="143" t="str">
        <f t="shared" si="7"/>
        <v xml:space="preserve">LIMPIEZA FINAL DE OBRA </v>
      </c>
      <c r="C112" s="292"/>
      <c r="D112" s="43"/>
      <c r="E112" s="219"/>
      <c r="F112" s="291"/>
      <c r="G112" s="291"/>
      <c r="H112" s="291"/>
      <c r="I112" s="291"/>
      <c r="J112" s="291"/>
      <c r="K112" s="291"/>
      <c r="L112" s="291"/>
      <c r="M112" s="291"/>
      <c r="N112" s="291"/>
      <c r="O112" s="291"/>
      <c r="P112" s="291"/>
      <c r="Q112" s="291"/>
      <c r="R112" s="293"/>
      <c r="S112" s="135">
        <f t="shared" si="9"/>
        <v>0</v>
      </c>
    </row>
    <row r="113" spans="1:19" s="30" customFormat="1" ht="20.100000000000001" customHeight="1" x14ac:dyDescent="0.2">
      <c r="A113" s="225" t="s">
        <v>4</v>
      </c>
      <c r="B113" s="145" t="s">
        <v>4</v>
      </c>
      <c r="C113" s="145"/>
      <c r="D113" s="226" t="s">
        <v>5</v>
      </c>
      <c r="E113" s="146"/>
      <c r="F113" s="294"/>
      <c r="G113" s="295"/>
      <c r="H113" s="295"/>
      <c r="I113" s="295"/>
      <c r="J113" s="295"/>
      <c r="K113" s="290"/>
      <c r="L113" s="290"/>
      <c r="M113" s="290"/>
      <c r="N113" s="290"/>
      <c r="O113" s="290"/>
      <c r="P113" s="290"/>
      <c r="Q113" s="290"/>
      <c r="S113" s="136">
        <f t="shared" si="9"/>
        <v>0</v>
      </c>
    </row>
    <row r="114" spans="1:19" ht="20.100000000000001" customHeight="1" x14ac:dyDescent="0.2">
      <c r="A114" s="225" t="s">
        <v>4</v>
      </c>
      <c r="B114" s="223" t="s">
        <v>11</v>
      </c>
      <c r="C114" s="227"/>
      <c r="D114" s="222">
        <f>SUM(D18:D113)</f>
        <v>0</v>
      </c>
      <c r="E114" s="220"/>
      <c r="F114" s="147"/>
      <c r="G114" s="147"/>
      <c r="H114" s="147"/>
      <c r="I114" s="147"/>
      <c r="J114" s="147"/>
      <c r="K114" s="147"/>
      <c r="L114" s="147"/>
      <c r="M114" s="147"/>
      <c r="N114" s="147"/>
      <c r="O114" s="147"/>
      <c r="P114" s="147"/>
      <c r="Q114" s="147"/>
    </row>
    <row r="115" spans="1:19" ht="20.100000000000001" customHeight="1" x14ac:dyDescent="0.2">
      <c r="A115" s="148"/>
      <c r="B115" s="148"/>
      <c r="C115" s="148"/>
      <c r="D115" s="148"/>
      <c r="E115" s="149"/>
      <c r="F115" s="148"/>
      <c r="G115" s="148"/>
      <c r="H115" s="148"/>
      <c r="I115" s="148"/>
      <c r="J115" s="148"/>
      <c r="K115" s="148"/>
      <c r="L115" s="148"/>
      <c r="M115" s="148"/>
      <c r="N115" s="148"/>
      <c r="O115" s="148"/>
      <c r="P115" s="148"/>
      <c r="Q115" s="148"/>
    </row>
    <row r="116" spans="1:19" ht="20.100000000000001" customHeight="1" x14ac:dyDescent="0.2">
      <c r="A116" s="148"/>
      <c r="B116" s="148"/>
      <c r="C116" s="148"/>
      <c r="D116" s="150" t="s">
        <v>28</v>
      </c>
      <c r="E116" s="149">
        <v>0</v>
      </c>
      <c r="F116" s="151">
        <f>SUMPRODUCT($D$18:$D$112,F18:F112)</f>
        <v>0</v>
      </c>
      <c r="G116" s="151">
        <f t="shared" ref="G116:P116" si="10">SUMPRODUCT($D$18:$D$112,G18:G112)</f>
        <v>0</v>
      </c>
      <c r="H116" s="151">
        <f t="shared" si="10"/>
        <v>0</v>
      </c>
      <c r="I116" s="151">
        <f t="shared" si="10"/>
        <v>0</v>
      </c>
      <c r="J116" s="151">
        <f t="shared" si="10"/>
        <v>0</v>
      </c>
      <c r="K116" s="151">
        <f>SUMPRODUCT($D$18:$D$112,K18:K112)</f>
        <v>0</v>
      </c>
      <c r="L116" s="151">
        <f t="shared" si="10"/>
        <v>0</v>
      </c>
      <c r="M116" s="151">
        <f t="shared" si="10"/>
        <v>0</v>
      </c>
      <c r="N116" s="151">
        <f t="shared" si="10"/>
        <v>0</v>
      </c>
      <c r="O116" s="151">
        <f t="shared" si="10"/>
        <v>0</v>
      </c>
      <c r="P116" s="151">
        <f t="shared" si="10"/>
        <v>0</v>
      </c>
      <c r="Q116" s="151">
        <f>SUMPRODUCT($D$18:$D$112,Q18:Q112)</f>
        <v>0</v>
      </c>
      <c r="R116" s="137"/>
    </row>
    <row r="117" spans="1:19" ht="20.100000000000001" customHeight="1" x14ac:dyDescent="0.2">
      <c r="A117" s="148"/>
      <c r="B117" s="148"/>
      <c r="C117" s="148"/>
      <c r="D117" s="150" t="s">
        <v>29</v>
      </c>
      <c r="E117" s="149">
        <v>0</v>
      </c>
      <c r="F117" s="151">
        <f>E117+F116</f>
        <v>0</v>
      </c>
      <c r="G117" s="151">
        <f>F117+G116</f>
        <v>0</v>
      </c>
      <c r="H117" s="151">
        <f>G117+H116</f>
        <v>0</v>
      </c>
      <c r="I117" s="151">
        <f>H117+I116</f>
        <v>0</v>
      </c>
      <c r="J117" s="151">
        <f t="shared" ref="J117" si="11">I117+J116</f>
        <v>0</v>
      </c>
      <c r="K117" s="151">
        <f t="shared" ref="K117" si="12">J117+K116</f>
        <v>0</v>
      </c>
      <c r="L117" s="151">
        <f t="shared" ref="L117" si="13">K117+L116</f>
        <v>0</v>
      </c>
      <c r="M117" s="151">
        <f t="shared" ref="M117" si="14">L117+M116</f>
        <v>0</v>
      </c>
      <c r="N117" s="151">
        <f t="shared" ref="N117" si="15">M117+N116</f>
        <v>0</v>
      </c>
      <c r="O117" s="151">
        <f t="shared" ref="O117" si="16">N117+O116</f>
        <v>0</v>
      </c>
      <c r="P117" s="151">
        <f t="shared" ref="P117" si="17">O117+P116</f>
        <v>0</v>
      </c>
      <c r="Q117" s="151">
        <f>P117+Q116</f>
        <v>0</v>
      </c>
      <c r="R117" s="137"/>
    </row>
    <row r="118" spans="1:19" ht="20.100000000000001" customHeight="1" x14ac:dyDescent="0.2">
      <c r="A118" s="148"/>
      <c r="B118" s="148"/>
      <c r="C118" s="148"/>
      <c r="D118" s="152"/>
      <c r="E118" s="153">
        <v>0</v>
      </c>
      <c r="F118" s="148"/>
      <c r="G118" s="148"/>
      <c r="H118" s="148"/>
      <c r="I118" s="148"/>
      <c r="J118" s="148"/>
      <c r="K118" s="148"/>
      <c r="L118" s="148"/>
      <c r="M118" s="148"/>
      <c r="N118" s="148"/>
      <c r="O118" s="148"/>
      <c r="P118" s="148"/>
      <c r="Q118" s="148"/>
    </row>
    <row r="119" spans="1:19" ht="20.100000000000001" customHeight="1" x14ac:dyDescent="0.2">
      <c r="A119" s="148"/>
      <c r="B119" s="148"/>
      <c r="C119" s="148"/>
      <c r="D119" s="150" t="s">
        <v>30</v>
      </c>
      <c r="E119" s="154">
        <f>Anticipo_Financiero*Monto_Oferta</f>
        <v>0</v>
      </c>
      <c r="F119" s="154">
        <f>ROUND(Monto_Oferta*F116,2)</f>
        <v>0</v>
      </c>
      <c r="G119" s="154">
        <f>ROUND(Monto_Oferta*G116,2)</f>
        <v>0</v>
      </c>
      <c r="H119" s="154">
        <f>ROUND(Monto_Oferta*H116,2)</f>
        <v>0</v>
      </c>
      <c r="I119" s="154">
        <f t="shared" ref="I119:J119" si="18">ROUND(Monto_Oferta*I116,2)</f>
        <v>0</v>
      </c>
      <c r="J119" s="154">
        <f t="shared" si="18"/>
        <v>0</v>
      </c>
      <c r="K119" s="154">
        <f t="shared" ref="K119:L119" si="19">ROUND(Monto_Oferta*K116,2)</f>
        <v>0</v>
      </c>
      <c r="L119" s="154">
        <f t="shared" si="19"/>
        <v>0</v>
      </c>
      <c r="M119" s="154">
        <f t="shared" ref="M119:Q119" si="20">ROUND(Monto_Oferta*M116,2)</f>
        <v>0</v>
      </c>
      <c r="N119" s="154">
        <f t="shared" si="20"/>
        <v>0</v>
      </c>
      <c r="O119" s="154">
        <f t="shared" si="20"/>
        <v>0</v>
      </c>
      <c r="P119" s="154">
        <f>ROUND(Monto_Oferta*P116,2)</f>
        <v>0</v>
      </c>
      <c r="Q119" s="154">
        <f t="shared" si="20"/>
        <v>0</v>
      </c>
      <c r="R119" s="31"/>
      <c r="S119" s="139"/>
    </row>
    <row r="120" spans="1:19" ht="20.100000000000001" customHeight="1" x14ac:dyDescent="0.2">
      <c r="A120" s="148"/>
      <c r="B120" s="148"/>
      <c r="C120" s="148"/>
      <c r="D120" s="150" t="s">
        <v>1183</v>
      </c>
      <c r="E120" s="154">
        <f>E119</f>
        <v>0</v>
      </c>
      <c r="F120" s="154">
        <f>E120+F119*(1-Anticipo_Financiero)</f>
        <v>0</v>
      </c>
      <c r="G120" s="154">
        <f>F120+G119*(1-Anticipo_Financiero)</f>
        <v>0</v>
      </c>
      <c r="H120" s="154">
        <f t="shared" ref="H120:J120" si="21">G120+H119*(1-Anticipo_Financiero)</f>
        <v>0</v>
      </c>
      <c r="I120" s="154">
        <f t="shared" si="21"/>
        <v>0</v>
      </c>
      <c r="J120" s="154">
        <f t="shared" si="21"/>
        <v>0</v>
      </c>
      <c r="K120" s="154">
        <f t="shared" ref="K120" si="22">J120+K119*(1-Anticipo_Financiero)</f>
        <v>0</v>
      </c>
      <c r="L120" s="154">
        <f t="shared" ref="L120" si="23">K120+L119*(1-Anticipo_Financiero)</f>
        <v>0</v>
      </c>
      <c r="M120" s="154">
        <f t="shared" ref="M120" si="24">L120+M119*(1-Anticipo_Financiero)</f>
        <v>0</v>
      </c>
      <c r="N120" s="154">
        <f t="shared" ref="N120" si="25">M120+N119*(1-Anticipo_Financiero)</f>
        <v>0</v>
      </c>
      <c r="O120" s="154">
        <f t="shared" ref="O120" si="26">N120+O119*(1-Anticipo_Financiero)</f>
        <v>0</v>
      </c>
      <c r="P120" s="154">
        <f t="shared" ref="P120" si="27">O120+P119*(1-Anticipo_Financiero)</f>
        <v>0</v>
      </c>
      <c r="Q120" s="154">
        <f t="shared" ref="Q120" si="28">P120+Q119*(1-Anticipo_Financiero)</f>
        <v>0</v>
      </c>
      <c r="R120" s="31"/>
    </row>
    <row r="121" spans="1:19" ht="20.100000000000001" customHeight="1" x14ac:dyDescent="0.2">
      <c r="E121" s="138">
        <v>0</v>
      </c>
    </row>
    <row r="122" spans="1:19" ht="20.100000000000001" customHeight="1" x14ac:dyDescent="0.2">
      <c r="E122" s="138">
        <v>0</v>
      </c>
    </row>
  </sheetData>
  <mergeCells count="6">
    <mergeCell ref="A13:D13"/>
    <mergeCell ref="S15:S16"/>
    <mergeCell ref="A15:A16"/>
    <mergeCell ref="B15:C16"/>
    <mergeCell ref="D15:D16"/>
    <mergeCell ref="F15:Q15"/>
  </mergeCells>
  <conditionalFormatting sqref="A18:B18 B19:B112 A19:A114">
    <cfRule type="expression" dxfId="83" priority="147" stopIfTrue="1">
      <formula>#REF!&gt;0</formula>
    </cfRule>
    <cfRule type="expression" dxfId="82" priority="148" stopIfTrue="1">
      <formula>#REF!&gt;0</formula>
    </cfRule>
    <cfRule type="expression" dxfId="81" priority="149" stopIfTrue="1">
      <formula>#REF!&gt;0</formula>
    </cfRule>
  </conditionalFormatting>
  <conditionalFormatting sqref="B113:C113 C18:C112">
    <cfRule type="expression" dxfId="80" priority="150" stopIfTrue="1">
      <formula>#REF!&gt;0</formula>
    </cfRule>
    <cfRule type="expression" dxfId="79" priority="151" stopIfTrue="1">
      <formula>#REF!&gt;0</formula>
    </cfRule>
    <cfRule type="expression" dxfId="78" priority="152" stopIfTrue="1">
      <formula>#REF!&gt;0</formula>
    </cfRule>
  </conditionalFormatting>
  <pageMargins left="0.78740157480314965" right="0.78740157480314965" top="1.3779527559055118" bottom="0.78740157480314965" header="0.78740157480314965" footer="0.39370078740157483"/>
  <pageSetup paperSize="9" scale="16" fitToWidth="0" fitToHeight="0" pageOrder="overThenDown" orientation="landscape" r:id="rId1"/>
  <headerFooter>
    <oddHeader>&amp;L&amp;G</oddHeader>
  </headerFooter>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
  <sheetViews>
    <sheetView showGridLines="0" zoomScale="90" zoomScaleNormal="90" zoomScaleSheetLayoutView="75" workbookViewId="0">
      <selection activeCell="S27" sqref="S27"/>
    </sheetView>
  </sheetViews>
  <sheetFormatPr baseColWidth="10" defaultColWidth="10.7109375" defaultRowHeight="15" x14ac:dyDescent="0.25"/>
  <cols>
    <col min="1" max="16384" width="10.7109375" style="1"/>
  </cols>
  <sheetData/>
  <pageMargins left="0.78740157480314965" right="0.78740157480314965" top="1.3779527559055118" bottom="0.78740157480314965" header="0.78740157480314965" footer="0.39370078740157483"/>
  <pageSetup paperSize="9" scale="76" orientation="landscape" r:id="rId1"/>
  <headerFooter>
    <oddHeader>&amp;L&amp;G</oddHeader>
  </headerFooter>
  <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
  <sheetViews>
    <sheetView showGridLines="0" zoomScaleNormal="100" zoomScaleSheetLayoutView="75" workbookViewId="0">
      <selection activeCell="K42" sqref="K42"/>
    </sheetView>
  </sheetViews>
  <sheetFormatPr baseColWidth="10" defaultRowHeight="15" x14ac:dyDescent="0.25"/>
  <cols>
    <col min="1" max="2" width="11.42578125" style="1"/>
    <col min="3" max="10" width="13.28515625" style="1" bestFit="1" customWidth="1"/>
    <col min="11" max="11" width="23.28515625" style="1" customWidth="1"/>
    <col min="12" max="32" width="13.28515625" style="1" bestFit="1" customWidth="1"/>
    <col min="33" max="33" width="14.42578125" style="1" bestFit="1" customWidth="1"/>
    <col min="34" max="34" width="13.5703125" style="1" bestFit="1" customWidth="1"/>
    <col min="35" max="35" width="15.140625" style="1" customWidth="1"/>
    <col min="36" max="37" width="11.42578125" style="1"/>
    <col min="38" max="38" width="18.7109375" style="1" customWidth="1"/>
    <col min="39" max="42" width="11.42578125" style="1"/>
    <col min="43" max="43" width="14.42578125" style="1" bestFit="1" customWidth="1"/>
    <col min="44" max="16384" width="11.42578125" style="1"/>
  </cols>
  <sheetData/>
  <pageMargins left="0.78740157480314965" right="0.78740157480314965" top="1.3779527559055118" bottom="0.78740157480314965" header="0.78740157480314965" footer="0.39370078740157483"/>
  <pageSetup paperSize="9" scale="79" pageOrder="overThenDown" orientation="landscape" r:id="rId1"/>
  <headerFooter>
    <oddHeader>&amp;L&amp;G</oddHeader>
  </headerFooter>
  <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600"/>
  <sheetViews>
    <sheetView showGridLines="0" showZeros="0" view="pageBreakPreview" zoomScale="90" zoomScaleNormal="120" zoomScaleSheetLayoutView="90" workbookViewId="0">
      <selection activeCell="F18" sqref="F18"/>
    </sheetView>
  </sheetViews>
  <sheetFormatPr baseColWidth="10" defaultRowHeight="20.100000000000001" customHeight="1" x14ac:dyDescent="0.2"/>
  <cols>
    <col min="1" max="1" width="15.7109375" style="14" customWidth="1"/>
    <col min="2" max="2" width="20.7109375" style="14" customWidth="1"/>
    <col min="3" max="3" width="40.7109375" style="14" customWidth="1"/>
    <col min="4" max="4" width="10.7109375" style="14" customWidth="1"/>
    <col min="5" max="5" width="12.7109375" style="14" customWidth="1"/>
    <col min="6" max="7" width="15.7109375" style="14" customWidth="1"/>
    <col min="8" max="16384" width="11.42578125" style="14"/>
  </cols>
  <sheetData>
    <row r="1" spans="1:7" ht="20.100000000000001" customHeight="1" thickTop="1" x14ac:dyDescent="0.2">
      <c r="A1" s="329" t="s">
        <v>44</v>
      </c>
      <c r="B1" s="330"/>
      <c r="C1" s="330"/>
      <c r="D1" s="330"/>
      <c r="E1" s="330"/>
      <c r="F1" s="330"/>
      <c r="G1" s="331"/>
    </row>
    <row r="2" spans="1:7" ht="20.100000000000001" customHeight="1" x14ac:dyDescent="0.2">
      <c r="A2" s="155" t="s">
        <v>823</v>
      </c>
      <c r="B2" s="156" t="str">
        <f>Comitente</f>
        <v>DIRECCIÓN ARQUITECTURA</v>
      </c>
      <c r="C2" s="157"/>
      <c r="D2" s="158"/>
      <c r="E2" s="158"/>
      <c r="F2" s="159"/>
      <c r="G2" s="160"/>
    </row>
    <row r="3" spans="1:7" ht="20.100000000000001" customHeight="1" x14ac:dyDescent="0.2">
      <c r="A3" s="155" t="s">
        <v>824</v>
      </c>
      <c r="B3" s="156">
        <f>Contratista</f>
        <v>0</v>
      </c>
      <c r="C3" s="161"/>
      <c r="D3" s="161"/>
      <c r="E3" s="161"/>
      <c r="F3" s="156"/>
      <c r="G3" s="162"/>
    </row>
    <row r="4" spans="1:7" ht="20.100000000000001" customHeight="1" x14ac:dyDescent="0.2">
      <c r="A4" s="155" t="s">
        <v>31</v>
      </c>
      <c r="B4" s="156" t="str">
        <f>Obra</f>
        <v>CENTRO DE SALUD SAN MARTIN</v>
      </c>
      <c r="C4" s="161"/>
      <c r="D4" s="161"/>
      <c r="E4" s="161"/>
      <c r="F4" s="156" t="s">
        <v>45</v>
      </c>
      <c r="G4" s="162" t="str">
        <f>Fecha_Base</f>
        <v>07/11/2017</v>
      </c>
    </row>
    <row r="5" spans="1:7" ht="20.100000000000001" customHeight="1" x14ac:dyDescent="0.2">
      <c r="A5" s="163" t="s">
        <v>822</v>
      </c>
      <c r="B5" s="164" t="str">
        <f>Ubicación</f>
        <v>CALLE NACIONAL - DISTRITO DOS ACEQUIAS</v>
      </c>
      <c r="C5" s="164"/>
      <c r="D5" s="165"/>
      <c r="E5" s="166"/>
      <c r="F5" s="167"/>
      <c r="G5" s="168"/>
    </row>
    <row r="6" spans="1:7" ht="20.100000000000001" customHeight="1" x14ac:dyDescent="0.2">
      <c r="A6" s="163" t="s">
        <v>46</v>
      </c>
      <c r="B6" s="256">
        <v>1</v>
      </c>
      <c r="C6" s="170" t="str">
        <f>IF(B6="","",VLOOKUP(B6,Computo_Presupuesto,2,FALSE))</f>
        <v>TRABAJOS PRELIMINARES</v>
      </c>
      <c r="D6" s="171"/>
      <c r="E6" s="166"/>
      <c r="F6" s="167"/>
      <c r="G6" s="168"/>
    </row>
    <row r="7" spans="1:7" ht="20.100000000000001" customHeight="1" x14ac:dyDescent="0.2">
      <c r="A7" s="163" t="s">
        <v>32</v>
      </c>
      <c r="B7" s="254" t="s">
        <v>1197</v>
      </c>
      <c r="C7" s="170" t="str">
        <f>IF(B7=0,"",VLOOKUP(B7,Computo_Presupuesto,2,FALSE))</f>
        <v xml:space="preserve">Limpieza de terreno </v>
      </c>
      <c r="D7" s="165"/>
      <c r="E7" s="166"/>
      <c r="F7" s="164" t="s">
        <v>33</v>
      </c>
      <c r="G7" s="172" t="str">
        <f>IF(B7=0,"",VLOOKUP(B7,Computo_Presupuesto,4,FALSE))</f>
        <v>gl</v>
      </c>
    </row>
    <row r="8" spans="1:7" ht="20.100000000000001" customHeight="1" x14ac:dyDescent="0.2">
      <c r="A8" s="163"/>
      <c r="B8" s="164"/>
      <c r="C8" s="170"/>
      <c r="D8" s="165"/>
      <c r="E8" s="166"/>
      <c r="F8" s="170"/>
      <c r="G8" s="173"/>
    </row>
    <row r="9" spans="1:7" ht="20.100000000000001" customHeight="1" x14ac:dyDescent="0.2">
      <c r="A9" s="332" t="s">
        <v>685</v>
      </c>
      <c r="B9" s="333"/>
      <c r="C9" s="334" t="s">
        <v>0</v>
      </c>
      <c r="D9" s="334" t="s">
        <v>34</v>
      </c>
      <c r="E9" s="335" t="s">
        <v>35</v>
      </c>
      <c r="F9" s="336" t="s">
        <v>36</v>
      </c>
      <c r="G9" s="337" t="s">
        <v>37</v>
      </c>
    </row>
    <row r="10" spans="1:7" s="15" customFormat="1" ht="20.100000000000001" customHeight="1" x14ac:dyDescent="0.2">
      <c r="A10" s="174" t="s">
        <v>686</v>
      </c>
      <c r="B10" s="175" t="s">
        <v>687</v>
      </c>
      <c r="C10" s="334"/>
      <c r="D10" s="334"/>
      <c r="E10" s="335"/>
      <c r="F10" s="336"/>
      <c r="G10" s="337"/>
    </row>
    <row r="11" spans="1:7" ht="20.100000000000001" customHeight="1" x14ac:dyDescent="0.2">
      <c r="A11" s="267"/>
      <c r="B11" s="176"/>
      <c r="C11" s="177" t="s">
        <v>825</v>
      </c>
      <c r="D11" s="178"/>
      <c r="E11" s="179"/>
      <c r="F11" s="180"/>
      <c r="G11" s="181"/>
    </row>
    <row r="12" spans="1:7" ht="20.100000000000001" customHeight="1" x14ac:dyDescent="0.2">
      <c r="A12" s="268"/>
      <c r="B12" s="182">
        <f t="shared" ref="B12:B23" si="0">IF(A12=0,0,VLOOKUP(A12,Tabla_Indices,2,FALSE))</f>
        <v>0</v>
      </c>
      <c r="C12" s="269"/>
      <c r="D12" s="270"/>
      <c r="E12" s="271"/>
      <c r="F12" s="272"/>
      <c r="G12" s="183">
        <f>ROUND(E12*F12,2)</f>
        <v>0</v>
      </c>
    </row>
    <row r="13" spans="1:7" ht="20.100000000000001" customHeight="1" x14ac:dyDescent="0.2">
      <c r="A13" s="273"/>
      <c r="B13" s="182">
        <f t="shared" si="0"/>
        <v>0</v>
      </c>
      <c r="C13" s="269"/>
      <c r="D13" s="270"/>
      <c r="E13" s="271"/>
      <c r="F13" s="272"/>
      <c r="G13" s="183">
        <f t="shared" ref="G13:G20" si="1">ROUND(E13*F13,2)</f>
        <v>0</v>
      </c>
    </row>
    <row r="14" spans="1:7" ht="20.100000000000001" customHeight="1" x14ac:dyDescent="0.2">
      <c r="A14" s="268"/>
      <c r="B14" s="182">
        <f t="shared" si="0"/>
        <v>0</v>
      </c>
      <c r="C14" s="269"/>
      <c r="D14" s="270"/>
      <c r="E14" s="271"/>
      <c r="F14" s="272"/>
      <c r="G14" s="183">
        <f t="shared" si="1"/>
        <v>0</v>
      </c>
    </row>
    <row r="15" spans="1:7" ht="20.100000000000001" customHeight="1" x14ac:dyDescent="0.2">
      <c r="A15" s="268"/>
      <c r="B15" s="182">
        <f t="shared" si="0"/>
        <v>0</v>
      </c>
      <c r="C15" s="269"/>
      <c r="D15" s="270"/>
      <c r="E15" s="271"/>
      <c r="F15" s="272"/>
      <c r="G15" s="183">
        <f t="shared" si="1"/>
        <v>0</v>
      </c>
    </row>
    <row r="16" spans="1:7" ht="20.100000000000001" customHeight="1" x14ac:dyDescent="0.2">
      <c r="A16" s="268"/>
      <c r="B16" s="182">
        <f t="shared" si="0"/>
        <v>0</v>
      </c>
      <c r="C16" s="269"/>
      <c r="D16" s="270"/>
      <c r="E16" s="274"/>
      <c r="F16" s="272"/>
      <c r="G16" s="183">
        <f t="shared" si="1"/>
        <v>0</v>
      </c>
    </row>
    <row r="17" spans="1:7" ht="20.100000000000001" customHeight="1" x14ac:dyDescent="0.2">
      <c r="A17" s="268"/>
      <c r="B17" s="182">
        <f t="shared" si="0"/>
        <v>0</v>
      </c>
      <c r="C17" s="269"/>
      <c r="D17" s="270"/>
      <c r="E17" s="274"/>
      <c r="F17" s="272"/>
      <c r="G17" s="183">
        <f t="shared" si="1"/>
        <v>0</v>
      </c>
    </row>
    <row r="18" spans="1:7" ht="20.100000000000001" customHeight="1" x14ac:dyDescent="0.2">
      <c r="A18" s="268"/>
      <c r="B18" s="182">
        <f t="shared" si="0"/>
        <v>0</v>
      </c>
      <c r="C18" s="269"/>
      <c r="D18" s="270"/>
      <c r="E18" s="271"/>
      <c r="F18" s="272"/>
      <c r="G18" s="183">
        <f t="shared" si="1"/>
        <v>0</v>
      </c>
    </row>
    <row r="19" spans="1:7" ht="20.100000000000001" customHeight="1" x14ac:dyDescent="0.2">
      <c r="A19" s="268"/>
      <c r="B19" s="182">
        <f t="shared" si="0"/>
        <v>0</v>
      </c>
      <c r="C19" s="269"/>
      <c r="D19" s="270"/>
      <c r="E19" s="271"/>
      <c r="F19" s="272"/>
      <c r="G19" s="183">
        <f t="shared" si="1"/>
        <v>0</v>
      </c>
    </row>
    <row r="20" spans="1:7" ht="20.100000000000001" customHeight="1" x14ac:dyDescent="0.2">
      <c r="A20" s="268"/>
      <c r="B20" s="182">
        <f t="shared" si="0"/>
        <v>0</v>
      </c>
      <c r="C20" s="269"/>
      <c r="D20" s="270"/>
      <c r="E20" s="271"/>
      <c r="F20" s="272"/>
      <c r="G20" s="183">
        <f t="shared" si="1"/>
        <v>0</v>
      </c>
    </row>
    <row r="21" spans="1:7" ht="20.100000000000001" customHeight="1" x14ac:dyDescent="0.2">
      <c r="A21" s="268"/>
      <c r="B21" s="182">
        <f t="shared" si="0"/>
        <v>0</v>
      </c>
      <c r="C21" s="269"/>
      <c r="D21" s="270"/>
      <c r="E21" s="271"/>
      <c r="F21" s="272"/>
      <c r="G21" s="183">
        <f t="shared" ref="G21:G23" si="2">ROUND(E21*F21,2)</f>
        <v>0</v>
      </c>
    </row>
    <row r="22" spans="1:7" ht="20.100000000000001" customHeight="1" x14ac:dyDescent="0.2">
      <c r="A22" s="268"/>
      <c r="B22" s="182">
        <f t="shared" si="0"/>
        <v>0</v>
      </c>
      <c r="C22" s="269"/>
      <c r="D22" s="270"/>
      <c r="E22" s="271"/>
      <c r="F22" s="272"/>
      <c r="G22" s="183">
        <f t="shared" si="2"/>
        <v>0</v>
      </c>
    </row>
    <row r="23" spans="1:7" ht="20.100000000000001" customHeight="1" x14ac:dyDescent="0.2">
      <c r="A23" s="268"/>
      <c r="B23" s="182">
        <f t="shared" si="0"/>
        <v>0</v>
      </c>
      <c r="C23" s="269"/>
      <c r="D23" s="270"/>
      <c r="E23" s="271"/>
      <c r="F23" s="272"/>
      <c r="G23" s="183">
        <f t="shared" si="2"/>
        <v>0</v>
      </c>
    </row>
    <row r="24" spans="1:7" ht="20.100000000000001" customHeight="1" x14ac:dyDescent="0.2">
      <c r="A24" s="184"/>
      <c r="B24" s="170"/>
      <c r="C24" s="170"/>
      <c r="D24" s="165"/>
      <c r="E24" s="166"/>
      <c r="F24" s="185" t="s">
        <v>38</v>
      </c>
      <c r="G24" s="186">
        <f>SUBTOTAL(9,G12:G23)</f>
        <v>0</v>
      </c>
    </row>
    <row r="25" spans="1:7" ht="20.100000000000001" customHeight="1" x14ac:dyDescent="0.2">
      <c r="A25" s="184"/>
      <c r="B25" s="170"/>
      <c r="C25" s="187" t="s">
        <v>826</v>
      </c>
      <c r="D25" s="165"/>
      <c r="E25" s="166"/>
      <c r="F25" s="167"/>
      <c r="G25" s="188"/>
    </row>
    <row r="26" spans="1:7" ht="20.100000000000001" customHeight="1" x14ac:dyDescent="0.2">
      <c r="A26" s="268"/>
      <c r="B26" s="182">
        <f t="shared" ref="B26:B35" si="3">IF(A26=0,0,VLOOKUP(A26,Tabla_Indices,2,FALSE))</f>
        <v>0</v>
      </c>
      <c r="C26" s="275"/>
      <c r="D26" s="270"/>
      <c r="E26" s="271"/>
      <c r="F26" s="272"/>
      <c r="G26" s="183">
        <f>ROUND(E26*F26,2)</f>
        <v>0</v>
      </c>
    </row>
    <row r="27" spans="1:7" ht="20.100000000000001" customHeight="1" x14ac:dyDescent="0.2">
      <c r="A27" s="268"/>
      <c r="B27" s="182">
        <f t="shared" si="3"/>
        <v>0</v>
      </c>
      <c r="C27" s="269"/>
      <c r="D27" s="270"/>
      <c r="E27" s="271"/>
      <c r="F27" s="272"/>
      <c r="G27" s="183">
        <f>ROUND(E27*F27,2)</f>
        <v>0</v>
      </c>
    </row>
    <row r="28" spans="1:7" ht="20.100000000000001" customHeight="1" x14ac:dyDescent="0.2">
      <c r="A28" s="268"/>
      <c r="B28" s="182">
        <f t="shared" si="3"/>
        <v>0</v>
      </c>
      <c r="C28" s="269"/>
      <c r="D28" s="270"/>
      <c r="E28" s="271"/>
      <c r="F28" s="272"/>
      <c r="G28" s="183">
        <f t="shared" ref="G28:G35" si="4">ROUND(E28*F28,2)</f>
        <v>0</v>
      </c>
    </row>
    <row r="29" spans="1:7" ht="20.100000000000001" customHeight="1" x14ac:dyDescent="0.2">
      <c r="A29" s="268"/>
      <c r="B29" s="182">
        <f t="shared" si="3"/>
        <v>0</v>
      </c>
      <c r="C29" s="269"/>
      <c r="D29" s="270"/>
      <c r="E29" s="271"/>
      <c r="F29" s="272"/>
      <c r="G29" s="183">
        <f t="shared" ref="G29:G30" si="5">ROUND(E29*F29,2)</f>
        <v>0</v>
      </c>
    </row>
    <row r="30" spans="1:7" ht="20.100000000000001" customHeight="1" x14ac:dyDescent="0.2">
      <c r="A30" s="268"/>
      <c r="B30" s="182">
        <f t="shared" si="3"/>
        <v>0</v>
      </c>
      <c r="C30" s="269"/>
      <c r="D30" s="270"/>
      <c r="E30" s="271"/>
      <c r="F30" s="272"/>
      <c r="G30" s="183">
        <f t="shared" si="5"/>
        <v>0</v>
      </c>
    </row>
    <row r="31" spans="1:7" ht="20.100000000000001" customHeight="1" x14ac:dyDescent="0.2">
      <c r="A31" s="268"/>
      <c r="B31" s="182">
        <f t="shared" si="3"/>
        <v>0</v>
      </c>
      <c r="C31" s="269"/>
      <c r="D31" s="270"/>
      <c r="E31" s="271"/>
      <c r="F31" s="272"/>
      <c r="G31" s="183">
        <f t="shared" si="4"/>
        <v>0</v>
      </c>
    </row>
    <row r="32" spans="1:7" ht="20.100000000000001" customHeight="1" x14ac:dyDescent="0.2">
      <c r="A32" s="268"/>
      <c r="B32" s="182">
        <f t="shared" si="3"/>
        <v>0</v>
      </c>
      <c r="C32" s="269"/>
      <c r="D32" s="270"/>
      <c r="E32" s="271"/>
      <c r="F32" s="272"/>
      <c r="G32" s="183">
        <f t="shared" si="4"/>
        <v>0</v>
      </c>
    </row>
    <row r="33" spans="1:7" ht="20.100000000000001" customHeight="1" x14ac:dyDescent="0.2">
      <c r="A33" s="268"/>
      <c r="B33" s="182">
        <f t="shared" si="3"/>
        <v>0</v>
      </c>
      <c r="C33" s="269"/>
      <c r="D33" s="270"/>
      <c r="E33" s="271"/>
      <c r="F33" s="272"/>
      <c r="G33" s="183">
        <f t="shared" si="4"/>
        <v>0</v>
      </c>
    </row>
    <row r="34" spans="1:7" ht="20.100000000000001" customHeight="1" x14ac:dyDescent="0.2">
      <c r="A34" s="268"/>
      <c r="B34" s="182">
        <f t="shared" si="3"/>
        <v>0</v>
      </c>
      <c r="C34" s="269"/>
      <c r="D34" s="270"/>
      <c r="E34" s="271"/>
      <c r="F34" s="272"/>
      <c r="G34" s="183">
        <f t="shared" si="4"/>
        <v>0</v>
      </c>
    </row>
    <row r="35" spans="1:7" ht="20.100000000000001" customHeight="1" x14ac:dyDescent="0.2">
      <c r="A35" s="268"/>
      <c r="B35" s="182">
        <f t="shared" si="3"/>
        <v>0</v>
      </c>
      <c r="C35" s="269"/>
      <c r="D35" s="270"/>
      <c r="E35" s="271"/>
      <c r="F35" s="272"/>
      <c r="G35" s="183">
        <f t="shared" si="4"/>
        <v>0</v>
      </c>
    </row>
    <row r="36" spans="1:7" ht="20.100000000000001" customHeight="1" x14ac:dyDescent="0.2">
      <c r="A36" s="184"/>
      <c r="B36" s="170"/>
      <c r="C36" s="170"/>
      <c r="D36" s="165"/>
      <c r="E36" s="166"/>
      <c r="F36" s="185" t="s">
        <v>39</v>
      </c>
      <c r="G36" s="186">
        <f>SUBTOTAL(9,G26:G35)</f>
        <v>0</v>
      </c>
    </row>
    <row r="37" spans="1:7" ht="20.100000000000001" customHeight="1" x14ac:dyDescent="0.2">
      <c r="A37" s="184"/>
      <c r="B37" s="170"/>
      <c r="C37" s="187" t="s">
        <v>827</v>
      </c>
      <c r="D37" s="165"/>
      <c r="E37" s="166"/>
      <c r="F37" s="170"/>
      <c r="G37" s="188"/>
    </row>
    <row r="38" spans="1:7" ht="20.100000000000001" customHeight="1" x14ac:dyDescent="0.2">
      <c r="A38" s="268"/>
      <c r="B38" s="182">
        <f t="shared" ref="B38:B46" si="6">IF(A38=0,0,VLOOKUP(A38,Tabla_Indices,2,FALSE))</f>
        <v>0</v>
      </c>
      <c r="C38" s="269"/>
      <c r="D38" s="270"/>
      <c r="E38" s="271"/>
      <c r="F38" s="276"/>
      <c r="G38" s="189">
        <f>ROUND(E38*F38,2)</f>
        <v>0</v>
      </c>
    </row>
    <row r="39" spans="1:7" ht="20.100000000000001" customHeight="1" x14ac:dyDescent="0.2">
      <c r="A39" s="268"/>
      <c r="B39" s="182">
        <f t="shared" si="6"/>
        <v>0</v>
      </c>
      <c r="C39" s="275"/>
      <c r="D39" s="270"/>
      <c r="E39" s="271"/>
      <c r="F39" s="272"/>
      <c r="G39" s="189">
        <f>ROUND(E39*F39,2)</f>
        <v>0</v>
      </c>
    </row>
    <row r="40" spans="1:7" ht="20.100000000000001" customHeight="1" x14ac:dyDescent="0.2">
      <c r="A40" s="268"/>
      <c r="B40" s="182">
        <f t="shared" si="6"/>
        <v>0</v>
      </c>
      <c r="C40" s="277"/>
      <c r="D40" s="270"/>
      <c r="E40" s="271"/>
      <c r="F40" s="272"/>
      <c r="G40" s="189">
        <f>ROUND(E40*F40,2)</f>
        <v>0</v>
      </c>
    </row>
    <row r="41" spans="1:7" ht="20.100000000000001" customHeight="1" x14ac:dyDescent="0.2">
      <c r="A41" s="268"/>
      <c r="B41" s="182">
        <f t="shared" si="6"/>
        <v>0</v>
      </c>
      <c r="C41" s="277"/>
      <c r="D41" s="270"/>
      <c r="E41" s="271"/>
      <c r="F41" s="272"/>
      <c r="G41" s="189">
        <f>ROUND(E41*F41,2)</f>
        <v>0</v>
      </c>
    </row>
    <row r="42" spans="1:7" ht="20.100000000000001" customHeight="1" x14ac:dyDescent="0.2">
      <c r="A42" s="268"/>
      <c r="B42" s="182">
        <f t="shared" si="6"/>
        <v>0</v>
      </c>
      <c r="C42" s="277"/>
      <c r="D42" s="270"/>
      <c r="E42" s="271"/>
      <c r="F42" s="272"/>
      <c r="G42" s="189">
        <f t="shared" ref="G42:G46" si="7">ROUND(E42*F42,2)</f>
        <v>0</v>
      </c>
    </row>
    <row r="43" spans="1:7" ht="20.100000000000001" customHeight="1" x14ac:dyDescent="0.2">
      <c r="A43" s="268"/>
      <c r="B43" s="182">
        <f t="shared" si="6"/>
        <v>0</v>
      </c>
      <c r="C43" s="277"/>
      <c r="D43" s="270"/>
      <c r="E43" s="271"/>
      <c r="F43" s="272"/>
      <c r="G43" s="189">
        <f t="shared" si="7"/>
        <v>0</v>
      </c>
    </row>
    <row r="44" spans="1:7" ht="20.100000000000001" customHeight="1" x14ac:dyDescent="0.2">
      <c r="A44" s="268"/>
      <c r="B44" s="182">
        <f t="shared" si="6"/>
        <v>0</v>
      </c>
      <c r="C44" s="269"/>
      <c r="D44" s="270"/>
      <c r="E44" s="271"/>
      <c r="F44" s="272"/>
      <c r="G44" s="189">
        <f t="shared" si="7"/>
        <v>0</v>
      </c>
    </row>
    <row r="45" spans="1:7" ht="20.100000000000001" customHeight="1" x14ac:dyDescent="0.2">
      <c r="A45" s="268"/>
      <c r="B45" s="182">
        <f t="shared" si="6"/>
        <v>0</v>
      </c>
      <c r="C45" s="269"/>
      <c r="D45" s="270"/>
      <c r="E45" s="271"/>
      <c r="F45" s="272"/>
      <c r="G45" s="189">
        <f t="shared" si="7"/>
        <v>0</v>
      </c>
    </row>
    <row r="46" spans="1:7" ht="20.100000000000001" customHeight="1" x14ac:dyDescent="0.2">
      <c r="A46" s="268"/>
      <c r="B46" s="182">
        <f t="shared" si="6"/>
        <v>0</v>
      </c>
      <c r="C46" s="269"/>
      <c r="D46" s="270"/>
      <c r="E46" s="271"/>
      <c r="F46" s="272"/>
      <c r="G46" s="189">
        <f t="shared" si="7"/>
        <v>0</v>
      </c>
    </row>
    <row r="47" spans="1:7" ht="20.100000000000001" customHeight="1" x14ac:dyDescent="0.2">
      <c r="A47" s="248"/>
      <c r="B47" s="165"/>
      <c r="C47" s="170"/>
      <c r="D47" s="165"/>
      <c r="E47" s="166"/>
      <c r="F47" s="185" t="s">
        <v>40</v>
      </c>
      <c r="G47" s="186">
        <f>SUBTOTAL(9,G38:G46)</f>
        <v>0</v>
      </c>
    </row>
    <row r="48" spans="1:7" ht="20.100000000000001" customHeight="1" thickBot="1" x14ac:dyDescent="0.25">
      <c r="A48" s="191"/>
      <c r="B48" s="192"/>
      <c r="C48" s="193"/>
      <c r="D48" s="192"/>
      <c r="E48" s="194"/>
      <c r="F48" s="195"/>
      <c r="G48" s="196"/>
    </row>
    <row r="49" spans="1:7" ht="20.100000000000001" customHeight="1" thickBot="1" x14ac:dyDescent="0.25">
      <c r="A49" s="249" t="str">
        <f>B7</f>
        <v>1-1</v>
      </c>
      <c r="B49" s="247" t="str">
        <f>C7</f>
        <v xml:space="preserve">Limpieza de terreno </v>
      </c>
      <c r="C49" s="197"/>
      <c r="D49" s="197" t="s">
        <v>41</v>
      </c>
      <c r="E49" s="198"/>
      <c r="F49" s="199" t="s">
        <v>42</v>
      </c>
      <c r="G49" s="200">
        <f>SUBTOTAL(9,G12:G48)</f>
        <v>0</v>
      </c>
    </row>
    <row r="50" spans="1:7" ht="20.100000000000001" customHeight="1" thickTop="1" thickBot="1" x14ac:dyDescent="0.25"/>
    <row r="51" spans="1:7" ht="20.100000000000001" customHeight="1" thickTop="1" x14ac:dyDescent="0.2">
      <c r="A51" s="329" t="s">
        <v>44</v>
      </c>
      <c r="B51" s="330"/>
      <c r="C51" s="330"/>
      <c r="D51" s="330"/>
      <c r="E51" s="330"/>
      <c r="F51" s="330"/>
      <c r="G51" s="331"/>
    </row>
    <row r="52" spans="1:7" ht="20.100000000000001" customHeight="1" x14ac:dyDescent="0.2">
      <c r="A52" s="155" t="s">
        <v>823</v>
      </c>
      <c r="B52" s="156" t="str">
        <f>Comitente</f>
        <v>DIRECCIÓN ARQUITECTURA</v>
      </c>
      <c r="C52" s="157"/>
      <c r="D52" s="158"/>
      <c r="E52" s="158"/>
      <c r="F52" s="159"/>
      <c r="G52" s="160"/>
    </row>
    <row r="53" spans="1:7" ht="20.100000000000001" customHeight="1" x14ac:dyDescent="0.2">
      <c r="A53" s="155" t="s">
        <v>824</v>
      </c>
      <c r="B53" s="156">
        <f>Contratista</f>
        <v>0</v>
      </c>
      <c r="C53" s="161"/>
      <c r="D53" s="161"/>
      <c r="E53" s="161"/>
      <c r="F53" s="156"/>
      <c r="G53" s="162"/>
    </row>
    <row r="54" spans="1:7" ht="20.100000000000001" customHeight="1" x14ac:dyDescent="0.2">
      <c r="A54" s="155" t="s">
        <v>31</v>
      </c>
      <c r="B54" s="156" t="str">
        <f>Obra</f>
        <v>CENTRO DE SALUD SAN MARTIN</v>
      </c>
      <c r="C54" s="161"/>
      <c r="D54" s="161"/>
      <c r="E54" s="161"/>
      <c r="F54" s="156" t="s">
        <v>45</v>
      </c>
      <c r="G54" s="162" t="str">
        <f>Fecha_Base</f>
        <v>07/11/2017</v>
      </c>
    </row>
    <row r="55" spans="1:7" ht="20.100000000000001" customHeight="1" x14ac:dyDescent="0.2">
      <c r="A55" s="163" t="s">
        <v>822</v>
      </c>
      <c r="B55" s="164" t="str">
        <f>Ubicación</f>
        <v>CALLE NACIONAL - DISTRITO DOS ACEQUIAS</v>
      </c>
      <c r="C55" s="164"/>
      <c r="D55" s="165"/>
      <c r="E55" s="166"/>
      <c r="F55" s="167"/>
      <c r="G55" s="168"/>
    </row>
    <row r="56" spans="1:7" ht="20.100000000000001" customHeight="1" x14ac:dyDescent="0.2">
      <c r="A56" s="163" t="s">
        <v>46</v>
      </c>
      <c r="B56" s="169">
        <v>1</v>
      </c>
      <c r="C56" s="170" t="str">
        <f>IF(B56="","",VLOOKUP(B56,Computo_Presupuesto,2,FALSE))</f>
        <v>TRABAJOS PRELIMINARES</v>
      </c>
      <c r="D56" s="171"/>
      <c r="E56" s="166"/>
      <c r="F56" s="167"/>
      <c r="G56" s="168"/>
    </row>
    <row r="57" spans="1:7" ht="20.100000000000001" customHeight="1" x14ac:dyDescent="0.2">
      <c r="A57" s="163" t="s">
        <v>32</v>
      </c>
      <c r="B57" s="254" t="s">
        <v>1198</v>
      </c>
      <c r="C57" s="170" t="str">
        <f>IF(B57=0,"",VLOOKUP(B57,Computo_Presupuesto,2,FALSE))</f>
        <v>Replanteo</v>
      </c>
      <c r="D57" s="165"/>
      <c r="E57" s="166"/>
      <c r="F57" s="164" t="s">
        <v>33</v>
      </c>
      <c r="G57" s="172" t="str">
        <f>IF(B57=0,"",VLOOKUP(B57,Computo_Presupuesto,4,FALSE))</f>
        <v>m2</v>
      </c>
    </row>
    <row r="58" spans="1:7" ht="20.100000000000001" customHeight="1" x14ac:dyDescent="0.2">
      <c r="A58" s="163"/>
      <c r="B58" s="164"/>
      <c r="C58" s="170"/>
      <c r="D58" s="165"/>
      <c r="E58" s="166"/>
      <c r="F58" s="170"/>
      <c r="G58" s="173"/>
    </row>
    <row r="59" spans="1:7" ht="20.100000000000001" customHeight="1" x14ac:dyDescent="0.2">
      <c r="A59" s="332" t="s">
        <v>685</v>
      </c>
      <c r="B59" s="333"/>
      <c r="C59" s="334" t="s">
        <v>0</v>
      </c>
      <c r="D59" s="334" t="s">
        <v>34</v>
      </c>
      <c r="E59" s="335" t="s">
        <v>35</v>
      </c>
      <c r="F59" s="336" t="s">
        <v>36</v>
      </c>
      <c r="G59" s="337" t="s">
        <v>37</v>
      </c>
    </row>
    <row r="60" spans="1:7" ht="20.100000000000001" customHeight="1" x14ac:dyDescent="0.2">
      <c r="A60" s="174" t="s">
        <v>686</v>
      </c>
      <c r="B60" s="175" t="s">
        <v>687</v>
      </c>
      <c r="C60" s="334"/>
      <c r="D60" s="334"/>
      <c r="E60" s="335"/>
      <c r="F60" s="336"/>
      <c r="G60" s="337"/>
    </row>
    <row r="61" spans="1:7" ht="20.100000000000001" customHeight="1" x14ac:dyDescent="0.2">
      <c r="A61" s="267"/>
      <c r="B61" s="176"/>
      <c r="C61" s="177" t="s">
        <v>825</v>
      </c>
      <c r="D61" s="178"/>
      <c r="E61" s="179"/>
      <c r="F61" s="180"/>
      <c r="G61" s="181"/>
    </row>
    <row r="62" spans="1:7" ht="20.100000000000001" customHeight="1" x14ac:dyDescent="0.2">
      <c r="A62" s="268"/>
      <c r="B62" s="182">
        <f t="shared" ref="B62:B73" si="8">IF(A62=0,0,VLOOKUP(A62,Tabla_Indices,2,FALSE))</f>
        <v>0</v>
      </c>
      <c r="C62" s="269"/>
      <c r="D62" s="270"/>
      <c r="E62" s="271"/>
      <c r="F62" s="272"/>
      <c r="G62" s="183">
        <f>ROUND(E62*F62,2)</f>
        <v>0</v>
      </c>
    </row>
    <row r="63" spans="1:7" ht="20.100000000000001" customHeight="1" x14ac:dyDescent="0.2">
      <c r="A63" s="273"/>
      <c r="B63" s="182">
        <f t="shared" si="8"/>
        <v>0</v>
      </c>
      <c r="C63" s="269"/>
      <c r="D63" s="270"/>
      <c r="E63" s="271"/>
      <c r="F63" s="272"/>
      <c r="G63" s="183">
        <f t="shared" ref="G63:G73" si="9">ROUND(E63*F63,2)</f>
        <v>0</v>
      </c>
    </row>
    <row r="64" spans="1:7" ht="20.100000000000001" customHeight="1" x14ac:dyDescent="0.2">
      <c r="A64" s="268"/>
      <c r="B64" s="182">
        <f t="shared" si="8"/>
        <v>0</v>
      </c>
      <c r="C64" s="269"/>
      <c r="D64" s="270"/>
      <c r="E64" s="271"/>
      <c r="F64" s="272"/>
      <c r="G64" s="183">
        <f t="shared" si="9"/>
        <v>0</v>
      </c>
    </row>
    <row r="65" spans="1:7" ht="20.100000000000001" customHeight="1" x14ac:dyDescent="0.2">
      <c r="A65" s="268"/>
      <c r="B65" s="182">
        <f t="shared" si="8"/>
        <v>0</v>
      </c>
      <c r="C65" s="269"/>
      <c r="D65" s="270"/>
      <c r="E65" s="271"/>
      <c r="F65" s="272"/>
      <c r="G65" s="183">
        <f t="shared" si="9"/>
        <v>0</v>
      </c>
    </row>
    <row r="66" spans="1:7" ht="20.100000000000001" customHeight="1" x14ac:dyDescent="0.2">
      <c r="A66" s="268"/>
      <c r="B66" s="182">
        <f t="shared" si="8"/>
        <v>0</v>
      </c>
      <c r="C66" s="269"/>
      <c r="D66" s="270"/>
      <c r="E66" s="274"/>
      <c r="F66" s="272"/>
      <c r="G66" s="183">
        <f t="shared" si="9"/>
        <v>0</v>
      </c>
    </row>
    <row r="67" spans="1:7" ht="20.100000000000001" customHeight="1" x14ac:dyDescent="0.2">
      <c r="A67" s="268"/>
      <c r="B67" s="182">
        <f t="shared" si="8"/>
        <v>0</v>
      </c>
      <c r="C67" s="269"/>
      <c r="D67" s="270"/>
      <c r="E67" s="274"/>
      <c r="F67" s="272"/>
      <c r="G67" s="183">
        <f t="shared" si="9"/>
        <v>0</v>
      </c>
    </row>
    <row r="68" spans="1:7" ht="20.100000000000001" customHeight="1" x14ac:dyDescent="0.2">
      <c r="A68" s="268"/>
      <c r="B68" s="182">
        <f t="shared" si="8"/>
        <v>0</v>
      </c>
      <c r="C68" s="269"/>
      <c r="D68" s="270"/>
      <c r="E68" s="271"/>
      <c r="F68" s="272"/>
      <c r="G68" s="183">
        <f t="shared" si="9"/>
        <v>0</v>
      </c>
    </row>
    <row r="69" spans="1:7" ht="20.100000000000001" customHeight="1" x14ac:dyDescent="0.2">
      <c r="A69" s="268"/>
      <c r="B69" s="182">
        <f t="shared" si="8"/>
        <v>0</v>
      </c>
      <c r="C69" s="269"/>
      <c r="D69" s="270"/>
      <c r="E69" s="271"/>
      <c r="F69" s="272"/>
      <c r="G69" s="183">
        <f t="shared" si="9"/>
        <v>0</v>
      </c>
    </row>
    <row r="70" spans="1:7" ht="20.100000000000001" customHeight="1" x14ac:dyDescent="0.2">
      <c r="A70" s="268"/>
      <c r="B70" s="182">
        <f t="shared" si="8"/>
        <v>0</v>
      </c>
      <c r="C70" s="269"/>
      <c r="D70" s="270"/>
      <c r="E70" s="271"/>
      <c r="F70" s="272"/>
      <c r="G70" s="183">
        <f t="shared" si="9"/>
        <v>0</v>
      </c>
    </row>
    <row r="71" spans="1:7" ht="20.100000000000001" customHeight="1" x14ac:dyDescent="0.2">
      <c r="A71" s="268"/>
      <c r="B71" s="182">
        <f t="shared" si="8"/>
        <v>0</v>
      </c>
      <c r="C71" s="269"/>
      <c r="D71" s="270"/>
      <c r="E71" s="271"/>
      <c r="F71" s="272"/>
      <c r="G71" s="183">
        <f t="shared" si="9"/>
        <v>0</v>
      </c>
    </row>
    <row r="72" spans="1:7" ht="20.100000000000001" customHeight="1" x14ac:dyDescent="0.2">
      <c r="A72" s="268"/>
      <c r="B72" s="182">
        <f t="shared" si="8"/>
        <v>0</v>
      </c>
      <c r="C72" s="269"/>
      <c r="D72" s="270"/>
      <c r="E72" s="271"/>
      <c r="F72" s="272"/>
      <c r="G72" s="183">
        <f t="shared" si="9"/>
        <v>0</v>
      </c>
    </row>
    <row r="73" spans="1:7" ht="20.100000000000001" customHeight="1" x14ac:dyDescent="0.2">
      <c r="A73" s="268"/>
      <c r="B73" s="182">
        <f t="shared" si="8"/>
        <v>0</v>
      </c>
      <c r="C73" s="269"/>
      <c r="D73" s="270"/>
      <c r="E73" s="271"/>
      <c r="F73" s="272"/>
      <c r="G73" s="183">
        <f t="shared" si="9"/>
        <v>0</v>
      </c>
    </row>
    <row r="74" spans="1:7" ht="20.100000000000001" customHeight="1" x14ac:dyDescent="0.2">
      <c r="A74" s="184"/>
      <c r="B74" s="170"/>
      <c r="C74" s="170"/>
      <c r="D74" s="165"/>
      <c r="E74" s="166"/>
      <c r="F74" s="185" t="s">
        <v>38</v>
      </c>
      <c r="G74" s="186">
        <f>SUBTOTAL(9,G62:G73)</f>
        <v>0</v>
      </c>
    </row>
    <row r="75" spans="1:7" ht="20.100000000000001" customHeight="1" x14ac:dyDescent="0.2">
      <c r="A75" s="184"/>
      <c r="B75" s="170"/>
      <c r="C75" s="187" t="s">
        <v>826</v>
      </c>
      <c r="D75" s="165"/>
      <c r="E75" s="166"/>
      <c r="F75" s="167"/>
      <c r="G75" s="188"/>
    </row>
    <row r="76" spans="1:7" ht="20.100000000000001" customHeight="1" x14ac:dyDescent="0.2">
      <c r="A76" s="268"/>
      <c r="B76" s="182">
        <f t="shared" ref="B76:B85" si="10">IF(A76=0,0,VLOOKUP(A76,Tabla_Indices,2,FALSE))</f>
        <v>0</v>
      </c>
      <c r="C76" s="275"/>
      <c r="D76" s="270"/>
      <c r="E76" s="271"/>
      <c r="F76" s="272"/>
      <c r="G76" s="183">
        <f>ROUND(E76*F76,2)</f>
        <v>0</v>
      </c>
    </row>
    <row r="77" spans="1:7" ht="20.100000000000001" customHeight="1" x14ac:dyDescent="0.2">
      <c r="A77" s="268"/>
      <c r="B77" s="182">
        <f t="shared" si="10"/>
        <v>0</v>
      </c>
      <c r="C77" s="269"/>
      <c r="D77" s="270"/>
      <c r="E77" s="271"/>
      <c r="F77" s="272"/>
      <c r="G77" s="183">
        <f>ROUND(E77*F77,2)</f>
        <v>0</v>
      </c>
    </row>
    <row r="78" spans="1:7" ht="20.100000000000001" customHeight="1" x14ac:dyDescent="0.2">
      <c r="A78" s="268"/>
      <c r="B78" s="182">
        <f t="shared" si="10"/>
        <v>0</v>
      </c>
      <c r="C78" s="269"/>
      <c r="D78" s="270"/>
      <c r="E78" s="271"/>
      <c r="F78" s="272"/>
      <c r="G78" s="183">
        <f t="shared" ref="G78:G85" si="11">ROUND(E78*F78,2)</f>
        <v>0</v>
      </c>
    </row>
    <row r="79" spans="1:7" ht="20.100000000000001" customHeight="1" x14ac:dyDescent="0.2">
      <c r="A79" s="268"/>
      <c r="B79" s="182">
        <f t="shared" si="10"/>
        <v>0</v>
      </c>
      <c r="C79" s="269"/>
      <c r="D79" s="270"/>
      <c r="E79" s="271"/>
      <c r="F79" s="272"/>
      <c r="G79" s="183">
        <f t="shared" si="11"/>
        <v>0</v>
      </c>
    </row>
    <row r="80" spans="1:7" ht="20.100000000000001" customHeight="1" x14ac:dyDescent="0.2">
      <c r="A80" s="268"/>
      <c r="B80" s="182">
        <f t="shared" si="10"/>
        <v>0</v>
      </c>
      <c r="C80" s="269"/>
      <c r="D80" s="270"/>
      <c r="E80" s="271"/>
      <c r="F80" s="272"/>
      <c r="G80" s="183">
        <f t="shared" ref="G80:G81" si="12">ROUND(E80*F80,2)</f>
        <v>0</v>
      </c>
    </row>
    <row r="81" spans="1:7" ht="20.100000000000001" customHeight="1" x14ac:dyDescent="0.2">
      <c r="A81" s="268"/>
      <c r="B81" s="182">
        <f t="shared" si="10"/>
        <v>0</v>
      </c>
      <c r="C81" s="269"/>
      <c r="D81" s="270"/>
      <c r="E81" s="271"/>
      <c r="F81" s="272"/>
      <c r="G81" s="183">
        <f t="shared" si="12"/>
        <v>0</v>
      </c>
    </row>
    <row r="82" spans="1:7" ht="20.100000000000001" customHeight="1" x14ac:dyDescent="0.2">
      <c r="A82" s="268"/>
      <c r="B82" s="182">
        <f t="shared" si="10"/>
        <v>0</v>
      </c>
      <c r="C82" s="269"/>
      <c r="D82" s="270"/>
      <c r="E82" s="271"/>
      <c r="F82" s="272"/>
      <c r="G82" s="183">
        <f t="shared" si="11"/>
        <v>0</v>
      </c>
    </row>
    <row r="83" spans="1:7" ht="20.100000000000001" customHeight="1" x14ac:dyDescent="0.2">
      <c r="A83" s="268"/>
      <c r="B83" s="182">
        <f t="shared" si="10"/>
        <v>0</v>
      </c>
      <c r="C83" s="269"/>
      <c r="D83" s="270"/>
      <c r="E83" s="271"/>
      <c r="F83" s="272"/>
      <c r="G83" s="183">
        <f t="shared" si="11"/>
        <v>0</v>
      </c>
    </row>
    <row r="84" spans="1:7" ht="20.100000000000001" customHeight="1" x14ac:dyDescent="0.2">
      <c r="A84" s="268"/>
      <c r="B84" s="182">
        <f t="shared" si="10"/>
        <v>0</v>
      </c>
      <c r="C84" s="269"/>
      <c r="D84" s="270"/>
      <c r="E84" s="271"/>
      <c r="F84" s="272"/>
      <c r="G84" s="183">
        <f t="shared" si="11"/>
        <v>0</v>
      </c>
    </row>
    <row r="85" spans="1:7" ht="20.100000000000001" customHeight="1" x14ac:dyDescent="0.2">
      <c r="A85" s="268"/>
      <c r="B85" s="182">
        <f t="shared" si="10"/>
        <v>0</v>
      </c>
      <c r="C85" s="269"/>
      <c r="D85" s="270"/>
      <c r="E85" s="271"/>
      <c r="F85" s="272"/>
      <c r="G85" s="183">
        <f t="shared" si="11"/>
        <v>0</v>
      </c>
    </row>
    <row r="86" spans="1:7" ht="20.100000000000001" customHeight="1" x14ac:dyDescent="0.2">
      <c r="A86" s="184"/>
      <c r="B86" s="170"/>
      <c r="C86" s="170"/>
      <c r="D86" s="165"/>
      <c r="E86" s="166"/>
      <c r="F86" s="185" t="s">
        <v>39</v>
      </c>
      <c r="G86" s="186">
        <f>SUBTOTAL(9,G76:G85)</f>
        <v>0</v>
      </c>
    </row>
    <row r="87" spans="1:7" ht="20.100000000000001" customHeight="1" x14ac:dyDescent="0.2">
      <c r="A87" s="184"/>
      <c r="B87" s="170"/>
      <c r="C87" s="187" t="s">
        <v>827</v>
      </c>
      <c r="D87" s="165"/>
      <c r="E87" s="166"/>
      <c r="F87" s="170"/>
      <c r="G87" s="188"/>
    </row>
    <row r="88" spans="1:7" ht="20.100000000000001" customHeight="1" x14ac:dyDescent="0.2">
      <c r="A88" s="268"/>
      <c r="B88" s="182">
        <f t="shared" ref="B88:B96" si="13">IF(A88=0,0,VLOOKUP(A88,Tabla_Indices,2,FALSE))</f>
        <v>0</v>
      </c>
      <c r="C88" s="269"/>
      <c r="D88" s="270"/>
      <c r="E88" s="271"/>
      <c r="F88" s="276"/>
      <c r="G88" s="189">
        <f>ROUND(E88*F88,2)</f>
        <v>0</v>
      </c>
    </row>
    <row r="89" spans="1:7" ht="20.100000000000001" customHeight="1" x14ac:dyDescent="0.2">
      <c r="A89" s="268"/>
      <c r="B89" s="182">
        <f t="shared" si="13"/>
        <v>0</v>
      </c>
      <c r="C89" s="275"/>
      <c r="D89" s="270"/>
      <c r="E89" s="271"/>
      <c r="F89" s="272"/>
      <c r="G89" s="189">
        <f>ROUND(E89*F89,2)</f>
        <v>0</v>
      </c>
    </row>
    <row r="90" spans="1:7" ht="20.100000000000001" customHeight="1" x14ac:dyDescent="0.2">
      <c r="A90" s="268"/>
      <c r="B90" s="182">
        <f t="shared" si="13"/>
        <v>0</v>
      </c>
      <c r="C90" s="277"/>
      <c r="D90" s="270"/>
      <c r="E90" s="271"/>
      <c r="F90" s="272"/>
      <c r="G90" s="189">
        <f>ROUND(E90*F90,2)</f>
        <v>0</v>
      </c>
    </row>
    <row r="91" spans="1:7" ht="20.100000000000001" customHeight="1" x14ac:dyDescent="0.2">
      <c r="A91" s="268"/>
      <c r="B91" s="182">
        <f t="shared" si="13"/>
        <v>0</v>
      </c>
      <c r="C91" s="277"/>
      <c r="D91" s="270"/>
      <c r="E91" s="271"/>
      <c r="F91" s="272"/>
      <c r="G91" s="189">
        <f>ROUND(E91*F91,2)</f>
        <v>0</v>
      </c>
    </row>
    <row r="92" spans="1:7" ht="20.100000000000001" customHeight="1" x14ac:dyDescent="0.2">
      <c r="A92" s="268"/>
      <c r="B92" s="182">
        <f t="shared" si="13"/>
        <v>0</v>
      </c>
      <c r="C92" s="277"/>
      <c r="D92" s="270"/>
      <c r="E92" s="271"/>
      <c r="F92" s="272"/>
      <c r="G92" s="189">
        <f t="shared" ref="G92:G96" si="14">ROUND(E92*F92,2)</f>
        <v>0</v>
      </c>
    </row>
    <row r="93" spans="1:7" ht="20.100000000000001" customHeight="1" x14ac:dyDescent="0.2">
      <c r="A93" s="268"/>
      <c r="B93" s="182">
        <f t="shared" si="13"/>
        <v>0</v>
      </c>
      <c r="C93" s="277"/>
      <c r="D93" s="270"/>
      <c r="E93" s="271"/>
      <c r="F93" s="272"/>
      <c r="G93" s="189">
        <f t="shared" si="14"/>
        <v>0</v>
      </c>
    </row>
    <row r="94" spans="1:7" ht="20.100000000000001" customHeight="1" x14ac:dyDescent="0.2">
      <c r="A94" s="268"/>
      <c r="B94" s="182">
        <f t="shared" si="13"/>
        <v>0</v>
      </c>
      <c r="C94" s="269"/>
      <c r="D94" s="270"/>
      <c r="E94" s="271"/>
      <c r="F94" s="272"/>
      <c r="G94" s="189">
        <f t="shared" si="14"/>
        <v>0</v>
      </c>
    </row>
    <row r="95" spans="1:7" ht="20.100000000000001" customHeight="1" x14ac:dyDescent="0.2">
      <c r="A95" s="268"/>
      <c r="B95" s="182">
        <f t="shared" si="13"/>
        <v>0</v>
      </c>
      <c r="C95" s="269"/>
      <c r="D95" s="270"/>
      <c r="E95" s="271"/>
      <c r="F95" s="272"/>
      <c r="G95" s="189">
        <f t="shared" si="14"/>
        <v>0</v>
      </c>
    </row>
    <row r="96" spans="1:7" ht="20.100000000000001" customHeight="1" x14ac:dyDescent="0.2">
      <c r="A96" s="268"/>
      <c r="B96" s="182">
        <f t="shared" si="13"/>
        <v>0</v>
      </c>
      <c r="C96" s="269"/>
      <c r="D96" s="270"/>
      <c r="E96" s="271"/>
      <c r="F96" s="272"/>
      <c r="G96" s="189">
        <f t="shared" si="14"/>
        <v>0</v>
      </c>
    </row>
    <row r="97" spans="1:7" ht="20.100000000000001" customHeight="1" x14ac:dyDescent="0.2">
      <c r="A97" s="190"/>
      <c r="B97" s="165"/>
      <c r="C97" s="170"/>
      <c r="D97" s="165"/>
      <c r="E97" s="166"/>
      <c r="F97" s="185" t="s">
        <v>40</v>
      </c>
      <c r="G97" s="186">
        <f>SUBTOTAL(9,G88:G96)</f>
        <v>0</v>
      </c>
    </row>
    <row r="98" spans="1:7" ht="20.100000000000001" customHeight="1" thickBot="1" x14ac:dyDescent="0.25">
      <c r="A98" s="191"/>
      <c r="B98" s="192"/>
      <c r="C98" s="193"/>
      <c r="D98" s="192"/>
      <c r="E98" s="194"/>
      <c r="F98" s="195"/>
      <c r="G98" s="196"/>
    </row>
    <row r="99" spans="1:7" ht="20.100000000000001" customHeight="1" thickBot="1" x14ac:dyDescent="0.25">
      <c r="A99" s="249" t="str">
        <f>B57</f>
        <v>1-2</v>
      </c>
      <c r="B99" s="247" t="str">
        <f>C57</f>
        <v>Replanteo</v>
      </c>
      <c r="C99" s="197"/>
      <c r="D99" s="197" t="s">
        <v>41</v>
      </c>
      <c r="E99" s="198"/>
      <c r="F99" s="199" t="s">
        <v>42</v>
      </c>
      <c r="G99" s="200">
        <f>SUBTOTAL(9,G62:G98)</f>
        <v>0</v>
      </c>
    </row>
    <row r="100" spans="1:7" ht="20.100000000000001" customHeight="1" thickTop="1" thickBot="1" x14ac:dyDescent="0.25"/>
    <row r="101" spans="1:7" ht="20.100000000000001" customHeight="1" thickTop="1" x14ac:dyDescent="0.2">
      <c r="A101" s="329" t="s">
        <v>44</v>
      </c>
      <c r="B101" s="330"/>
      <c r="C101" s="330"/>
      <c r="D101" s="330"/>
      <c r="E101" s="330"/>
      <c r="F101" s="330"/>
      <c r="G101" s="331"/>
    </row>
    <row r="102" spans="1:7" ht="20.100000000000001" customHeight="1" x14ac:dyDescent="0.2">
      <c r="A102" s="155" t="s">
        <v>823</v>
      </c>
      <c r="B102" s="156" t="str">
        <f>Comitente</f>
        <v>DIRECCIÓN ARQUITECTURA</v>
      </c>
      <c r="C102" s="157"/>
      <c r="D102" s="158"/>
      <c r="E102" s="158"/>
      <c r="F102" s="159"/>
      <c r="G102" s="160"/>
    </row>
    <row r="103" spans="1:7" ht="20.100000000000001" customHeight="1" x14ac:dyDescent="0.2">
      <c r="A103" s="155" t="s">
        <v>824</v>
      </c>
      <c r="B103" s="156">
        <f>Contratista</f>
        <v>0</v>
      </c>
      <c r="C103" s="161"/>
      <c r="D103" s="161"/>
      <c r="E103" s="161"/>
      <c r="F103" s="156"/>
      <c r="G103" s="162"/>
    </row>
    <row r="104" spans="1:7" ht="20.100000000000001" customHeight="1" x14ac:dyDescent="0.2">
      <c r="A104" s="155" t="s">
        <v>31</v>
      </c>
      <c r="B104" s="156" t="str">
        <f>Obra</f>
        <v>CENTRO DE SALUD SAN MARTIN</v>
      </c>
      <c r="C104" s="161"/>
      <c r="D104" s="161"/>
      <c r="E104" s="161"/>
      <c r="F104" s="156" t="s">
        <v>45</v>
      </c>
      <c r="G104" s="162" t="str">
        <f>Fecha_Base</f>
        <v>07/11/2017</v>
      </c>
    </row>
    <row r="105" spans="1:7" ht="20.100000000000001" customHeight="1" x14ac:dyDescent="0.2">
      <c r="A105" s="163" t="s">
        <v>822</v>
      </c>
      <c r="B105" s="164" t="str">
        <f>Ubicación</f>
        <v>CALLE NACIONAL - DISTRITO DOS ACEQUIAS</v>
      </c>
      <c r="C105" s="164"/>
      <c r="D105" s="165"/>
      <c r="E105" s="166"/>
      <c r="F105" s="167"/>
      <c r="G105" s="168"/>
    </row>
    <row r="106" spans="1:7" ht="20.100000000000001" customHeight="1" x14ac:dyDescent="0.2">
      <c r="A106" s="163" t="s">
        <v>46</v>
      </c>
      <c r="B106" s="279">
        <v>2</v>
      </c>
      <c r="C106" s="170" t="str">
        <f>IF(B106="","",VLOOKUP(B106,Computo_Presupuesto,2,FALSE))</f>
        <v>MOVIMIENTOS DE SUELOS</v>
      </c>
      <c r="D106" s="171"/>
      <c r="E106" s="166"/>
      <c r="F106" s="167"/>
      <c r="G106" s="168"/>
    </row>
    <row r="107" spans="1:7" ht="20.100000000000001" customHeight="1" x14ac:dyDescent="0.2">
      <c r="A107" s="163" t="s">
        <v>32</v>
      </c>
      <c r="B107" s="254" t="s">
        <v>1200</v>
      </c>
      <c r="C107" s="170" t="str">
        <f>IF(B107=0,"",VLOOKUP(B107,Computo_Presupuesto,2,FALSE))</f>
        <v>Excavación para fundaciones</v>
      </c>
      <c r="D107" s="165"/>
      <c r="E107" s="166"/>
      <c r="F107" s="164" t="s">
        <v>33</v>
      </c>
      <c r="G107" s="172" t="str">
        <f>IF(B107=0,"",VLOOKUP(B107,Computo_Presupuesto,4,FALSE))</f>
        <v>m3</v>
      </c>
    </row>
    <row r="108" spans="1:7" ht="20.100000000000001" customHeight="1" x14ac:dyDescent="0.2">
      <c r="A108" s="163"/>
      <c r="B108" s="164"/>
      <c r="C108" s="170"/>
      <c r="D108" s="165"/>
      <c r="E108" s="166"/>
      <c r="F108" s="170"/>
      <c r="G108" s="173"/>
    </row>
    <row r="109" spans="1:7" ht="20.100000000000001" customHeight="1" x14ac:dyDescent="0.2">
      <c r="A109" s="332" t="s">
        <v>685</v>
      </c>
      <c r="B109" s="333"/>
      <c r="C109" s="334" t="s">
        <v>0</v>
      </c>
      <c r="D109" s="334" t="s">
        <v>34</v>
      </c>
      <c r="E109" s="335" t="s">
        <v>35</v>
      </c>
      <c r="F109" s="336" t="s">
        <v>36</v>
      </c>
      <c r="G109" s="337" t="s">
        <v>37</v>
      </c>
    </row>
    <row r="110" spans="1:7" ht="20.100000000000001" customHeight="1" x14ac:dyDescent="0.2">
      <c r="A110" s="174" t="s">
        <v>686</v>
      </c>
      <c r="B110" s="175" t="s">
        <v>687</v>
      </c>
      <c r="C110" s="334"/>
      <c r="D110" s="334"/>
      <c r="E110" s="335"/>
      <c r="F110" s="336"/>
      <c r="G110" s="337"/>
    </row>
    <row r="111" spans="1:7" ht="20.100000000000001" customHeight="1" x14ac:dyDescent="0.2">
      <c r="A111" s="267"/>
      <c r="B111" s="176"/>
      <c r="C111" s="177" t="s">
        <v>825</v>
      </c>
      <c r="D111" s="178"/>
      <c r="E111" s="179"/>
      <c r="F111" s="180"/>
      <c r="G111" s="181"/>
    </row>
    <row r="112" spans="1:7" ht="20.100000000000001" customHeight="1" x14ac:dyDescent="0.2">
      <c r="A112" s="268"/>
      <c r="B112" s="182">
        <f t="shared" ref="B112:B123" si="15">IF(A112=0,0,VLOOKUP(A112,Tabla_Indices,2,FALSE))</f>
        <v>0</v>
      </c>
      <c r="C112" s="269"/>
      <c r="D112" s="270"/>
      <c r="E112" s="271"/>
      <c r="F112" s="272"/>
      <c r="G112" s="183">
        <f>ROUND(E112*F112,2)</f>
        <v>0</v>
      </c>
    </row>
    <row r="113" spans="1:7" ht="20.100000000000001" customHeight="1" x14ac:dyDescent="0.2">
      <c r="A113" s="273"/>
      <c r="B113" s="182">
        <f t="shared" si="15"/>
        <v>0</v>
      </c>
      <c r="C113" s="269"/>
      <c r="D113" s="270"/>
      <c r="E113" s="271"/>
      <c r="F113" s="272"/>
      <c r="G113" s="183">
        <f t="shared" ref="G113:G123" si="16">ROUND(E113*F113,2)</f>
        <v>0</v>
      </c>
    </row>
    <row r="114" spans="1:7" ht="20.100000000000001" customHeight="1" x14ac:dyDescent="0.2">
      <c r="A114" s="268"/>
      <c r="B114" s="182">
        <f t="shared" si="15"/>
        <v>0</v>
      </c>
      <c r="C114" s="269"/>
      <c r="D114" s="270"/>
      <c r="E114" s="271"/>
      <c r="F114" s="272"/>
      <c r="G114" s="183">
        <f t="shared" si="16"/>
        <v>0</v>
      </c>
    </row>
    <row r="115" spans="1:7" ht="20.100000000000001" customHeight="1" x14ac:dyDescent="0.2">
      <c r="A115" s="268"/>
      <c r="B115" s="182">
        <f t="shared" si="15"/>
        <v>0</v>
      </c>
      <c r="C115" s="269"/>
      <c r="D115" s="270"/>
      <c r="E115" s="271"/>
      <c r="F115" s="272"/>
      <c r="G115" s="183">
        <f t="shared" si="16"/>
        <v>0</v>
      </c>
    </row>
    <row r="116" spans="1:7" ht="20.100000000000001" customHeight="1" x14ac:dyDescent="0.2">
      <c r="A116" s="268"/>
      <c r="B116" s="182">
        <f t="shared" si="15"/>
        <v>0</v>
      </c>
      <c r="C116" s="269"/>
      <c r="D116" s="270"/>
      <c r="E116" s="274"/>
      <c r="F116" s="272"/>
      <c r="G116" s="183">
        <f t="shared" si="16"/>
        <v>0</v>
      </c>
    </row>
    <row r="117" spans="1:7" ht="20.100000000000001" customHeight="1" x14ac:dyDescent="0.2">
      <c r="A117" s="268"/>
      <c r="B117" s="182">
        <f t="shared" si="15"/>
        <v>0</v>
      </c>
      <c r="C117" s="269"/>
      <c r="D117" s="270"/>
      <c r="E117" s="274"/>
      <c r="F117" s="272"/>
      <c r="G117" s="183">
        <f t="shared" si="16"/>
        <v>0</v>
      </c>
    </row>
    <row r="118" spans="1:7" ht="20.100000000000001" customHeight="1" x14ac:dyDescent="0.2">
      <c r="A118" s="268"/>
      <c r="B118" s="182">
        <f t="shared" si="15"/>
        <v>0</v>
      </c>
      <c r="C118" s="269"/>
      <c r="D118" s="270"/>
      <c r="E118" s="271"/>
      <c r="F118" s="272"/>
      <c r="G118" s="183">
        <f t="shared" si="16"/>
        <v>0</v>
      </c>
    </row>
    <row r="119" spans="1:7" ht="20.100000000000001" customHeight="1" x14ac:dyDescent="0.2">
      <c r="A119" s="268"/>
      <c r="B119" s="182">
        <f t="shared" si="15"/>
        <v>0</v>
      </c>
      <c r="C119" s="269"/>
      <c r="D119" s="270"/>
      <c r="E119" s="271"/>
      <c r="F119" s="272"/>
      <c r="G119" s="183">
        <f t="shared" si="16"/>
        <v>0</v>
      </c>
    </row>
    <row r="120" spans="1:7" ht="20.100000000000001" customHeight="1" x14ac:dyDescent="0.2">
      <c r="A120" s="268"/>
      <c r="B120" s="182">
        <f t="shared" si="15"/>
        <v>0</v>
      </c>
      <c r="C120" s="269"/>
      <c r="D120" s="270"/>
      <c r="E120" s="271"/>
      <c r="F120" s="272"/>
      <c r="G120" s="183">
        <f t="shared" si="16"/>
        <v>0</v>
      </c>
    </row>
    <row r="121" spans="1:7" ht="20.100000000000001" customHeight="1" x14ac:dyDescent="0.2">
      <c r="A121" s="268"/>
      <c r="B121" s="182">
        <f t="shared" si="15"/>
        <v>0</v>
      </c>
      <c r="C121" s="269"/>
      <c r="D121" s="270"/>
      <c r="E121" s="271"/>
      <c r="F121" s="272"/>
      <c r="G121" s="183">
        <f t="shared" si="16"/>
        <v>0</v>
      </c>
    </row>
    <row r="122" spans="1:7" ht="20.100000000000001" customHeight="1" x14ac:dyDescent="0.2">
      <c r="A122" s="268"/>
      <c r="B122" s="182">
        <f t="shared" si="15"/>
        <v>0</v>
      </c>
      <c r="C122" s="269"/>
      <c r="D122" s="270"/>
      <c r="E122" s="271"/>
      <c r="F122" s="272"/>
      <c r="G122" s="183">
        <f t="shared" si="16"/>
        <v>0</v>
      </c>
    </row>
    <row r="123" spans="1:7" ht="20.100000000000001" customHeight="1" x14ac:dyDescent="0.2">
      <c r="A123" s="268"/>
      <c r="B123" s="182">
        <f t="shared" si="15"/>
        <v>0</v>
      </c>
      <c r="C123" s="269"/>
      <c r="D123" s="270"/>
      <c r="E123" s="271"/>
      <c r="F123" s="272"/>
      <c r="G123" s="183">
        <f t="shared" si="16"/>
        <v>0</v>
      </c>
    </row>
    <row r="124" spans="1:7" ht="20.100000000000001" customHeight="1" x14ac:dyDescent="0.2">
      <c r="A124" s="184"/>
      <c r="B124" s="170"/>
      <c r="C124" s="170"/>
      <c r="D124" s="165"/>
      <c r="E124" s="166"/>
      <c r="F124" s="185" t="s">
        <v>38</v>
      </c>
      <c r="G124" s="186">
        <f>SUBTOTAL(9,G112:G123)</f>
        <v>0</v>
      </c>
    </row>
    <row r="125" spans="1:7" ht="20.100000000000001" customHeight="1" x14ac:dyDescent="0.2">
      <c r="A125" s="184"/>
      <c r="B125" s="170"/>
      <c r="C125" s="187" t="s">
        <v>826</v>
      </c>
      <c r="D125" s="165"/>
      <c r="E125" s="166"/>
      <c r="F125" s="167"/>
      <c r="G125" s="188"/>
    </row>
    <row r="126" spans="1:7" ht="20.100000000000001" customHeight="1" x14ac:dyDescent="0.2">
      <c r="A126" s="268"/>
      <c r="B126" s="182">
        <f t="shared" ref="B126:B135" si="17">IF(A126=0,0,VLOOKUP(A126,Tabla_Indices,2,FALSE))</f>
        <v>0</v>
      </c>
      <c r="C126" s="275"/>
      <c r="D126" s="270"/>
      <c r="E126" s="271"/>
      <c r="F126" s="272"/>
      <c r="G126" s="183">
        <f>ROUND(E126*F126,2)</f>
        <v>0</v>
      </c>
    </row>
    <row r="127" spans="1:7" ht="20.100000000000001" customHeight="1" x14ac:dyDescent="0.2">
      <c r="A127" s="268"/>
      <c r="B127" s="182">
        <f t="shared" si="17"/>
        <v>0</v>
      </c>
      <c r="C127" s="269"/>
      <c r="D127" s="270"/>
      <c r="E127" s="271"/>
      <c r="F127" s="272"/>
      <c r="G127" s="183">
        <f>ROUND(E127*F127,2)</f>
        <v>0</v>
      </c>
    </row>
    <row r="128" spans="1:7" ht="20.100000000000001" customHeight="1" x14ac:dyDescent="0.2">
      <c r="A128" s="268"/>
      <c r="B128" s="182">
        <f t="shared" si="17"/>
        <v>0</v>
      </c>
      <c r="C128" s="269"/>
      <c r="D128" s="270"/>
      <c r="E128" s="271"/>
      <c r="F128" s="272"/>
      <c r="G128" s="183">
        <f t="shared" ref="G128:G135" si="18">ROUND(E128*F128,2)</f>
        <v>0</v>
      </c>
    </row>
    <row r="129" spans="1:7" ht="20.100000000000001" customHeight="1" x14ac:dyDescent="0.2">
      <c r="A129" s="268"/>
      <c r="B129" s="182">
        <f t="shared" si="17"/>
        <v>0</v>
      </c>
      <c r="C129" s="269"/>
      <c r="D129" s="270"/>
      <c r="E129" s="271"/>
      <c r="F129" s="272"/>
      <c r="G129" s="183">
        <f t="shared" ref="G129:G130" si="19">ROUND(E129*F129,2)</f>
        <v>0</v>
      </c>
    </row>
    <row r="130" spans="1:7" ht="20.100000000000001" customHeight="1" x14ac:dyDescent="0.2">
      <c r="A130" s="268"/>
      <c r="B130" s="182">
        <f t="shared" si="17"/>
        <v>0</v>
      </c>
      <c r="C130" s="269"/>
      <c r="D130" s="270"/>
      <c r="E130" s="271"/>
      <c r="F130" s="272"/>
      <c r="G130" s="183">
        <f t="shared" si="19"/>
        <v>0</v>
      </c>
    </row>
    <row r="131" spans="1:7" ht="20.100000000000001" customHeight="1" x14ac:dyDescent="0.2">
      <c r="A131" s="268"/>
      <c r="B131" s="182">
        <f t="shared" si="17"/>
        <v>0</v>
      </c>
      <c r="C131" s="269"/>
      <c r="D131" s="270"/>
      <c r="E131" s="271"/>
      <c r="F131" s="272"/>
      <c r="G131" s="183">
        <f t="shared" si="18"/>
        <v>0</v>
      </c>
    </row>
    <row r="132" spans="1:7" ht="20.100000000000001" customHeight="1" x14ac:dyDescent="0.2">
      <c r="A132" s="268"/>
      <c r="B132" s="182">
        <f t="shared" si="17"/>
        <v>0</v>
      </c>
      <c r="C132" s="269"/>
      <c r="D132" s="270"/>
      <c r="E132" s="271"/>
      <c r="F132" s="272"/>
      <c r="G132" s="183">
        <f t="shared" si="18"/>
        <v>0</v>
      </c>
    </row>
    <row r="133" spans="1:7" ht="20.100000000000001" customHeight="1" x14ac:dyDescent="0.2">
      <c r="A133" s="268"/>
      <c r="B133" s="182">
        <f t="shared" si="17"/>
        <v>0</v>
      </c>
      <c r="C133" s="269"/>
      <c r="D133" s="270"/>
      <c r="E133" s="271"/>
      <c r="F133" s="272"/>
      <c r="G133" s="183">
        <f t="shared" si="18"/>
        <v>0</v>
      </c>
    </row>
    <row r="134" spans="1:7" ht="20.100000000000001" customHeight="1" x14ac:dyDescent="0.2">
      <c r="A134" s="268"/>
      <c r="B134" s="182">
        <f t="shared" si="17"/>
        <v>0</v>
      </c>
      <c r="C134" s="269"/>
      <c r="D134" s="270"/>
      <c r="E134" s="271"/>
      <c r="F134" s="272"/>
      <c r="G134" s="183">
        <f t="shared" si="18"/>
        <v>0</v>
      </c>
    </row>
    <row r="135" spans="1:7" ht="20.100000000000001" customHeight="1" x14ac:dyDescent="0.2">
      <c r="A135" s="268"/>
      <c r="B135" s="182">
        <f t="shared" si="17"/>
        <v>0</v>
      </c>
      <c r="C135" s="269"/>
      <c r="D135" s="270"/>
      <c r="E135" s="271"/>
      <c r="F135" s="272"/>
      <c r="G135" s="183">
        <f t="shared" si="18"/>
        <v>0</v>
      </c>
    </row>
    <row r="136" spans="1:7" ht="20.100000000000001" customHeight="1" x14ac:dyDescent="0.2">
      <c r="A136" s="184"/>
      <c r="B136" s="170"/>
      <c r="C136" s="170"/>
      <c r="D136" s="165"/>
      <c r="E136" s="166"/>
      <c r="F136" s="185" t="s">
        <v>39</v>
      </c>
      <c r="G136" s="186">
        <f>SUBTOTAL(9,G126:G135)</f>
        <v>0</v>
      </c>
    </row>
    <row r="137" spans="1:7" ht="20.100000000000001" customHeight="1" x14ac:dyDescent="0.2">
      <c r="A137" s="184"/>
      <c r="B137" s="170"/>
      <c r="C137" s="187" t="s">
        <v>827</v>
      </c>
      <c r="D137" s="165"/>
      <c r="E137" s="166"/>
      <c r="F137" s="170"/>
      <c r="G137" s="188"/>
    </row>
    <row r="138" spans="1:7" ht="20.100000000000001" customHeight="1" x14ac:dyDescent="0.2">
      <c r="A138" s="268"/>
      <c r="B138" s="182">
        <f t="shared" ref="B138:B146" si="20">IF(A138=0,0,VLOOKUP(A138,Tabla_Indices,2,FALSE))</f>
        <v>0</v>
      </c>
      <c r="C138" s="269"/>
      <c r="D138" s="270"/>
      <c r="E138" s="271"/>
      <c r="F138" s="276"/>
      <c r="G138" s="189">
        <f>ROUND(E138*F138,2)</f>
        <v>0</v>
      </c>
    </row>
    <row r="139" spans="1:7" ht="20.100000000000001" customHeight="1" x14ac:dyDescent="0.2">
      <c r="A139" s="268"/>
      <c r="B139" s="182">
        <f t="shared" si="20"/>
        <v>0</v>
      </c>
      <c r="C139" s="275"/>
      <c r="D139" s="270"/>
      <c r="E139" s="271"/>
      <c r="F139" s="272"/>
      <c r="G139" s="189">
        <f>ROUND(E139*F139,2)</f>
        <v>0</v>
      </c>
    </row>
    <row r="140" spans="1:7" ht="20.100000000000001" customHeight="1" x14ac:dyDescent="0.2">
      <c r="A140" s="268"/>
      <c r="B140" s="182">
        <f t="shared" si="20"/>
        <v>0</v>
      </c>
      <c r="C140" s="277"/>
      <c r="D140" s="270"/>
      <c r="E140" s="271"/>
      <c r="F140" s="272"/>
      <c r="G140" s="189">
        <f>ROUND(E140*F140,2)</f>
        <v>0</v>
      </c>
    </row>
    <row r="141" spans="1:7" ht="20.100000000000001" customHeight="1" x14ac:dyDescent="0.2">
      <c r="A141" s="268"/>
      <c r="B141" s="182">
        <f t="shared" si="20"/>
        <v>0</v>
      </c>
      <c r="C141" s="277"/>
      <c r="D141" s="270"/>
      <c r="E141" s="271"/>
      <c r="F141" s="272"/>
      <c r="G141" s="189">
        <f>ROUND(E141*F141,2)</f>
        <v>0</v>
      </c>
    </row>
    <row r="142" spans="1:7" ht="20.100000000000001" customHeight="1" x14ac:dyDescent="0.2">
      <c r="A142" s="268"/>
      <c r="B142" s="182">
        <f t="shared" si="20"/>
        <v>0</v>
      </c>
      <c r="C142" s="277"/>
      <c r="D142" s="270"/>
      <c r="E142" s="271"/>
      <c r="F142" s="272"/>
      <c r="G142" s="189">
        <f>ROUND(E142*F142,2)</f>
        <v>0</v>
      </c>
    </row>
    <row r="143" spans="1:7" ht="20.100000000000001" customHeight="1" x14ac:dyDescent="0.2">
      <c r="A143" s="268"/>
      <c r="B143" s="182">
        <f t="shared" si="20"/>
        <v>0</v>
      </c>
      <c r="C143" s="277"/>
      <c r="D143" s="270"/>
      <c r="E143" s="271"/>
      <c r="F143" s="272"/>
      <c r="G143" s="189">
        <f t="shared" ref="G143:G146" si="21">ROUND(E143*F143,2)</f>
        <v>0</v>
      </c>
    </row>
    <row r="144" spans="1:7" ht="20.100000000000001" customHeight="1" x14ac:dyDescent="0.2">
      <c r="A144" s="268"/>
      <c r="B144" s="182">
        <f t="shared" si="20"/>
        <v>0</v>
      </c>
      <c r="C144" s="269"/>
      <c r="D144" s="270"/>
      <c r="E144" s="271"/>
      <c r="F144" s="272"/>
      <c r="G144" s="189">
        <f t="shared" si="21"/>
        <v>0</v>
      </c>
    </row>
    <row r="145" spans="1:7" ht="20.100000000000001" customHeight="1" x14ac:dyDescent="0.2">
      <c r="A145" s="268"/>
      <c r="B145" s="182">
        <f t="shared" si="20"/>
        <v>0</v>
      </c>
      <c r="C145" s="269"/>
      <c r="D145" s="270"/>
      <c r="E145" s="271"/>
      <c r="F145" s="272"/>
      <c r="G145" s="189">
        <f t="shared" si="21"/>
        <v>0</v>
      </c>
    </row>
    <row r="146" spans="1:7" ht="20.100000000000001" customHeight="1" x14ac:dyDescent="0.2">
      <c r="A146" s="268"/>
      <c r="B146" s="182">
        <f t="shared" si="20"/>
        <v>0</v>
      </c>
      <c r="C146" s="269"/>
      <c r="D146" s="270"/>
      <c r="E146" s="271"/>
      <c r="F146" s="272"/>
      <c r="G146" s="189">
        <f t="shared" si="21"/>
        <v>0</v>
      </c>
    </row>
    <row r="147" spans="1:7" ht="20.100000000000001" customHeight="1" x14ac:dyDescent="0.2">
      <c r="A147" s="190"/>
      <c r="B147" s="165"/>
      <c r="C147" s="170"/>
      <c r="D147" s="165"/>
      <c r="E147" s="166"/>
      <c r="F147" s="185" t="s">
        <v>40</v>
      </c>
      <c r="G147" s="186">
        <f>SUBTOTAL(9,G138:G146)</f>
        <v>0</v>
      </c>
    </row>
    <row r="148" spans="1:7" ht="20.100000000000001" customHeight="1" thickBot="1" x14ac:dyDescent="0.25">
      <c r="A148" s="191"/>
      <c r="B148" s="192"/>
      <c r="C148" s="193"/>
      <c r="D148" s="192"/>
      <c r="E148" s="194"/>
      <c r="F148" s="195"/>
      <c r="G148" s="196"/>
    </row>
    <row r="149" spans="1:7" ht="20.100000000000001" customHeight="1" thickBot="1" x14ac:dyDescent="0.25">
      <c r="A149" s="249" t="str">
        <f>B107</f>
        <v>2-1</v>
      </c>
      <c r="B149" s="247" t="str">
        <f>C107</f>
        <v>Excavación para fundaciones</v>
      </c>
      <c r="C149" s="197"/>
      <c r="D149" s="197" t="s">
        <v>41</v>
      </c>
      <c r="E149" s="198"/>
      <c r="F149" s="199" t="s">
        <v>42</v>
      </c>
      <c r="G149" s="200">
        <f>SUBTOTAL(9,G112:G148)</f>
        <v>0</v>
      </c>
    </row>
    <row r="150" spans="1:7" ht="20.100000000000001" customHeight="1" thickTop="1" thickBot="1" x14ac:dyDescent="0.25"/>
    <row r="151" spans="1:7" ht="20.100000000000001" customHeight="1" thickTop="1" x14ac:dyDescent="0.2">
      <c r="A151" s="329" t="s">
        <v>44</v>
      </c>
      <c r="B151" s="330"/>
      <c r="C151" s="330"/>
      <c r="D151" s="330"/>
      <c r="E151" s="330"/>
      <c r="F151" s="330"/>
      <c r="G151" s="331"/>
    </row>
    <row r="152" spans="1:7" ht="20.100000000000001" customHeight="1" x14ac:dyDescent="0.2">
      <c r="A152" s="155" t="s">
        <v>823</v>
      </c>
      <c r="B152" s="156" t="str">
        <f>Comitente</f>
        <v>DIRECCIÓN ARQUITECTURA</v>
      </c>
      <c r="C152" s="157"/>
      <c r="D152" s="158"/>
      <c r="E152" s="158"/>
      <c r="F152" s="159"/>
      <c r="G152" s="160"/>
    </row>
    <row r="153" spans="1:7" ht="20.100000000000001" customHeight="1" x14ac:dyDescent="0.2">
      <c r="A153" s="155" t="s">
        <v>824</v>
      </c>
      <c r="B153" s="156">
        <f>Contratista</f>
        <v>0</v>
      </c>
      <c r="C153" s="161"/>
      <c r="D153" s="161"/>
      <c r="E153" s="161"/>
      <c r="F153" s="156"/>
      <c r="G153" s="162"/>
    </row>
    <row r="154" spans="1:7" ht="20.100000000000001" customHeight="1" x14ac:dyDescent="0.2">
      <c r="A154" s="155" t="s">
        <v>31</v>
      </c>
      <c r="B154" s="156" t="str">
        <f>Obra</f>
        <v>CENTRO DE SALUD SAN MARTIN</v>
      </c>
      <c r="C154" s="161"/>
      <c r="D154" s="161"/>
      <c r="E154" s="161"/>
      <c r="F154" s="156" t="s">
        <v>45</v>
      </c>
      <c r="G154" s="162" t="str">
        <f>Fecha_Base</f>
        <v>07/11/2017</v>
      </c>
    </row>
    <row r="155" spans="1:7" ht="20.100000000000001" customHeight="1" x14ac:dyDescent="0.2">
      <c r="A155" s="163" t="s">
        <v>822</v>
      </c>
      <c r="B155" s="164" t="str">
        <f>Ubicación</f>
        <v>CALLE NACIONAL - DISTRITO DOS ACEQUIAS</v>
      </c>
      <c r="C155" s="164"/>
      <c r="D155" s="165"/>
      <c r="E155" s="166"/>
      <c r="F155" s="167"/>
      <c r="G155" s="168"/>
    </row>
    <row r="156" spans="1:7" ht="20.100000000000001" customHeight="1" x14ac:dyDescent="0.2">
      <c r="A156" s="163" t="s">
        <v>46</v>
      </c>
      <c r="B156" s="278">
        <v>2</v>
      </c>
      <c r="C156" s="170" t="str">
        <f>IF(B156="","",VLOOKUP(B156,Computo_Presupuesto,2,FALSE))</f>
        <v>MOVIMIENTOS DE SUELOS</v>
      </c>
      <c r="D156" s="171"/>
      <c r="E156" s="166"/>
      <c r="F156" s="167"/>
      <c r="G156" s="168"/>
    </row>
    <row r="157" spans="1:7" ht="20.100000000000001" customHeight="1" x14ac:dyDescent="0.2">
      <c r="A157" s="163" t="s">
        <v>32</v>
      </c>
      <c r="B157" s="254" t="s">
        <v>1609</v>
      </c>
      <c r="C157" s="170" t="str">
        <f>IF(B157=0,"",VLOOKUP(B157,Computo_Presupuesto,2,FALSE))</f>
        <v>Aislación contra el salitre</v>
      </c>
      <c r="D157" s="165"/>
      <c r="E157" s="166"/>
      <c r="F157" s="164" t="s">
        <v>33</v>
      </c>
      <c r="G157" s="172" t="str">
        <f>IF(B157=0,"",VLOOKUP(B157,Computo_Presupuesto,4,FALSE))</f>
        <v>m2</v>
      </c>
    </row>
    <row r="158" spans="1:7" ht="20.100000000000001" customHeight="1" x14ac:dyDescent="0.2">
      <c r="A158" s="163"/>
      <c r="B158" s="164"/>
      <c r="C158" s="170"/>
      <c r="D158" s="165"/>
      <c r="E158" s="166"/>
      <c r="F158" s="170"/>
      <c r="G158" s="173"/>
    </row>
    <row r="159" spans="1:7" ht="20.100000000000001" customHeight="1" x14ac:dyDescent="0.2">
      <c r="A159" s="332" t="s">
        <v>685</v>
      </c>
      <c r="B159" s="333"/>
      <c r="C159" s="334" t="s">
        <v>0</v>
      </c>
      <c r="D159" s="334" t="s">
        <v>34</v>
      </c>
      <c r="E159" s="335" t="s">
        <v>35</v>
      </c>
      <c r="F159" s="336" t="s">
        <v>36</v>
      </c>
      <c r="G159" s="337" t="s">
        <v>37</v>
      </c>
    </row>
    <row r="160" spans="1:7" s="15" customFormat="1" ht="20.100000000000001" customHeight="1" x14ac:dyDescent="0.2">
      <c r="A160" s="174" t="s">
        <v>686</v>
      </c>
      <c r="B160" s="175" t="s">
        <v>687</v>
      </c>
      <c r="C160" s="334"/>
      <c r="D160" s="334"/>
      <c r="E160" s="335"/>
      <c r="F160" s="336"/>
      <c r="G160" s="337"/>
    </row>
    <row r="161" spans="1:7" ht="20.100000000000001" customHeight="1" x14ac:dyDescent="0.2">
      <c r="A161" s="267"/>
      <c r="B161" s="176"/>
      <c r="C161" s="177" t="s">
        <v>825</v>
      </c>
      <c r="D161" s="178"/>
      <c r="E161" s="179"/>
      <c r="F161" s="180"/>
      <c r="G161" s="181"/>
    </row>
    <row r="162" spans="1:7" ht="20.100000000000001" customHeight="1" x14ac:dyDescent="0.2">
      <c r="A162" s="268"/>
      <c r="B162" s="182">
        <f t="shared" ref="B162:B173" si="22">IF(A162=0,0,VLOOKUP(A162,Tabla_Indices,2,FALSE))</f>
        <v>0</v>
      </c>
      <c r="C162" s="269"/>
      <c r="D162" s="270"/>
      <c r="E162" s="271"/>
      <c r="F162" s="272"/>
      <c r="G162" s="183">
        <f>ROUND(E162*F162,2)</f>
        <v>0</v>
      </c>
    </row>
    <row r="163" spans="1:7" ht="20.100000000000001" customHeight="1" x14ac:dyDescent="0.2">
      <c r="A163" s="273"/>
      <c r="B163" s="182">
        <f t="shared" si="22"/>
        <v>0</v>
      </c>
      <c r="C163" s="269"/>
      <c r="D163" s="270"/>
      <c r="E163" s="271"/>
      <c r="F163" s="272"/>
      <c r="G163" s="183">
        <f t="shared" ref="G163:G173" si="23">ROUND(E163*F163,2)</f>
        <v>0</v>
      </c>
    </row>
    <row r="164" spans="1:7" ht="20.100000000000001" customHeight="1" x14ac:dyDescent="0.2">
      <c r="A164" s="268"/>
      <c r="B164" s="182">
        <f t="shared" si="22"/>
        <v>0</v>
      </c>
      <c r="C164" s="269"/>
      <c r="D164" s="270"/>
      <c r="E164" s="271"/>
      <c r="F164" s="272"/>
      <c r="G164" s="183">
        <f t="shared" si="23"/>
        <v>0</v>
      </c>
    </row>
    <row r="165" spans="1:7" ht="20.100000000000001" customHeight="1" x14ac:dyDescent="0.2">
      <c r="A165" s="268"/>
      <c r="B165" s="182">
        <f t="shared" si="22"/>
        <v>0</v>
      </c>
      <c r="C165" s="269"/>
      <c r="D165" s="270"/>
      <c r="E165" s="271"/>
      <c r="F165" s="272"/>
      <c r="G165" s="183">
        <f t="shared" si="23"/>
        <v>0</v>
      </c>
    </row>
    <row r="166" spans="1:7" ht="20.100000000000001" customHeight="1" x14ac:dyDescent="0.2">
      <c r="A166" s="268"/>
      <c r="B166" s="182">
        <f t="shared" si="22"/>
        <v>0</v>
      </c>
      <c r="C166" s="269"/>
      <c r="D166" s="270"/>
      <c r="E166" s="274"/>
      <c r="F166" s="272"/>
      <c r="G166" s="183">
        <f t="shared" si="23"/>
        <v>0</v>
      </c>
    </row>
    <row r="167" spans="1:7" ht="20.100000000000001" customHeight="1" x14ac:dyDescent="0.2">
      <c r="A167" s="268"/>
      <c r="B167" s="182">
        <f t="shared" si="22"/>
        <v>0</v>
      </c>
      <c r="C167" s="269"/>
      <c r="D167" s="270"/>
      <c r="E167" s="274"/>
      <c r="F167" s="272"/>
      <c r="G167" s="183">
        <f t="shared" si="23"/>
        <v>0</v>
      </c>
    </row>
    <row r="168" spans="1:7" ht="20.100000000000001" customHeight="1" x14ac:dyDescent="0.2">
      <c r="A168" s="268"/>
      <c r="B168" s="182">
        <f t="shared" si="22"/>
        <v>0</v>
      </c>
      <c r="C168" s="269"/>
      <c r="D168" s="270"/>
      <c r="E168" s="271"/>
      <c r="F168" s="272"/>
      <c r="G168" s="183">
        <f t="shared" si="23"/>
        <v>0</v>
      </c>
    </row>
    <row r="169" spans="1:7" ht="20.100000000000001" customHeight="1" x14ac:dyDescent="0.2">
      <c r="A169" s="268"/>
      <c r="B169" s="182">
        <f t="shared" si="22"/>
        <v>0</v>
      </c>
      <c r="C169" s="269"/>
      <c r="D169" s="270"/>
      <c r="E169" s="271"/>
      <c r="F169" s="272"/>
      <c r="G169" s="183">
        <f t="shared" si="23"/>
        <v>0</v>
      </c>
    </row>
    <row r="170" spans="1:7" ht="20.100000000000001" customHeight="1" x14ac:dyDescent="0.2">
      <c r="A170" s="268"/>
      <c r="B170" s="182">
        <f t="shared" si="22"/>
        <v>0</v>
      </c>
      <c r="C170" s="269"/>
      <c r="D170" s="270"/>
      <c r="E170" s="271"/>
      <c r="F170" s="272"/>
      <c r="G170" s="183">
        <f t="shared" si="23"/>
        <v>0</v>
      </c>
    </row>
    <row r="171" spans="1:7" ht="20.100000000000001" customHeight="1" x14ac:dyDescent="0.2">
      <c r="A171" s="268"/>
      <c r="B171" s="182">
        <f t="shared" si="22"/>
        <v>0</v>
      </c>
      <c r="C171" s="269"/>
      <c r="D171" s="270"/>
      <c r="E171" s="271"/>
      <c r="F171" s="272"/>
      <c r="G171" s="183">
        <f t="shared" si="23"/>
        <v>0</v>
      </c>
    </row>
    <row r="172" spans="1:7" ht="20.100000000000001" customHeight="1" x14ac:dyDescent="0.2">
      <c r="A172" s="268"/>
      <c r="B172" s="182">
        <f t="shared" si="22"/>
        <v>0</v>
      </c>
      <c r="C172" s="269"/>
      <c r="D172" s="270"/>
      <c r="E172" s="271"/>
      <c r="F172" s="272"/>
      <c r="G172" s="183">
        <f t="shared" si="23"/>
        <v>0</v>
      </c>
    </row>
    <row r="173" spans="1:7" ht="20.100000000000001" customHeight="1" x14ac:dyDescent="0.2">
      <c r="A173" s="268"/>
      <c r="B173" s="182">
        <f t="shared" si="22"/>
        <v>0</v>
      </c>
      <c r="C173" s="269"/>
      <c r="D173" s="270"/>
      <c r="E173" s="271"/>
      <c r="F173" s="272"/>
      <c r="G173" s="183">
        <f t="shared" si="23"/>
        <v>0</v>
      </c>
    </row>
    <row r="174" spans="1:7" ht="20.100000000000001" customHeight="1" x14ac:dyDescent="0.2">
      <c r="A174" s="184"/>
      <c r="B174" s="170"/>
      <c r="C174" s="170"/>
      <c r="D174" s="165"/>
      <c r="E174" s="166"/>
      <c r="F174" s="185" t="s">
        <v>38</v>
      </c>
      <c r="G174" s="186">
        <f>SUBTOTAL(9,G162:G173)</f>
        <v>0</v>
      </c>
    </row>
    <row r="175" spans="1:7" ht="20.100000000000001" customHeight="1" x14ac:dyDescent="0.2">
      <c r="A175" s="184"/>
      <c r="B175" s="170"/>
      <c r="C175" s="187" t="s">
        <v>826</v>
      </c>
      <c r="D175" s="165"/>
      <c r="E175" s="166"/>
      <c r="F175" s="167"/>
      <c r="G175" s="188"/>
    </row>
    <row r="176" spans="1:7" ht="20.100000000000001" customHeight="1" x14ac:dyDescent="0.2">
      <c r="A176" s="268"/>
      <c r="B176" s="182">
        <f t="shared" ref="B176:B185" si="24">IF(A176=0,0,VLOOKUP(A176,Tabla_Indices,2,FALSE))</f>
        <v>0</v>
      </c>
      <c r="C176" s="275"/>
      <c r="D176" s="270"/>
      <c r="E176" s="271"/>
      <c r="F176" s="272"/>
      <c r="G176" s="183">
        <f>ROUND(E176*F176,2)</f>
        <v>0</v>
      </c>
    </row>
    <row r="177" spans="1:7" ht="20.100000000000001" customHeight="1" x14ac:dyDescent="0.2">
      <c r="A177" s="268"/>
      <c r="B177" s="182">
        <f t="shared" si="24"/>
        <v>0</v>
      </c>
      <c r="C177" s="269"/>
      <c r="D177" s="270"/>
      <c r="E177" s="271"/>
      <c r="F177" s="272"/>
      <c r="G177" s="183">
        <f>ROUND(E177*F177,2)</f>
        <v>0</v>
      </c>
    </row>
    <row r="178" spans="1:7" ht="20.100000000000001" customHeight="1" x14ac:dyDescent="0.2">
      <c r="A178" s="268"/>
      <c r="B178" s="182">
        <f t="shared" si="24"/>
        <v>0</v>
      </c>
      <c r="C178" s="269"/>
      <c r="D178" s="270"/>
      <c r="E178" s="271"/>
      <c r="F178" s="272"/>
      <c r="G178" s="183">
        <f t="shared" ref="G178:G185" si="25">ROUND(E178*F178,2)</f>
        <v>0</v>
      </c>
    </row>
    <row r="179" spans="1:7" ht="20.100000000000001" customHeight="1" x14ac:dyDescent="0.2">
      <c r="A179" s="268"/>
      <c r="B179" s="182">
        <f t="shared" si="24"/>
        <v>0</v>
      </c>
      <c r="C179" s="269"/>
      <c r="D179" s="270"/>
      <c r="E179" s="271"/>
      <c r="F179" s="272"/>
      <c r="G179" s="183">
        <f t="shared" si="25"/>
        <v>0</v>
      </c>
    </row>
    <row r="180" spans="1:7" ht="20.100000000000001" customHeight="1" x14ac:dyDescent="0.2">
      <c r="A180" s="268"/>
      <c r="B180" s="182">
        <f t="shared" si="24"/>
        <v>0</v>
      </c>
      <c r="C180" s="269"/>
      <c r="D180" s="270"/>
      <c r="E180" s="271"/>
      <c r="F180" s="272"/>
      <c r="G180" s="183">
        <f t="shared" si="25"/>
        <v>0</v>
      </c>
    </row>
    <row r="181" spans="1:7" ht="20.100000000000001" customHeight="1" x14ac:dyDescent="0.2">
      <c r="A181" s="268"/>
      <c r="B181" s="182">
        <f t="shared" si="24"/>
        <v>0</v>
      </c>
      <c r="C181" s="269"/>
      <c r="D181" s="270"/>
      <c r="E181" s="271"/>
      <c r="F181" s="272"/>
      <c r="G181" s="183">
        <f t="shared" si="25"/>
        <v>0</v>
      </c>
    </row>
    <row r="182" spans="1:7" ht="20.100000000000001" customHeight="1" x14ac:dyDescent="0.2">
      <c r="A182" s="268"/>
      <c r="B182" s="182">
        <f t="shared" si="24"/>
        <v>0</v>
      </c>
      <c r="C182" s="269"/>
      <c r="D182" s="270"/>
      <c r="E182" s="271"/>
      <c r="F182" s="272"/>
      <c r="G182" s="183">
        <f t="shared" si="25"/>
        <v>0</v>
      </c>
    </row>
    <row r="183" spans="1:7" ht="20.100000000000001" customHeight="1" x14ac:dyDescent="0.2">
      <c r="A183" s="268"/>
      <c r="B183" s="182">
        <f t="shared" si="24"/>
        <v>0</v>
      </c>
      <c r="C183" s="269"/>
      <c r="D183" s="270"/>
      <c r="E183" s="271"/>
      <c r="F183" s="272"/>
      <c r="G183" s="183">
        <f t="shared" si="25"/>
        <v>0</v>
      </c>
    </row>
    <row r="184" spans="1:7" ht="20.100000000000001" customHeight="1" x14ac:dyDescent="0.2">
      <c r="A184" s="268"/>
      <c r="B184" s="182">
        <f t="shared" si="24"/>
        <v>0</v>
      </c>
      <c r="C184" s="269"/>
      <c r="D184" s="270"/>
      <c r="E184" s="271"/>
      <c r="F184" s="272"/>
      <c r="G184" s="183">
        <f t="shared" si="25"/>
        <v>0</v>
      </c>
    </row>
    <row r="185" spans="1:7" ht="20.100000000000001" customHeight="1" x14ac:dyDescent="0.2">
      <c r="A185" s="268"/>
      <c r="B185" s="182">
        <f t="shared" si="24"/>
        <v>0</v>
      </c>
      <c r="C185" s="269"/>
      <c r="D185" s="270"/>
      <c r="E185" s="271"/>
      <c r="F185" s="272"/>
      <c r="G185" s="183">
        <f t="shared" si="25"/>
        <v>0</v>
      </c>
    </row>
    <row r="186" spans="1:7" ht="20.100000000000001" customHeight="1" x14ac:dyDescent="0.2">
      <c r="A186" s="184"/>
      <c r="B186" s="170"/>
      <c r="C186" s="170"/>
      <c r="D186" s="165"/>
      <c r="E186" s="166"/>
      <c r="F186" s="185" t="s">
        <v>39</v>
      </c>
      <c r="G186" s="186">
        <f>SUBTOTAL(9,G176:G185)</f>
        <v>0</v>
      </c>
    </row>
    <row r="187" spans="1:7" ht="20.100000000000001" customHeight="1" x14ac:dyDescent="0.2">
      <c r="A187" s="184"/>
      <c r="B187" s="170"/>
      <c r="C187" s="187" t="s">
        <v>827</v>
      </c>
      <c r="D187" s="165"/>
      <c r="E187" s="166"/>
      <c r="F187" s="170"/>
      <c r="G187" s="188"/>
    </row>
    <row r="188" spans="1:7" ht="20.100000000000001" customHeight="1" x14ac:dyDescent="0.2">
      <c r="A188" s="268"/>
      <c r="B188" s="182">
        <f t="shared" ref="B188:B196" si="26">IF(A188=0,0,VLOOKUP(A188,Tabla_Indices,2,FALSE))</f>
        <v>0</v>
      </c>
      <c r="C188" s="269"/>
      <c r="D188" s="270"/>
      <c r="E188" s="271"/>
      <c r="F188" s="276"/>
      <c r="G188" s="189">
        <f>ROUND(E188*F188,2)</f>
        <v>0</v>
      </c>
    </row>
    <row r="189" spans="1:7" ht="20.100000000000001" customHeight="1" x14ac:dyDescent="0.2">
      <c r="A189" s="268"/>
      <c r="B189" s="182">
        <f t="shared" si="26"/>
        <v>0</v>
      </c>
      <c r="C189" s="275"/>
      <c r="D189" s="270"/>
      <c r="E189" s="271"/>
      <c r="F189" s="272"/>
      <c r="G189" s="189">
        <f>ROUND(E189*F189,2)</f>
        <v>0</v>
      </c>
    </row>
    <row r="190" spans="1:7" ht="20.100000000000001" customHeight="1" x14ac:dyDescent="0.2">
      <c r="A190" s="268"/>
      <c r="B190" s="182">
        <f t="shared" si="26"/>
        <v>0</v>
      </c>
      <c r="C190" s="277"/>
      <c r="D190" s="270"/>
      <c r="E190" s="271"/>
      <c r="F190" s="272"/>
      <c r="G190" s="189">
        <f>ROUND(E190*F190,2)</f>
        <v>0</v>
      </c>
    </row>
    <row r="191" spans="1:7" ht="20.100000000000001" customHeight="1" x14ac:dyDescent="0.2">
      <c r="A191" s="268"/>
      <c r="B191" s="182">
        <f t="shared" si="26"/>
        <v>0</v>
      </c>
      <c r="C191" s="277"/>
      <c r="D191" s="270"/>
      <c r="E191" s="271"/>
      <c r="F191" s="272"/>
      <c r="G191" s="189">
        <f>ROUND(E191*F191,2)</f>
        <v>0</v>
      </c>
    </row>
    <row r="192" spans="1:7" ht="20.100000000000001" customHeight="1" x14ac:dyDescent="0.2">
      <c r="A192" s="268"/>
      <c r="B192" s="182">
        <f t="shared" si="26"/>
        <v>0</v>
      </c>
      <c r="C192" s="277"/>
      <c r="D192" s="270"/>
      <c r="E192" s="271"/>
      <c r="F192" s="272"/>
      <c r="G192" s="189">
        <f t="shared" ref="G192:G196" si="27">ROUND(E192*F192,2)</f>
        <v>0</v>
      </c>
    </row>
    <row r="193" spans="1:7" ht="20.100000000000001" customHeight="1" x14ac:dyDescent="0.2">
      <c r="A193" s="268"/>
      <c r="B193" s="182">
        <f t="shared" si="26"/>
        <v>0</v>
      </c>
      <c r="C193" s="277"/>
      <c r="D193" s="270"/>
      <c r="E193" s="271"/>
      <c r="F193" s="272"/>
      <c r="G193" s="189">
        <f t="shared" si="27"/>
        <v>0</v>
      </c>
    </row>
    <row r="194" spans="1:7" ht="20.100000000000001" customHeight="1" x14ac:dyDescent="0.2">
      <c r="A194" s="268"/>
      <c r="B194" s="182">
        <f t="shared" si="26"/>
        <v>0</v>
      </c>
      <c r="C194" s="269"/>
      <c r="D194" s="270"/>
      <c r="E194" s="271"/>
      <c r="F194" s="272"/>
      <c r="G194" s="189">
        <f t="shared" si="27"/>
        <v>0</v>
      </c>
    </row>
    <row r="195" spans="1:7" ht="20.100000000000001" customHeight="1" x14ac:dyDescent="0.2">
      <c r="A195" s="268"/>
      <c r="B195" s="182">
        <f t="shared" si="26"/>
        <v>0</v>
      </c>
      <c r="C195" s="269"/>
      <c r="D195" s="270"/>
      <c r="E195" s="271"/>
      <c r="F195" s="272"/>
      <c r="G195" s="189">
        <f t="shared" si="27"/>
        <v>0</v>
      </c>
    </row>
    <row r="196" spans="1:7" ht="20.100000000000001" customHeight="1" x14ac:dyDescent="0.2">
      <c r="A196" s="268"/>
      <c r="B196" s="182">
        <f t="shared" si="26"/>
        <v>0</v>
      </c>
      <c r="C196" s="269"/>
      <c r="D196" s="270"/>
      <c r="E196" s="271"/>
      <c r="F196" s="272"/>
      <c r="G196" s="189">
        <f t="shared" si="27"/>
        <v>0</v>
      </c>
    </row>
    <row r="197" spans="1:7" ht="20.100000000000001" customHeight="1" x14ac:dyDescent="0.2">
      <c r="A197" s="248"/>
      <c r="B197" s="165"/>
      <c r="C197" s="170"/>
      <c r="D197" s="165"/>
      <c r="E197" s="166"/>
      <c r="F197" s="185" t="s">
        <v>40</v>
      </c>
      <c r="G197" s="186">
        <f>SUBTOTAL(9,G188:G196)</f>
        <v>0</v>
      </c>
    </row>
    <row r="198" spans="1:7" ht="20.100000000000001" customHeight="1" thickBot="1" x14ac:dyDescent="0.25">
      <c r="A198" s="191"/>
      <c r="B198" s="192"/>
      <c r="C198" s="193"/>
      <c r="D198" s="192"/>
      <c r="E198" s="194"/>
      <c r="F198" s="195"/>
      <c r="G198" s="196"/>
    </row>
    <row r="199" spans="1:7" ht="20.100000000000001" customHeight="1" thickBot="1" x14ac:dyDescent="0.25">
      <c r="A199" s="249" t="str">
        <f>B157</f>
        <v>2-2</v>
      </c>
      <c r="B199" s="247" t="str">
        <f>C157</f>
        <v>Aislación contra el salitre</v>
      </c>
      <c r="C199" s="197"/>
      <c r="D199" s="197" t="s">
        <v>41</v>
      </c>
      <c r="E199" s="198"/>
      <c r="F199" s="199" t="s">
        <v>42</v>
      </c>
      <c r="G199" s="200">
        <f>SUBTOTAL(9,G162:G198)</f>
        <v>0</v>
      </c>
    </row>
    <row r="200" spans="1:7" ht="20.100000000000001" customHeight="1" thickTop="1" thickBot="1" x14ac:dyDescent="0.25"/>
    <row r="201" spans="1:7" ht="20.100000000000001" customHeight="1" thickTop="1" x14ac:dyDescent="0.2">
      <c r="A201" s="329" t="s">
        <v>44</v>
      </c>
      <c r="B201" s="330"/>
      <c r="C201" s="330"/>
      <c r="D201" s="330"/>
      <c r="E201" s="330"/>
      <c r="F201" s="330"/>
      <c r="G201" s="331"/>
    </row>
    <row r="202" spans="1:7" ht="20.100000000000001" customHeight="1" x14ac:dyDescent="0.2">
      <c r="A202" s="155" t="s">
        <v>823</v>
      </c>
      <c r="B202" s="156" t="str">
        <f>Comitente</f>
        <v>DIRECCIÓN ARQUITECTURA</v>
      </c>
      <c r="C202" s="157"/>
      <c r="D202" s="158"/>
      <c r="E202" s="158"/>
      <c r="F202" s="159"/>
      <c r="G202" s="160"/>
    </row>
    <row r="203" spans="1:7" ht="20.100000000000001" customHeight="1" x14ac:dyDescent="0.2">
      <c r="A203" s="155" t="s">
        <v>824</v>
      </c>
      <c r="B203" s="156">
        <f>Contratista</f>
        <v>0</v>
      </c>
      <c r="C203" s="161"/>
      <c r="D203" s="161"/>
      <c r="E203" s="161"/>
      <c r="F203" s="156"/>
      <c r="G203" s="162"/>
    </row>
    <row r="204" spans="1:7" ht="20.100000000000001" customHeight="1" x14ac:dyDescent="0.2">
      <c r="A204" s="155" t="s">
        <v>31</v>
      </c>
      <c r="B204" s="156" t="str">
        <f>Obra</f>
        <v>CENTRO DE SALUD SAN MARTIN</v>
      </c>
      <c r="C204" s="161"/>
      <c r="D204" s="161"/>
      <c r="E204" s="161"/>
      <c r="F204" s="156" t="s">
        <v>45</v>
      </c>
      <c r="G204" s="162" t="str">
        <f>Fecha_Base</f>
        <v>07/11/2017</v>
      </c>
    </row>
    <row r="205" spans="1:7" ht="20.100000000000001" customHeight="1" x14ac:dyDescent="0.2">
      <c r="A205" s="163" t="s">
        <v>822</v>
      </c>
      <c r="B205" s="164" t="str">
        <f>Ubicación</f>
        <v>CALLE NACIONAL - DISTRITO DOS ACEQUIAS</v>
      </c>
      <c r="C205" s="164"/>
      <c r="D205" s="165"/>
      <c r="E205" s="166"/>
      <c r="F205" s="167"/>
      <c r="G205" s="168"/>
    </row>
    <row r="206" spans="1:7" ht="20.100000000000001" customHeight="1" x14ac:dyDescent="0.2">
      <c r="A206" s="163" t="s">
        <v>46</v>
      </c>
      <c r="B206" s="169">
        <v>2</v>
      </c>
      <c r="C206" s="170" t="str">
        <f>IF(B206="","",VLOOKUP(B206,Computo_Presupuesto,2,FALSE))</f>
        <v>MOVIMIENTOS DE SUELOS</v>
      </c>
      <c r="D206" s="171"/>
      <c r="E206" s="166"/>
      <c r="F206" s="167"/>
      <c r="G206" s="168"/>
    </row>
    <row r="207" spans="1:7" ht="20.100000000000001" customHeight="1" x14ac:dyDescent="0.2">
      <c r="A207" s="163" t="s">
        <v>32</v>
      </c>
      <c r="B207" s="254" t="s">
        <v>1639</v>
      </c>
      <c r="C207" s="170" t="str">
        <f>IF(B207=0,"",VLOOKUP(B207,Computo_Presupuesto,2,FALSE))</f>
        <v>Terraplén y mejoramiento de suelo</v>
      </c>
      <c r="D207" s="165"/>
      <c r="E207" s="166"/>
      <c r="F207" s="164" t="s">
        <v>33</v>
      </c>
      <c r="G207" s="172" t="str">
        <f>IF(B207=0,"",VLOOKUP(B207,Computo_Presupuesto,4,FALSE))</f>
        <v>m3</v>
      </c>
    </row>
    <row r="208" spans="1:7" ht="20.100000000000001" customHeight="1" x14ac:dyDescent="0.2">
      <c r="A208" s="163"/>
      <c r="B208" s="164"/>
      <c r="C208" s="170"/>
      <c r="D208" s="165"/>
      <c r="E208" s="166"/>
      <c r="F208" s="170"/>
      <c r="G208" s="173"/>
    </row>
    <row r="209" spans="1:7" ht="20.100000000000001" customHeight="1" x14ac:dyDescent="0.2">
      <c r="A209" s="332" t="s">
        <v>685</v>
      </c>
      <c r="B209" s="333"/>
      <c r="C209" s="334" t="s">
        <v>0</v>
      </c>
      <c r="D209" s="334" t="s">
        <v>34</v>
      </c>
      <c r="E209" s="335" t="s">
        <v>35</v>
      </c>
      <c r="F209" s="336" t="s">
        <v>36</v>
      </c>
      <c r="G209" s="337" t="s">
        <v>37</v>
      </c>
    </row>
    <row r="210" spans="1:7" ht="20.100000000000001" customHeight="1" x14ac:dyDescent="0.2">
      <c r="A210" s="174" t="s">
        <v>686</v>
      </c>
      <c r="B210" s="175" t="s">
        <v>687</v>
      </c>
      <c r="C210" s="334"/>
      <c r="D210" s="334"/>
      <c r="E210" s="335"/>
      <c r="F210" s="336"/>
      <c r="G210" s="337"/>
    </row>
    <row r="211" spans="1:7" ht="20.100000000000001" customHeight="1" x14ac:dyDescent="0.2">
      <c r="A211" s="267"/>
      <c r="B211" s="176"/>
      <c r="C211" s="177" t="s">
        <v>825</v>
      </c>
      <c r="D211" s="178"/>
      <c r="E211" s="179"/>
      <c r="F211" s="180"/>
      <c r="G211" s="181"/>
    </row>
    <row r="212" spans="1:7" ht="20.100000000000001" customHeight="1" x14ac:dyDescent="0.2">
      <c r="A212" s="268"/>
      <c r="B212" s="182">
        <f t="shared" ref="B212:B223" si="28">IF(A212=0,0,VLOOKUP(A212,Tabla_Indices,2,FALSE))</f>
        <v>0</v>
      </c>
      <c r="C212" s="269"/>
      <c r="D212" s="270"/>
      <c r="E212" s="271"/>
      <c r="F212" s="272"/>
      <c r="G212" s="183">
        <f>ROUND(E212*F212,2)</f>
        <v>0</v>
      </c>
    </row>
    <row r="213" spans="1:7" ht="20.100000000000001" customHeight="1" x14ac:dyDescent="0.2">
      <c r="A213" s="273"/>
      <c r="B213" s="182">
        <f t="shared" si="28"/>
        <v>0</v>
      </c>
      <c r="C213" s="269"/>
      <c r="D213" s="270"/>
      <c r="E213" s="271"/>
      <c r="F213" s="272"/>
      <c r="G213" s="183">
        <f t="shared" ref="G213:G223" si="29">ROUND(E213*F213,2)</f>
        <v>0</v>
      </c>
    </row>
    <row r="214" spans="1:7" ht="20.100000000000001" customHeight="1" x14ac:dyDescent="0.2">
      <c r="A214" s="268"/>
      <c r="B214" s="182">
        <f t="shared" si="28"/>
        <v>0</v>
      </c>
      <c r="C214" s="269"/>
      <c r="D214" s="270"/>
      <c r="E214" s="271"/>
      <c r="F214" s="272"/>
      <c r="G214" s="183">
        <f t="shared" si="29"/>
        <v>0</v>
      </c>
    </row>
    <row r="215" spans="1:7" ht="20.100000000000001" customHeight="1" x14ac:dyDescent="0.2">
      <c r="A215" s="268"/>
      <c r="B215" s="182">
        <f t="shared" si="28"/>
        <v>0</v>
      </c>
      <c r="C215" s="269"/>
      <c r="D215" s="270"/>
      <c r="E215" s="271"/>
      <c r="F215" s="272"/>
      <c r="G215" s="183">
        <f t="shared" si="29"/>
        <v>0</v>
      </c>
    </row>
    <row r="216" spans="1:7" ht="20.100000000000001" customHeight="1" x14ac:dyDescent="0.2">
      <c r="A216" s="268"/>
      <c r="B216" s="182">
        <f t="shared" si="28"/>
        <v>0</v>
      </c>
      <c r="C216" s="269"/>
      <c r="D216" s="270"/>
      <c r="E216" s="274"/>
      <c r="F216" s="272"/>
      <c r="G216" s="183">
        <f t="shared" si="29"/>
        <v>0</v>
      </c>
    </row>
    <row r="217" spans="1:7" ht="20.100000000000001" customHeight="1" x14ac:dyDescent="0.2">
      <c r="A217" s="268"/>
      <c r="B217" s="182">
        <f t="shared" si="28"/>
        <v>0</v>
      </c>
      <c r="C217" s="269"/>
      <c r="D217" s="270"/>
      <c r="E217" s="274"/>
      <c r="F217" s="272"/>
      <c r="G217" s="183">
        <f t="shared" si="29"/>
        <v>0</v>
      </c>
    </row>
    <row r="218" spans="1:7" ht="20.100000000000001" customHeight="1" x14ac:dyDescent="0.2">
      <c r="A218" s="268"/>
      <c r="B218" s="182">
        <f t="shared" si="28"/>
        <v>0</v>
      </c>
      <c r="C218" s="269"/>
      <c r="D218" s="270"/>
      <c r="E218" s="271"/>
      <c r="F218" s="272"/>
      <c r="G218" s="183">
        <f t="shared" si="29"/>
        <v>0</v>
      </c>
    </row>
    <row r="219" spans="1:7" ht="20.100000000000001" customHeight="1" x14ac:dyDescent="0.2">
      <c r="A219" s="268"/>
      <c r="B219" s="182">
        <f t="shared" si="28"/>
        <v>0</v>
      </c>
      <c r="C219" s="269"/>
      <c r="D219" s="270"/>
      <c r="E219" s="271"/>
      <c r="F219" s="272"/>
      <c r="G219" s="183">
        <f t="shared" si="29"/>
        <v>0</v>
      </c>
    </row>
    <row r="220" spans="1:7" ht="20.100000000000001" customHeight="1" x14ac:dyDescent="0.2">
      <c r="A220" s="268"/>
      <c r="B220" s="182">
        <f t="shared" si="28"/>
        <v>0</v>
      </c>
      <c r="C220" s="269"/>
      <c r="D220" s="270"/>
      <c r="E220" s="271"/>
      <c r="F220" s="272"/>
      <c r="G220" s="183">
        <f t="shared" si="29"/>
        <v>0</v>
      </c>
    </row>
    <row r="221" spans="1:7" ht="20.100000000000001" customHeight="1" x14ac:dyDescent="0.2">
      <c r="A221" s="268"/>
      <c r="B221" s="182">
        <f t="shared" si="28"/>
        <v>0</v>
      </c>
      <c r="C221" s="269"/>
      <c r="D221" s="270"/>
      <c r="E221" s="271"/>
      <c r="F221" s="272"/>
      <c r="G221" s="183">
        <f t="shared" si="29"/>
        <v>0</v>
      </c>
    </row>
    <row r="222" spans="1:7" ht="20.100000000000001" customHeight="1" x14ac:dyDescent="0.2">
      <c r="A222" s="268"/>
      <c r="B222" s="182">
        <f t="shared" si="28"/>
        <v>0</v>
      </c>
      <c r="C222" s="269"/>
      <c r="D222" s="270"/>
      <c r="E222" s="271"/>
      <c r="F222" s="272"/>
      <c r="G222" s="183">
        <f t="shared" si="29"/>
        <v>0</v>
      </c>
    </row>
    <row r="223" spans="1:7" ht="20.100000000000001" customHeight="1" x14ac:dyDescent="0.2">
      <c r="A223" s="268"/>
      <c r="B223" s="182">
        <f t="shared" si="28"/>
        <v>0</v>
      </c>
      <c r="C223" s="269"/>
      <c r="D223" s="270"/>
      <c r="E223" s="271"/>
      <c r="F223" s="272"/>
      <c r="G223" s="183">
        <f t="shared" si="29"/>
        <v>0</v>
      </c>
    </row>
    <row r="224" spans="1:7" ht="20.100000000000001" customHeight="1" x14ac:dyDescent="0.2">
      <c r="A224" s="184"/>
      <c r="B224" s="170"/>
      <c r="C224" s="170"/>
      <c r="D224" s="165"/>
      <c r="E224" s="166"/>
      <c r="F224" s="185" t="s">
        <v>38</v>
      </c>
      <c r="G224" s="186">
        <f>SUBTOTAL(9,G212:G223)</f>
        <v>0</v>
      </c>
    </row>
    <row r="225" spans="1:7" ht="20.100000000000001" customHeight="1" x14ac:dyDescent="0.2">
      <c r="A225" s="184"/>
      <c r="B225" s="170"/>
      <c r="C225" s="187" t="s">
        <v>826</v>
      </c>
      <c r="D225" s="165"/>
      <c r="E225" s="166"/>
      <c r="F225" s="167"/>
      <c r="G225" s="188"/>
    </row>
    <row r="226" spans="1:7" ht="20.100000000000001" customHeight="1" x14ac:dyDescent="0.2">
      <c r="A226" s="268"/>
      <c r="B226" s="182">
        <f t="shared" ref="B226:B235" si="30">IF(A226=0,0,VLOOKUP(A226,Tabla_Indices,2,FALSE))</f>
        <v>0</v>
      </c>
      <c r="C226" s="275"/>
      <c r="D226" s="270"/>
      <c r="E226" s="271"/>
      <c r="F226" s="272"/>
      <c r="G226" s="183">
        <f>ROUND(E226*F226,2)</f>
        <v>0</v>
      </c>
    </row>
    <row r="227" spans="1:7" ht="20.100000000000001" customHeight="1" x14ac:dyDescent="0.2">
      <c r="A227" s="268"/>
      <c r="B227" s="182">
        <f t="shared" si="30"/>
        <v>0</v>
      </c>
      <c r="C227" s="269"/>
      <c r="D227" s="270"/>
      <c r="E227" s="271"/>
      <c r="F227" s="272"/>
      <c r="G227" s="183">
        <f>ROUND(E227*F227,2)</f>
        <v>0</v>
      </c>
    </row>
    <row r="228" spans="1:7" ht="20.100000000000001" customHeight="1" x14ac:dyDescent="0.2">
      <c r="A228" s="268"/>
      <c r="B228" s="182">
        <f t="shared" si="30"/>
        <v>0</v>
      </c>
      <c r="C228" s="269"/>
      <c r="D228" s="270"/>
      <c r="E228" s="271"/>
      <c r="F228" s="272"/>
      <c r="G228" s="183">
        <f t="shared" ref="G228:G235" si="31">ROUND(E228*F228,2)</f>
        <v>0</v>
      </c>
    </row>
    <row r="229" spans="1:7" ht="20.100000000000001" customHeight="1" x14ac:dyDescent="0.2">
      <c r="A229" s="268"/>
      <c r="B229" s="182">
        <f t="shared" si="30"/>
        <v>0</v>
      </c>
      <c r="C229" s="269"/>
      <c r="D229" s="270"/>
      <c r="E229" s="271"/>
      <c r="F229" s="272"/>
      <c r="G229" s="183">
        <f t="shared" si="31"/>
        <v>0</v>
      </c>
    </row>
    <row r="230" spans="1:7" ht="20.100000000000001" customHeight="1" x14ac:dyDescent="0.2">
      <c r="A230" s="268"/>
      <c r="B230" s="182">
        <f t="shared" si="30"/>
        <v>0</v>
      </c>
      <c r="C230" s="269"/>
      <c r="D230" s="270"/>
      <c r="E230" s="271"/>
      <c r="F230" s="272"/>
      <c r="G230" s="183">
        <f t="shared" si="31"/>
        <v>0</v>
      </c>
    </row>
    <row r="231" spans="1:7" ht="20.100000000000001" customHeight="1" x14ac:dyDescent="0.2">
      <c r="A231" s="268"/>
      <c r="B231" s="182">
        <f t="shared" si="30"/>
        <v>0</v>
      </c>
      <c r="C231" s="269"/>
      <c r="D231" s="270"/>
      <c r="E231" s="271"/>
      <c r="F231" s="272"/>
      <c r="G231" s="183">
        <f t="shared" si="31"/>
        <v>0</v>
      </c>
    </row>
    <row r="232" spans="1:7" ht="20.100000000000001" customHeight="1" x14ac:dyDescent="0.2">
      <c r="A232" s="268"/>
      <c r="B232" s="182">
        <f t="shared" si="30"/>
        <v>0</v>
      </c>
      <c r="C232" s="269"/>
      <c r="D232" s="270"/>
      <c r="E232" s="271"/>
      <c r="F232" s="272"/>
      <c r="G232" s="183">
        <f t="shared" si="31"/>
        <v>0</v>
      </c>
    </row>
    <row r="233" spans="1:7" ht="20.100000000000001" customHeight="1" x14ac:dyDescent="0.2">
      <c r="A233" s="268"/>
      <c r="B233" s="182">
        <f t="shared" si="30"/>
        <v>0</v>
      </c>
      <c r="C233" s="269"/>
      <c r="D233" s="270"/>
      <c r="E233" s="271"/>
      <c r="F233" s="272"/>
      <c r="G233" s="183">
        <f t="shared" si="31"/>
        <v>0</v>
      </c>
    </row>
    <row r="234" spans="1:7" ht="20.100000000000001" customHeight="1" x14ac:dyDescent="0.2">
      <c r="A234" s="268"/>
      <c r="B234" s="182">
        <f t="shared" si="30"/>
        <v>0</v>
      </c>
      <c r="C234" s="269"/>
      <c r="D234" s="270"/>
      <c r="E234" s="271"/>
      <c r="F234" s="272"/>
      <c r="G234" s="183">
        <f t="shared" si="31"/>
        <v>0</v>
      </c>
    </row>
    <row r="235" spans="1:7" ht="20.100000000000001" customHeight="1" x14ac:dyDescent="0.2">
      <c r="A235" s="268"/>
      <c r="B235" s="182">
        <f t="shared" si="30"/>
        <v>0</v>
      </c>
      <c r="C235" s="269"/>
      <c r="D235" s="270"/>
      <c r="E235" s="271"/>
      <c r="F235" s="272"/>
      <c r="G235" s="183">
        <f t="shared" si="31"/>
        <v>0</v>
      </c>
    </row>
    <row r="236" spans="1:7" ht="20.100000000000001" customHeight="1" x14ac:dyDescent="0.2">
      <c r="A236" s="184"/>
      <c r="B236" s="170"/>
      <c r="C236" s="170"/>
      <c r="D236" s="165"/>
      <c r="E236" s="166"/>
      <c r="F236" s="185" t="s">
        <v>39</v>
      </c>
      <c r="G236" s="186">
        <f>SUBTOTAL(9,G226:G235)</f>
        <v>0</v>
      </c>
    </row>
    <row r="237" spans="1:7" ht="20.100000000000001" customHeight="1" x14ac:dyDescent="0.2">
      <c r="A237" s="184"/>
      <c r="B237" s="170"/>
      <c r="C237" s="187" t="s">
        <v>827</v>
      </c>
      <c r="D237" s="165"/>
      <c r="E237" s="166"/>
      <c r="F237" s="170"/>
      <c r="G237" s="188"/>
    </row>
    <row r="238" spans="1:7" ht="20.100000000000001" customHeight="1" x14ac:dyDescent="0.2">
      <c r="A238" s="268"/>
      <c r="B238" s="182">
        <f t="shared" ref="B238:B246" si="32">IF(A238=0,0,VLOOKUP(A238,Tabla_Indices,2,FALSE))</f>
        <v>0</v>
      </c>
      <c r="C238" s="269"/>
      <c r="D238" s="270"/>
      <c r="E238" s="271"/>
      <c r="F238" s="276"/>
      <c r="G238" s="189">
        <f>ROUND(E238*F238,2)</f>
        <v>0</v>
      </c>
    </row>
    <row r="239" spans="1:7" ht="20.100000000000001" customHeight="1" x14ac:dyDescent="0.2">
      <c r="A239" s="268"/>
      <c r="B239" s="182">
        <f t="shared" si="32"/>
        <v>0</v>
      </c>
      <c r="C239" s="275"/>
      <c r="D239" s="270"/>
      <c r="E239" s="271"/>
      <c r="F239" s="272"/>
      <c r="G239" s="189">
        <f>ROUND(E239*F239,2)</f>
        <v>0</v>
      </c>
    </row>
    <row r="240" spans="1:7" ht="20.100000000000001" customHeight="1" x14ac:dyDescent="0.2">
      <c r="A240" s="268"/>
      <c r="B240" s="182">
        <f t="shared" si="32"/>
        <v>0</v>
      </c>
      <c r="C240" s="277"/>
      <c r="D240" s="270"/>
      <c r="E240" s="271"/>
      <c r="F240" s="272"/>
      <c r="G240" s="189">
        <f>ROUND(E240*F240,2)</f>
        <v>0</v>
      </c>
    </row>
    <row r="241" spans="1:7" ht="20.100000000000001" customHeight="1" x14ac:dyDescent="0.2">
      <c r="A241" s="268"/>
      <c r="B241" s="182">
        <f t="shared" si="32"/>
        <v>0</v>
      </c>
      <c r="C241" s="277"/>
      <c r="D241" s="270"/>
      <c r="E241" s="271"/>
      <c r="F241" s="272"/>
      <c r="G241" s="189">
        <f>ROUND(E241*F241,2)</f>
        <v>0</v>
      </c>
    </row>
    <row r="242" spans="1:7" ht="20.100000000000001" customHeight="1" x14ac:dyDescent="0.2">
      <c r="A242" s="268"/>
      <c r="B242" s="182">
        <f t="shared" si="32"/>
        <v>0</v>
      </c>
      <c r="C242" s="277"/>
      <c r="D242" s="270"/>
      <c r="E242" s="271"/>
      <c r="F242" s="272"/>
      <c r="G242" s="189">
        <f t="shared" ref="G242:G246" si="33">ROUND(E242*F242,2)</f>
        <v>0</v>
      </c>
    </row>
    <row r="243" spans="1:7" ht="20.100000000000001" customHeight="1" x14ac:dyDescent="0.2">
      <c r="A243" s="268"/>
      <c r="B243" s="182">
        <f t="shared" si="32"/>
        <v>0</v>
      </c>
      <c r="C243" s="277"/>
      <c r="D243" s="270"/>
      <c r="E243" s="271"/>
      <c r="F243" s="272"/>
      <c r="G243" s="189">
        <f t="shared" si="33"/>
        <v>0</v>
      </c>
    </row>
    <row r="244" spans="1:7" ht="20.100000000000001" customHeight="1" x14ac:dyDescent="0.2">
      <c r="A244" s="268"/>
      <c r="B244" s="182">
        <f t="shared" si="32"/>
        <v>0</v>
      </c>
      <c r="C244" s="269"/>
      <c r="D244" s="270"/>
      <c r="E244" s="271"/>
      <c r="F244" s="272"/>
      <c r="G244" s="189">
        <f t="shared" si="33"/>
        <v>0</v>
      </c>
    </row>
    <row r="245" spans="1:7" ht="20.100000000000001" customHeight="1" x14ac:dyDescent="0.2">
      <c r="A245" s="268"/>
      <c r="B245" s="182">
        <f t="shared" si="32"/>
        <v>0</v>
      </c>
      <c r="C245" s="269"/>
      <c r="D245" s="270"/>
      <c r="E245" s="271"/>
      <c r="F245" s="272"/>
      <c r="G245" s="189">
        <f t="shared" si="33"/>
        <v>0</v>
      </c>
    </row>
    <row r="246" spans="1:7" ht="20.100000000000001" customHeight="1" x14ac:dyDescent="0.2">
      <c r="A246" s="268"/>
      <c r="B246" s="182">
        <f t="shared" si="32"/>
        <v>0</v>
      </c>
      <c r="C246" s="269"/>
      <c r="D246" s="270"/>
      <c r="E246" s="271"/>
      <c r="F246" s="272"/>
      <c r="G246" s="189">
        <f t="shared" si="33"/>
        <v>0</v>
      </c>
    </row>
    <row r="247" spans="1:7" ht="20.100000000000001" customHeight="1" x14ac:dyDescent="0.2">
      <c r="A247" s="190"/>
      <c r="B247" s="165"/>
      <c r="C247" s="170"/>
      <c r="D247" s="165"/>
      <c r="E247" s="166"/>
      <c r="F247" s="185" t="s">
        <v>40</v>
      </c>
      <c r="G247" s="186">
        <f>SUBTOTAL(9,G238:G246)</f>
        <v>0</v>
      </c>
    </row>
    <row r="248" spans="1:7" ht="20.100000000000001" customHeight="1" thickBot="1" x14ac:dyDescent="0.25">
      <c r="A248" s="191"/>
      <c r="B248" s="192"/>
      <c r="C248" s="193"/>
      <c r="D248" s="192"/>
      <c r="E248" s="194"/>
      <c r="F248" s="195"/>
      <c r="G248" s="196"/>
    </row>
    <row r="249" spans="1:7" ht="20.100000000000001" customHeight="1" thickBot="1" x14ac:dyDescent="0.25">
      <c r="A249" s="249" t="str">
        <f>B207</f>
        <v>2-3</v>
      </c>
      <c r="B249" s="247" t="str">
        <f>C207</f>
        <v>Terraplén y mejoramiento de suelo</v>
      </c>
      <c r="C249" s="197"/>
      <c r="D249" s="197" t="s">
        <v>41</v>
      </c>
      <c r="E249" s="198"/>
      <c r="F249" s="199" t="s">
        <v>42</v>
      </c>
      <c r="G249" s="200">
        <f>SUBTOTAL(9,G212:G248)</f>
        <v>0</v>
      </c>
    </row>
    <row r="250" spans="1:7" ht="20.100000000000001" customHeight="1" thickTop="1" thickBot="1" x14ac:dyDescent="0.25"/>
    <row r="251" spans="1:7" ht="20.100000000000001" customHeight="1" thickTop="1" x14ac:dyDescent="0.2">
      <c r="A251" s="329" t="s">
        <v>44</v>
      </c>
      <c r="B251" s="330"/>
      <c r="C251" s="330"/>
      <c r="D251" s="330"/>
      <c r="E251" s="330"/>
      <c r="F251" s="330"/>
      <c r="G251" s="331"/>
    </row>
    <row r="252" spans="1:7" ht="20.100000000000001" customHeight="1" x14ac:dyDescent="0.2">
      <c r="A252" s="155" t="s">
        <v>823</v>
      </c>
      <c r="B252" s="156" t="str">
        <f>Comitente</f>
        <v>DIRECCIÓN ARQUITECTURA</v>
      </c>
      <c r="C252" s="157"/>
      <c r="D252" s="158"/>
      <c r="E252" s="158"/>
      <c r="F252" s="159"/>
      <c r="G252" s="160"/>
    </row>
    <row r="253" spans="1:7" ht="20.100000000000001" customHeight="1" x14ac:dyDescent="0.2">
      <c r="A253" s="155" t="s">
        <v>824</v>
      </c>
      <c r="B253" s="156">
        <f>Contratista</f>
        <v>0</v>
      </c>
      <c r="C253" s="161"/>
      <c r="D253" s="161"/>
      <c r="E253" s="161"/>
      <c r="F253" s="156"/>
      <c r="G253" s="162"/>
    </row>
    <row r="254" spans="1:7" ht="20.100000000000001" customHeight="1" x14ac:dyDescent="0.2">
      <c r="A254" s="155" t="s">
        <v>31</v>
      </c>
      <c r="B254" s="156" t="str">
        <f>Obra</f>
        <v>CENTRO DE SALUD SAN MARTIN</v>
      </c>
      <c r="C254" s="161"/>
      <c r="D254" s="161"/>
      <c r="E254" s="161"/>
      <c r="F254" s="156" t="s">
        <v>45</v>
      </c>
      <c r="G254" s="162" t="str">
        <f>Fecha_Base</f>
        <v>07/11/2017</v>
      </c>
    </row>
    <row r="255" spans="1:7" ht="20.100000000000001" customHeight="1" x14ac:dyDescent="0.2">
      <c r="A255" s="163" t="s">
        <v>822</v>
      </c>
      <c r="B255" s="164" t="str">
        <f>Ubicación</f>
        <v>CALLE NACIONAL - DISTRITO DOS ACEQUIAS</v>
      </c>
      <c r="C255" s="164"/>
      <c r="D255" s="165"/>
      <c r="E255" s="166"/>
      <c r="F255" s="167"/>
      <c r="G255" s="168"/>
    </row>
    <row r="256" spans="1:7" ht="20.100000000000001" customHeight="1" x14ac:dyDescent="0.2">
      <c r="A256" s="163" t="s">
        <v>46</v>
      </c>
      <c r="B256" s="169">
        <v>3</v>
      </c>
      <c r="C256" s="170" t="str">
        <f>IF(B256="","",VLOOKUP(B256,Computo_Presupuesto,2,FALSE))</f>
        <v>HORMIGON ARMADO</v>
      </c>
      <c r="D256" s="171"/>
      <c r="E256" s="166"/>
      <c r="F256" s="167"/>
      <c r="G256" s="168"/>
    </row>
    <row r="257" spans="1:7" ht="20.100000000000001" customHeight="1" x14ac:dyDescent="0.2">
      <c r="A257" s="163" t="s">
        <v>32</v>
      </c>
      <c r="B257" s="254" t="s">
        <v>1201</v>
      </c>
      <c r="C257" s="170" t="str">
        <f>IF(B257=0,"",VLOOKUP(B257,Computo_Presupuesto,2,FALSE))</f>
        <v>Bases</v>
      </c>
      <c r="D257" s="165"/>
      <c r="E257" s="166"/>
      <c r="F257" s="164" t="s">
        <v>33</v>
      </c>
      <c r="G257" s="172" t="str">
        <f>IF(B257=0,"",VLOOKUP(B257,Computo_Presupuesto,4,FALSE))</f>
        <v>m3</v>
      </c>
    </row>
    <row r="258" spans="1:7" ht="20.100000000000001" customHeight="1" x14ac:dyDescent="0.2">
      <c r="A258" s="163"/>
      <c r="B258" s="164"/>
      <c r="C258" s="170"/>
      <c r="D258" s="165"/>
      <c r="E258" s="166"/>
      <c r="F258" s="170"/>
      <c r="G258" s="173"/>
    </row>
    <row r="259" spans="1:7" ht="20.100000000000001" customHeight="1" x14ac:dyDescent="0.2">
      <c r="A259" s="332" t="s">
        <v>685</v>
      </c>
      <c r="B259" s="333"/>
      <c r="C259" s="334" t="s">
        <v>0</v>
      </c>
      <c r="D259" s="334" t="s">
        <v>34</v>
      </c>
      <c r="E259" s="335" t="s">
        <v>35</v>
      </c>
      <c r="F259" s="336" t="s">
        <v>36</v>
      </c>
      <c r="G259" s="337" t="s">
        <v>37</v>
      </c>
    </row>
    <row r="260" spans="1:7" ht="20.100000000000001" customHeight="1" x14ac:dyDescent="0.2">
      <c r="A260" s="174" t="s">
        <v>686</v>
      </c>
      <c r="B260" s="175" t="s">
        <v>687</v>
      </c>
      <c r="C260" s="334"/>
      <c r="D260" s="334"/>
      <c r="E260" s="335"/>
      <c r="F260" s="336"/>
      <c r="G260" s="337"/>
    </row>
    <row r="261" spans="1:7" ht="20.100000000000001" customHeight="1" x14ac:dyDescent="0.2">
      <c r="A261" s="267"/>
      <c r="B261" s="176"/>
      <c r="C261" s="177" t="s">
        <v>825</v>
      </c>
      <c r="D261" s="178"/>
      <c r="E261" s="179"/>
      <c r="F261" s="180"/>
      <c r="G261" s="181"/>
    </row>
    <row r="262" spans="1:7" ht="20.100000000000001" customHeight="1" x14ac:dyDescent="0.2">
      <c r="A262" s="268"/>
      <c r="B262" s="182">
        <f t="shared" ref="B262:B273" si="34">IF(A262=0,0,VLOOKUP(A262,Tabla_Indices,2,FALSE))</f>
        <v>0</v>
      </c>
      <c r="C262" s="269"/>
      <c r="D262" s="270"/>
      <c r="E262" s="271"/>
      <c r="F262" s="272"/>
      <c r="G262" s="183">
        <f>ROUND(E262*F262,2)</f>
        <v>0</v>
      </c>
    </row>
    <row r="263" spans="1:7" ht="20.100000000000001" customHeight="1" x14ac:dyDescent="0.2">
      <c r="A263" s="273"/>
      <c r="B263" s="182">
        <f t="shared" si="34"/>
        <v>0</v>
      </c>
      <c r="C263" s="269"/>
      <c r="D263" s="270"/>
      <c r="E263" s="271"/>
      <c r="F263" s="272"/>
      <c r="G263" s="183">
        <f t="shared" ref="G263:G273" si="35">ROUND(E263*F263,2)</f>
        <v>0</v>
      </c>
    </row>
    <row r="264" spans="1:7" ht="20.100000000000001" customHeight="1" x14ac:dyDescent="0.2">
      <c r="A264" s="268"/>
      <c r="B264" s="182">
        <f t="shared" si="34"/>
        <v>0</v>
      </c>
      <c r="C264" s="269"/>
      <c r="D264" s="270"/>
      <c r="E264" s="271"/>
      <c r="F264" s="272"/>
      <c r="G264" s="183">
        <f t="shared" si="35"/>
        <v>0</v>
      </c>
    </row>
    <row r="265" spans="1:7" ht="20.100000000000001" customHeight="1" x14ac:dyDescent="0.2">
      <c r="A265" s="268"/>
      <c r="B265" s="182">
        <f t="shared" si="34"/>
        <v>0</v>
      </c>
      <c r="C265" s="269"/>
      <c r="D265" s="270"/>
      <c r="E265" s="271"/>
      <c r="F265" s="272"/>
      <c r="G265" s="183">
        <f t="shared" si="35"/>
        <v>0</v>
      </c>
    </row>
    <row r="266" spans="1:7" ht="20.100000000000001" customHeight="1" x14ac:dyDescent="0.2">
      <c r="A266" s="268"/>
      <c r="B266" s="182">
        <f t="shared" si="34"/>
        <v>0</v>
      </c>
      <c r="C266" s="269"/>
      <c r="D266" s="270"/>
      <c r="E266" s="274"/>
      <c r="F266" s="272"/>
      <c r="G266" s="183">
        <f t="shared" si="35"/>
        <v>0</v>
      </c>
    </row>
    <row r="267" spans="1:7" ht="20.100000000000001" customHeight="1" x14ac:dyDescent="0.2">
      <c r="A267" s="268"/>
      <c r="B267" s="182">
        <f t="shared" si="34"/>
        <v>0</v>
      </c>
      <c r="C267" s="269"/>
      <c r="D267" s="270"/>
      <c r="E267" s="274"/>
      <c r="F267" s="272"/>
      <c r="G267" s="183">
        <f t="shared" si="35"/>
        <v>0</v>
      </c>
    </row>
    <row r="268" spans="1:7" ht="20.100000000000001" customHeight="1" x14ac:dyDescent="0.2">
      <c r="A268" s="268"/>
      <c r="B268" s="182">
        <f t="shared" si="34"/>
        <v>0</v>
      </c>
      <c r="C268" s="269"/>
      <c r="D268" s="270"/>
      <c r="E268" s="271"/>
      <c r="F268" s="272"/>
      <c r="G268" s="183">
        <f t="shared" si="35"/>
        <v>0</v>
      </c>
    </row>
    <row r="269" spans="1:7" ht="20.100000000000001" customHeight="1" x14ac:dyDescent="0.2">
      <c r="A269" s="268"/>
      <c r="B269" s="182">
        <f t="shared" si="34"/>
        <v>0</v>
      </c>
      <c r="C269" s="269"/>
      <c r="D269" s="270"/>
      <c r="E269" s="271"/>
      <c r="F269" s="272"/>
      <c r="G269" s="183">
        <f t="shared" si="35"/>
        <v>0</v>
      </c>
    </row>
    <row r="270" spans="1:7" ht="20.100000000000001" customHeight="1" x14ac:dyDescent="0.2">
      <c r="A270" s="268"/>
      <c r="B270" s="182">
        <f t="shared" si="34"/>
        <v>0</v>
      </c>
      <c r="C270" s="269"/>
      <c r="D270" s="270"/>
      <c r="E270" s="271"/>
      <c r="F270" s="272"/>
      <c r="G270" s="183">
        <f t="shared" si="35"/>
        <v>0</v>
      </c>
    </row>
    <row r="271" spans="1:7" ht="20.100000000000001" customHeight="1" x14ac:dyDescent="0.2">
      <c r="A271" s="268"/>
      <c r="B271" s="182">
        <f t="shared" si="34"/>
        <v>0</v>
      </c>
      <c r="C271" s="269"/>
      <c r="D271" s="270"/>
      <c r="E271" s="271"/>
      <c r="F271" s="272"/>
      <c r="G271" s="183">
        <f t="shared" si="35"/>
        <v>0</v>
      </c>
    </row>
    <row r="272" spans="1:7" ht="20.100000000000001" customHeight="1" x14ac:dyDescent="0.2">
      <c r="A272" s="268"/>
      <c r="B272" s="182">
        <f t="shared" si="34"/>
        <v>0</v>
      </c>
      <c r="C272" s="269"/>
      <c r="D272" s="270"/>
      <c r="E272" s="271"/>
      <c r="F272" s="272"/>
      <c r="G272" s="183">
        <f t="shared" si="35"/>
        <v>0</v>
      </c>
    </row>
    <row r="273" spans="1:7" ht="20.100000000000001" customHeight="1" x14ac:dyDescent="0.2">
      <c r="A273" s="268"/>
      <c r="B273" s="182">
        <f t="shared" si="34"/>
        <v>0</v>
      </c>
      <c r="C273" s="269"/>
      <c r="D273" s="270"/>
      <c r="E273" s="271"/>
      <c r="F273" s="272"/>
      <c r="G273" s="183">
        <f t="shared" si="35"/>
        <v>0</v>
      </c>
    </row>
    <row r="274" spans="1:7" ht="20.100000000000001" customHeight="1" x14ac:dyDescent="0.2">
      <c r="A274" s="184"/>
      <c r="B274" s="170"/>
      <c r="C274" s="170"/>
      <c r="D274" s="165"/>
      <c r="E274" s="166"/>
      <c r="F274" s="185" t="s">
        <v>38</v>
      </c>
      <c r="G274" s="186">
        <f>SUBTOTAL(9,G262:G273)</f>
        <v>0</v>
      </c>
    </row>
    <row r="275" spans="1:7" ht="20.100000000000001" customHeight="1" x14ac:dyDescent="0.2">
      <c r="A275" s="184"/>
      <c r="B275" s="170"/>
      <c r="C275" s="187" t="s">
        <v>826</v>
      </c>
      <c r="D275" s="165"/>
      <c r="E275" s="166"/>
      <c r="F275" s="167"/>
      <c r="G275" s="188"/>
    </row>
    <row r="276" spans="1:7" ht="20.100000000000001" customHeight="1" x14ac:dyDescent="0.2">
      <c r="A276" s="268"/>
      <c r="B276" s="182">
        <f t="shared" ref="B276:B285" si="36">IF(A276=0,0,VLOOKUP(A276,Tabla_Indices,2,FALSE))</f>
        <v>0</v>
      </c>
      <c r="C276" s="275"/>
      <c r="D276" s="270"/>
      <c r="E276" s="271"/>
      <c r="F276" s="272"/>
      <c r="G276" s="183">
        <f>ROUND(E276*F276,2)</f>
        <v>0</v>
      </c>
    </row>
    <row r="277" spans="1:7" ht="20.100000000000001" customHeight="1" x14ac:dyDescent="0.2">
      <c r="A277" s="268"/>
      <c r="B277" s="182">
        <f t="shared" si="36"/>
        <v>0</v>
      </c>
      <c r="C277" s="269"/>
      <c r="D277" s="270"/>
      <c r="E277" s="271"/>
      <c r="F277" s="272"/>
      <c r="G277" s="183">
        <f>ROUND(E277*F277,2)</f>
        <v>0</v>
      </c>
    </row>
    <row r="278" spans="1:7" ht="20.100000000000001" customHeight="1" x14ac:dyDescent="0.2">
      <c r="A278" s="268"/>
      <c r="B278" s="182">
        <f t="shared" si="36"/>
        <v>0</v>
      </c>
      <c r="C278" s="269"/>
      <c r="D278" s="270"/>
      <c r="E278" s="271"/>
      <c r="F278" s="272"/>
      <c r="G278" s="183">
        <f t="shared" ref="G278:G285" si="37">ROUND(E278*F278,2)</f>
        <v>0</v>
      </c>
    </row>
    <row r="279" spans="1:7" ht="20.100000000000001" customHeight="1" x14ac:dyDescent="0.2">
      <c r="A279" s="268"/>
      <c r="B279" s="182">
        <f t="shared" si="36"/>
        <v>0</v>
      </c>
      <c r="C279" s="269"/>
      <c r="D279" s="270"/>
      <c r="E279" s="271"/>
      <c r="F279" s="272"/>
      <c r="G279" s="183">
        <f t="shared" si="37"/>
        <v>0</v>
      </c>
    </row>
    <row r="280" spans="1:7" ht="20.100000000000001" customHeight="1" x14ac:dyDescent="0.2">
      <c r="A280" s="268"/>
      <c r="B280" s="182">
        <f t="shared" si="36"/>
        <v>0</v>
      </c>
      <c r="C280" s="269"/>
      <c r="D280" s="270"/>
      <c r="E280" s="271"/>
      <c r="F280" s="272"/>
      <c r="G280" s="183">
        <f t="shared" si="37"/>
        <v>0</v>
      </c>
    </row>
    <row r="281" spans="1:7" ht="20.100000000000001" customHeight="1" x14ac:dyDescent="0.2">
      <c r="A281" s="268"/>
      <c r="B281" s="182">
        <f t="shared" si="36"/>
        <v>0</v>
      </c>
      <c r="C281" s="269"/>
      <c r="D281" s="270"/>
      <c r="E281" s="271"/>
      <c r="F281" s="272"/>
      <c r="G281" s="183">
        <f t="shared" si="37"/>
        <v>0</v>
      </c>
    </row>
    <row r="282" spans="1:7" ht="20.100000000000001" customHeight="1" x14ac:dyDescent="0.2">
      <c r="A282" s="268"/>
      <c r="B282" s="182">
        <f t="shared" si="36"/>
        <v>0</v>
      </c>
      <c r="C282" s="269"/>
      <c r="D282" s="270"/>
      <c r="E282" s="271"/>
      <c r="F282" s="272"/>
      <c r="G282" s="183">
        <f t="shared" si="37"/>
        <v>0</v>
      </c>
    </row>
    <row r="283" spans="1:7" ht="20.100000000000001" customHeight="1" x14ac:dyDescent="0.2">
      <c r="A283" s="268"/>
      <c r="B283" s="182">
        <f t="shared" si="36"/>
        <v>0</v>
      </c>
      <c r="C283" s="269"/>
      <c r="D283" s="270"/>
      <c r="E283" s="271"/>
      <c r="F283" s="272"/>
      <c r="G283" s="183">
        <f t="shared" si="37"/>
        <v>0</v>
      </c>
    </row>
    <row r="284" spans="1:7" ht="20.100000000000001" customHeight="1" x14ac:dyDescent="0.2">
      <c r="A284" s="268"/>
      <c r="B284" s="182">
        <f t="shared" si="36"/>
        <v>0</v>
      </c>
      <c r="C284" s="269"/>
      <c r="D284" s="270"/>
      <c r="E284" s="271"/>
      <c r="F284" s="272"/>
      <c r="G284" s="183">
        <f t="shared" si="37"/>
        <v>0</v>
      </c>
    </row>
    <row r="285" spans="1:7" ht="20.100000000000001" customHeight="1" x14ac:dyDescent="0.2">
      <c r="A285" s="268"/>
      <c r="B285" s="182">
        <f t="shared" si="36"/>
        <v>0</v>
      </c>
      <c r="C285" s="269"/>
      <c r="D285" s="270"/>
      <c r="E285" s="271"/>
      <c r="F285" s="272"/>
      <c r="G285" s="183">
        <f t="shared" si="37"/>
        <v>0</v>
      </c>
    </row>
    <row r="286" spans="1:7" ht="20.100000000000001" customHeight="1" x14ac:dyDescent="0.2">
      <c r="A286" s="184"/>
      <c r="B286" s="170"/>
      <c r="C286" s="170"/>
      <c r="D286" s="165"/>
      <c r="E286" s="166"/>
      <c r="F286" s="185" t="s">
        <v>39</v>
      </c>
      <c r="G286" s="186">
        <f>SUBTOTAL(9,G276:G285)</f>
        <v>0</v>
      </c>
    </row>
    <row r="287" spans="1:7" ht="20.100000000000001" customHeight="1" x14ac:dyDescent="0.2">
      <c r="A287" s="184"/>
      <c r="B287" s="170"/>
      <c r="C287" s="187" t="s">
        <v>827</v>
      </c>
      <c r="D287" s="165"/>
      <c r="E287" s="166"/>
      <c r="F287" s="170"/>
      <c r="G287" s="188"/>
    </row>
    <row r="288" spans="1:7" ht="20.100000000000001" customHeight="1" x14ac:dyDescent="0.2">
      <c r="A288" s="268"/>
      <c r="B288" s="182">
        <f t="shared" ref="B288:B296" si="38">IF(A288=0,0,VLOOKUP(A288,Tabla_Indices,2,FALSE))</f>
        <v>0</v>
      </c>
      <c r="C288" s="269"/>
      <c r="D288" s="270"/>
      <c r="E288" s="271"/>
      <c r="F288" s="276"/>
      <c r="G288" s="189">
        <f>ROUND(E288*F288,2)</f>
        <v>0</v>
      </c>
    </row>
    <row r="289" spans="1:7" ht="20.100000000000001" customHeight="1" x14ac:dyDescent="0.2">
      <c r="A289" s="268"/>
      <c r="B289" s="182">
        <f t="shared" si="38"/>
        <v>0</v>
      </c>
      <c r="C289" s="275"/>
      <c r="D289" s="270"/>
      <c r="E289" s="271"/>
      <c r="F289" s="272"/>
      <c r="G289" s="189">
        <f>ROUND(E289*F289,2)</f>
        <v>0</v>
      </c>
    </row>
    <row r="290" spans="1:7" ht="20.100000000000001" customHeight="1" x14ac:dyDescent="0.2">
      <c r="A290" s="268"/>
      <c r="B290" s="182">
        <f t="shared" si="38"/>
        <v>0</v>
      </c>
      <c r="C290" s="277"/>
      <c r="D290" s="270"/>
      <c r="E290" s="271"/>
      <c r="F290" s="272"/>
      <c r="G290" s="189">
        <f>ROUND(E290*F290,2)</f>
        <v>0</v>
      </c>
    </row>
    <row r="291" spans="1:7" ht="20.100000000000001" customHeight="1" x14ac:dyDescent="0.2">
      <c r="A291" s="268"/>
      <c r="B291" s="182">
        <f t="shared" si="38"/>
        <v>0</v>
      </c>
      <c r="C291" s="277"/>
      <c r="D291" s="270"/>
      <c r="E291" s="271"/>
      <c r="F291" s="272"/>
      <c r="G291" s="189">
        <f>ROUND(E291*F291,2)</f>
        <v>0</v>
      </c>
    </row>
    <row r="292" spans="1:7" ht="20.100000000000001" customHeight="1" x14ac:dyDescent="0.2">
      <c r="A292" s="268"/>
      <c r="B292" s="182">
        <f t="shared" si="38"/>
        <v>0</v>
      </c>
      <c r="C292" s="277"/>
      <c r="D292" s="270"/>
      <c r="E292" s="271"/>
      <c r="F292" s="272"/>
      <c r="G292" s="189">
        <f t="shared" ref="G292:G296" si="39">ROUND(E292*F292,2)</f>
        <v>0</v>
      </c>
    </row>
    <row r="293" spans="1:7" ht="20.100000000000001" customHeight="1" x14ac:dyDescent="0.2">
      <c r="A293" s="268"/>
      <c r="B293" s="182">
        <f t="shared" si="38"/>
        <v>0</v>
      </c>
      <c r="C293" s="277"/>
      <c r="D293" s="270"/>
      <c r="E293" s="271"/>
      <c r="F293" s="272"/>
      <c r="G293" s="189">
        <f t="shared" si="39"/>
        <v>0</v>
      </c>
    </row>
    <row r="294" spans="1:7" ht="20.100000000000001" customHeight="1" x14ac:dyDescent="0.2">
      <c r="A294" s="268"/>
      <c r="B294" s="182">
        <f t="shared" si="38"/>
        <v>0</v>
      </c>
      <c r="C294" s="269"/>
      <c r="D294" s="270"/>
      <c r="E294" s="271"/>
      <c r="F294" s="272"/>
      <c r="G294" s="189">
        <f t="shared" si="39"/>
        <v>0</v>
      </c>
    </row>
    <row r="295" spans="1:7" ht="20.100000000000001" customHeight="1" x14ac:dyDescent="0.2">
      <c r="A295" s="268"/>
      <c r="B295" s="182">
        <f t="shared" si="38"/>
        <v>0</v>
      </c>
      <c r="C295" s="269"/>
      <c r="D295" s="270"/>
      <c r="E295" s="271"/>
      <c r="F295" s="272"/>
      <c r="G295" s="189">
        <f t="shared" si="39"/>
        <v>0</v>
      </c>
    </row>
    <row r="296" spans="1:7" ht="20.100000000000001" customHeight="1" x14ac:dyDescent="0.2">
      <c r="A296" s="268"/>
      <c r="B296" s="182">
        <f t="shared" si="38"/>
        <v>0</v>
      </c>
      <c r="C296" s="269"/>
      <c r="D296" s="270"/>
      <c r="E296" s="271"/>
      <c r="F296" s="272"/>
      <c r="G296" s="189">
        <f t="shared" si="39"/>
        <v>0</v>
      </c>
    </row>
    <row r="297" spans="1:7" ht="20.100000000000001" customHeight="1" x14ac:dyDescent="0.2">
      <c r="A297" s="190"/>
      <c r="B297" s="165"/>
      <c r="C297" s="170"/>
      <c r="D297" s="165"/>
      <c r="E297" s="166"/>
      <c r="F297" s="185" t="s">
        <v>40</v>
      </c>
      <c r="G297" s="186">
        <f>SUBTOTAL(9,G288:G296)</f>
        <v>0</v>
      </c>
    </row>
    <row r="298" spans="1:7" ht="20.100000000000001" customHeight="1" thickBot="1" x14ac:dyDescent="0.25">
      <c r="A298" s="191"/>
      <c r="B298" s="192"/>
      <c r="C298" s="193"/>
      <c r="D298" s="192"/>
      <c r="E298" s="194"/>
      <c r="F298" s="195"/>
      <c r="G298" s="196"/>
    </row>
    <row r="299" spans="1:7" ht="20.100000000000001" customHeight="1" thickBot="1" x14ac:dyDescent="0.25">
      <c r="A299" s="249" t="str">
        <f>B257</f>
        <v>3-1</v>
      </c>
      <c r="B299" s="247" t="str">
        <f>C257</f>
        <v>Bases</v>
      </c>
      <c r="C299" s="197"/>
      <c r="D299" s="197" t="s">
        <v>41</v>
      </c>
      <c r="E299" s="198"/>
      <c r="F299" s="199" t="s">
        <v>42</v>
      </c>
      <c r="G299" s="200">
        <f>SUBTOTAL(9,G262:G298)</f>
        <v>0</v>
      </c>
    </row>
    <row r="300" spans="1:7" ht="20.100000000000001" customHeight="1" thickTop="1" thickBot="1" x14ac:dyDescent="0.25"/>
    <row r="301" spans="1:7" ht="20.100000000000001" customHeight="1" thickTop="1" x14ac:dyDescent="0.2">
      <c r="A301" s="329" t="s">
        <v>44</v>
      </c>
      <c r="B301" s="330"/>
      <c r="C301" s="330"/>
      <c r="D301" s="330"/>
      <c r="E301" s="330"/>
      <c r="F301" s="330"/>
      <c r="G301" s="331"/>
    </row>
    <row r="302" spans="1:7" ht="20.100000000000001" customHeight="1" x14ac:dyDescent="0.2">
      <c r="A302" s="155" t="s">
        <v>823</v>
      </c>
      <c r="B302" s="156" t="str">
        <f>Comitente</f>
        <v>DIRECCIÓN ARQUITECTURA</v>
      </c>
      <c r="C302" s="157"/>
      <c r="D302" s="158"/>
      <c r="E302" s="158"/>
      <c r="F302" s="159"/>
      <c r="G302" s="160"/>
    </row>
    <row r="303" spans="1:7" ht="20.100000000000001" customHeight="1" x14ac:dyDescent="0.2">
      <c r="A303" s="155" t="s">
        <v>824</v>
      </c>
      <c r="B303" s="156">
        <f>Contratista</f>
        <v>0</v>
      </c>
      <c r="C303" s="161"/>
      <c r="D303" s="161"/>
      <c r="E303" s="161"/>
      <c r="F303" s="156"/>
      <c r="G303" s="162"/>
    </row>
    <row r="304" spans="1:7" ht="20.100000000000001" customHeight="1" x14ac:dyDescent="0.2">
      <c r="A304" s="155" t="s">
        <v>31</v>
      </c>
      <c r="B304" s="156" t="str">
        <f>Obra</f>
        <v>CENTRO DE SALUD SAN MARTIN</v>
      </c>
      <c r="C304" s="161"/>
      <c r="D304" s="161"/>
      <c r="E304" s="161"/>
      <c r="F304" s="156" t="s">
        <v>45</v>
      </c>
      <c r="G304" s="162" t="str">
        <f>Fecha_Base</f>
        <v>07/11/2017</v>
      </c>
    </row>
    <row r="305" spans="1:7" ht="20.100000000000001" customHeight="1" x14ac:dyDescent="0.2">
      <c r="A305" s="163" t="s">
        <v>822</v>
      </c>
      <c r="B305" s="164" t="str">
        <f>Ubicación</f>
        <v>CALLE NACIONAL - DISTRITO DOS ACEQUIAS</v>
      </c>
      <c r="C305" s="164"/>
      <c r="D305" s="165"/>
      <c r="E305" s="166"/>
      <c r="F305" s="167"/>
      <c r="G305" s="168"/>
    </row>
    <row r="306" spans="1:7" ht="20.100000000000001" customHeight="1" x14ac:dyDescent="0.2">
      <c r="A306" s="163" t="s">
        <v>46</v>
      </c>
      <c r="B306" s="278">
        <v>3</v>
      </c>
      <c r="C306" s="170" t="str">
        <f>IF(B306="","",VLOOKUP(B306,Computo_Presupuesto,2,FALSE))</f>
        <v>HORMIGON ARMADO</v>
      </c>
      <c r="D306" s="171"/>
      <c r="E306" s="166"/>
      <c r="F306" s="167"/>
      <c r="G306" s="168"/>
    </row>
    <row r="307" spans="1:7" ht="20.100000000000001" customHeight="1" x14ac:dyDescent="0.2">
      <c r="A307" s="163" t="s">
        <v>32</v>
      </c>
      <c r="B307" s="254" t="s">
        <v>1610</v>
      </c>
      <c r="C307" s="170" t="str">
        <f>IF(B307=0,"",VLOOKUP(B307,Computo_Presupuesto,2,FALSE))</f>
        <v>Vigas de arriostramiento</v>
      </c>
      <c r="D307" s="165"/>
      <c r="E307" s="166"/>
      <c r="F307" s="164" t="s">
        <v>33</v>
      </c>
      <c r="G307" s="172" t="str">
        <f>IF(B307=0,"",VLOOKUP(B307,Computo_Presupuesto,4,FALSE))</f>
        <v>m3</v>
      </c>
    </row>
    <row r="308" spans="1:7" ht="20.100000000000001" customHeight="1" x14ac:dyDescent="0.2">
      <c r="A308" s="163"/>
      <c r="B308" s="164"/>
      <c r="C308" s="170"/>
      <c r="D308" s="165"/>
      <c r="E308" s="166"/>
      <c r="F308" s="170"/>
      <c r="G308" s="173"/>
    </row>
    <row r="309" spans="1:7" ht="20.100000000000001" customHeight="1" x14ac:dyDescent="0.2">
      <c r="A309" s="332" t="s">
        <v>685</v>
      </c>
      <c r="B309" s="333"/>
      <c r="C309" s="334" t="s">
        <v>0</v>
      </c>
      <c r="D309" s="334" t="s">
        <v>34</v>
      </c>
      <c r="E309" s="335" t="s">
        <v>35</v>
      </c>
      <c r="F309" s="336" t="s">
        <v>36</v>
      </c>
      <c r="G309" s="337" t="s">
        <v>37</v>
      </c>
    </row>
    <row r="310" spans="1:7" s="15" customFormat="1" ht="20.100000000000001" customHeight="1" x14ac:dyDescent="0.2">
      <c r="A310" s="174" t="s">
        <v>686</v>
      </c>
      <c r="B310" s="175" t="s">
        <v>687</v>
      </c>
      <c r="C310" s="334"/>
      <c r="D310" s="334"/>
      <c r="E310" s="335"/>
      <c r="F310" s="336"/>
      <c r="G310" s="337"/>
    </row>
    <row r="311" spans="1:7" ht="20.100000000000001" customHeight="1" x14ac:dyDescent="0.2">
      <c r="A311" s="267"/>
      <c r="B311" s="176"/>
      <c r="C311" s="177" t="s">
        <v>825</v>
      </c>
      <c r="D311" s="178"/>
      <c r="E311" s="179"/>
      <c r="F311" s="180"/>
      <c r="G311" s="181"/>
    </row>
    <row r="312" spans="1:7" ht="20.100000000000001" customHeight="1" x14ac:dyDescent="0.2">
      <c r="A312" s="268"/>
      <c r="B312" s="182">
        <f t="shared" ref="B312:B323" si="40">IF(A312=0,0,VLOOKUP(A312,Tabla_Indices,2,FALSE))</f>
        <v>0</v>
      </c>
      <c r="C312" s="269"/>
      <c r="D312" s="270"/>
      <c r="E312" s="271"/>
      <c r="F312" s="272"/>
      <c r="G312" s="183">
        <f>ROUND(E312*F312,2)</f>
        <v>0</v>
      </c>
    </row>
    <row r="313" spans="1:7" ht="20.100000000000001" customHeight="1" x14ac:dyDescent="0.2">
      <c r="A313" s="273"/>
      <c r="B313" s="182">
        <f t="shared" si="40"/>
        <v>0</v>
      </c>
      <c r="C313" s="269"/>
      <c r="D313" s="270"/>
      <c r="E313" s="271"/>
      <c r="F313" s="272"/>
      <c r="G313" s="183">
        <f t="shared" ref="G313:G323" si="41">ROUND(E313*F313,2)</f>
        <v>0</v>
      </c>
    </row>
    <row r="314" spans="1:7" ht="20.100000000000001" customHeight="1" x14ac:dyDescent="0.2">
      <c r="A314" s="268"/>
      <c r="B314" s="182">
        <f t="shared" si="40"/>
        <v>0</v>
      </c>
      <c r="C314" s="269"/>
      <c r="D314" s="270"/>
      <c r="E314" s="271"/>
      <c r="F314" s="272"/>
      <c r="G314" s="183">
        <f t="shared" si="41"/>
        <v>0</v>
      </c>
    </row>
    <row r="315" spans="1:7" ht="20.100000000000001" customHeight="1" x14ac:dyDescent="0.2">
      <c r="A315" s="268"/>
      <c r="B315" s="182">
        <f t="shared" si="40"/>
        <v>0</v>
      </c>
      <c r="C315" s="269"/>
      <c r="D315" s="270"/>
      <c r="E315" s="271"/>
      <c r="F315" s="272"/>
      <c r="G315" s="183">
        <f t="shared" si="41"/>
        <v>0</v>
      </c>
    </row>
    <row r="316" spans="1:7" ht="20.100000000000001" customHeight="1" x14ac:dyDescent="0.2">
      <c r="A316" s="268"/>
      <c r="B316" s="182">
        <f t="shared" si="40"/>
        <v>0</v>
      </c>
      <c r="C316" s="269"/>
      <c r="D316" s="270"/>
      <c r="E316" s="274"/>
      <c r="F316" s="272"/>
      <c r="G316" s="183">
        <f t="shared" si="41"/>
        <v>0</v>
      </c>
    </row>
    <row r="317" spans="1:7" ht="20.100000000000001" customHeight="1" x14ac:dyDescent="0.2">
      <c r="A317" s="268"/>
      <c r="B317" s="182">
        <f t="shared" si="40"/>
        <v>0</v>
      </c>
      <c r="C317" s="269"/>
      <c r="D317" s="270"/>
      <c r="E317" s="274"/>
      <c r="F317" s="272"/>
      <c r="G317" s="183">
        <f t="shared" si="41"/>
        <v>0</v>
      </c>
    </row>
    <row r="318" spans="1:7" ht="20.100000000000001" customHeight="1" x14ac:dyDescent="0.2">
      <c r="A318" s="268"/>
      <c r="B318" s="182">
        <f t="shared" si="40"/>
        <v>0</v>
      </c>
      <c r="C318" s="269"/>
      <c r="D318" s="270"/>
      <c r="E318" s="271"/>
      <c r="F318" s="272"/>
      <c r="G318" s="183">
        <f t="shared" si="41"/>
        <v>0</v>
      </c>
    </row>
    <row r="319" spans="1:7" ht="20.100000000000001" customHeight="1" x14ac:dyDescent="0.2">
      <c r="A319" s="268"/>
      <c r="B319" s="182">
        <f t="shared" si="40"/>
        <v>0</v>
      </c>
      <c r="C319" s="269"/>
      <c r="D319" s="270"/>
      <c r="E319" s="271"/>
      <c r="F319" s="272"/>
      <c r="G319" s="183">
        <f t="shared" si="41"/>
        <v>0</v>
      </c>
    </row>
    <row r="320" spans="1:7" ht="20.100000000000001" customHeight="1" x14ac:dyDescent="0.2">
      <c r="A320" s="268"/>
      <c r="B320" s="182">
        <f t="shared" si="40"/>
        <v>0</v>
      </c>
      <c r="C320" s="269"/>
      <c r="D320" s="270"/>
      <c r="E320" s="271"/>
      <c r="F320" s="272"/>
      <c r="G320" s="183">
        <f t="shared" si="41"/>
        <v>0</v>
      </c>
    </row>
    <row r="321" spans="1:7" ht="20.100000000000001" customHeight="1" x14ac:dyDescent="0.2">
      <c r="A321" s="268"/>
      <c r="B321" s="182">
        <f t="shared" si="40"/>
        <v>0</v>
      </c>
      <c r="C321" s="269"/>
      <c r="D321" s="270"/>
      <c r="E321" s="271"/>
      <c r="F321" s="272"/>
      <c r="G321" s="183">
        <f t="shared" si="41"/>
        <v>0</v>
      </c>
    </row>
    <row r="322" spans="1:7" ht="20.100000000000001" customHeight="1" x14ac:dyDescent="0.2">
      <c r="A322" s="268"/>
      <c r="B322" s="182">
        <f t="shared" si="40"/>
        <v>0</v>
      </c>
      <c r="C322" s="269"/>
      <c r="D322" s="270"/>
      <c r="E322" s="271"/>
      <c r="F322" s="272"/>
      <c r="G322" s="183">
        <f t="shared" si="41"/>
        <v>0</v>
      </c>
    </row>
    <row r="323" spans="1:7" ht="20.100000000000001" customHeight="1" x14ac:dyDescent="0.2">
      <c r="A323" s="268"/>
      <c r="B323" s="182">
        <f t="shared" si="40"/>
        <v>0</v>
      </c>
      <c r="C323" s="269"/>
      <c r="D323" s="270"/>
      <c r="E323" s="271"/>
      <c r="F323" s="272"/>
      <c r="G323" s="183">
        <f t="shared" si="41"/>
        <v>0</v>
      </c>
    </row>
    <row r="324" spans="1:7" ht="20.100000000000001" customHeight="1" x14ac:dyDescent="0.2">
      <c r="A324" s="184"/>
      <c r="B324" s="170"/>
      <c r="C324" s="170"/>
      <c r="D324" s="165"/>
      <c r="E324" s="166"/>
      <c r="F324" s="185" t="s">
        <v>38</v>
      </c>
      <c r="G324" s="186">
        <f>SUBTOTAL(9,G312:G323)</f>
        <v>0</v>
      </c>
    </row>
    <row r="325" spans="1:7" ht="20.100000000000001" customHeight="1" x14ac:dyDescent="0.2">
      <c r="A325" s="184"/>
      <c r="B325" s="170"/>
      <c r="C325" s="187" t="s">
        <v>826</v>
      </c>
      <c r="D325" s="165"/>
      <c r="E325" s="166"/>
      <c r="F325" s="167"/>
      <c r="G325" s="188"/>
    </row>
    <row r="326" spans="1:7" ht="20.100000000000001" customHeight="1" x14ac:dyDescent="0.2">
      <c r="A326" s="268"/>
      <c r="B326" s="182">
        <f t="shared" ref="B326:B335" si="42">IF(A326=0,0,VLOOKUP(A326,Tabla_Indices,2,FALSE))</f>
        <v>0</v>
      </c>
      <c r="C326" s="275"/>
      <c r="D326" s="270"/>
      <c r="E326" s="271"/>
      <c r="F326" s="272"/>
      <c r="G326" s="183">
        <f>ROUND(E326*F326,2)</f>
        <v>0</v>
      </c>
    </row>
    <row r="327" spans="1:7" ht="20.100000000000001" customHeight="1" x14ac:dyDescent="0.2">
      <c r="A327" s="268"/>
      <c r="B327" s="182">
        <f t="shared" si="42"/>
        <v>0</v>
      </c>
      <c r="C327" s="269"/>
      <c r="D327" s="270"/>
      <c r="E327" s="271"/>
      <c r="F327" s="272"/>
      <c r="G327" s="183">
        <f>ROUND(E327*F327,2)</f>
        <v>0</v>
      </c>
    </row>
    <row r="328" spans="1:7" ht="20.100000000000001" customHeight="1" x14ac:dyDescent="0.2">
      <c r="A328" s="268"/>
      <c r="B328" s="182">
        <f t="shared" si="42"/>
        <v>0</v>
      </c>
      <c r="C328" s="269"/>
      <c r="D328" s="270"/>
      <c r="E328" s="271"/>
      <c r="F328" s="272"/>
      <c r="G328" s="183">
        <f t="shared" ref="G328:G335" si="43">ROUND(E328*F328,2)</f>
        <v>0</v>
      </c>
    </row>
    <row r="329" spans="1:7" ht="20.100000000000001" customHeight="1" x14ac:dyDescent="0.2">
      <c r="A329" s="268"/>
      <c r="B329" s="182">
        <f t="shared" si="42"/>
        <v>0</v>
      </c>
      <c r="C329" s="269"/>
      <c r="D329" s="270"/>
      <c r="E329" s="271"/>
      <c r="F329" s="272"/>
      <c r="G329" s="183">
        <f t="shared" si="43"/>
        <v>0</v>
      </c>
    </row>
    <row r="330" spans="1:7" ht="20.100000000000001" customHeight="1" x14ac:dyDescent="0.2">
      <c r="A330" s="268"/>
      <c r="B330" s="182">
        <f t="shared" si="42"/>
        <v>0</v>
      </c>
      <c r="C330" s="269"/>
      <c r="D330" s="270"/>
      <c r="E330" s="271"/>
      <c r="F330" s="272"/>
      <c r="G330" s="183">
        <f t="shared" si="43"/>
        <v>0</v>
      </c>
    </row>
    <row r="331" spans="1:7" ht="20.100000000000001" customHeight="1" x14ac:dyDescent="0.2">
      <c r="A331" s="268"/>
      <c r="B331" s="182">
        <f t="shared" si="42"/>
        <v>0</v>
      </c>
      <c r="C331" s="269"/>
      <c r="D331" s="270"/>
      <c r="E331" s="271"/>
      <c r="F331" s="272"/>
      <c r="G331" s="183">
        <f t="shared" si="43"/>
        <v>0</v>
      </c>
    </row>
    <row r="332" spans="1:7" ht="20.100000000000001" customHeight="1" x14ac:dyDescent="0.2">
      <c r="A332" s="268"/>
      <c r="B332" s="182">
        <f t="shared" si="42"/>
        <v>0</v>
      </c>
      <c r="C332" s="269"/>
      <c r="D332" s="270"/>
      <c r="E332" s="271"/>
      <c r="F332" s="272"/>
      <c r="G332" s="183">
        <f t="shared" si="43"/>
        <v>0</v>
      </c>
    </row>
    <row r="333" spans="1:7" ht="20.100000000000001" customHeight="1" x14ac:dyDescent="0.2">
      <c r="A333" s="268"/>
      <c r="B333" s="182">
        <f t="shared" si="42"/>
        <v>0</v>
      </c>
      <c r="C333" s="269"/>
      <c r="D333" s="270"/>
      <c r="E333" s="271"/>
      <c r="F333" s="272"/>
      <c r="G333" s="183">
        <f t="shared" si="43"/>
        <v>0</v>
      </c>
    </row>
    <row r="334" spans="1:7" ht="20.100000000000001" customHeight="1" x14ac:dyDescent="0.2">
      <c r="A334" s="268"/>
      <c r="B334" s="182">
        <f t="shared" si="42"/>
        <v>0</v>
      </c>
      <c r="C334" s="269"/>
      <c r="D334" s="270"/>
      <c r="E334" s="271"/>
      <c r="F334" s="272"/>
      <c r="G334" s="183">
        <f t="shared" si="43"/>
        <v>0</v>
      </c>
    </row>
    <row r="335" spans="1:7" ht="20.100000000000001" customHeight="1" x14ac:dyDescent="0.2">
      <c r="A335" s="268"/>
      <c r="B335" s="182">
        <f t="shared" si="42"/>
        <v>0</v>
      </c>
      <c r="C335" s="269"/>
      <c r="D335" s="270"/>
      <c r="E335" s="271"/>
      <c r="F335" s="272"/>
      <c r="G335" s="183">
        <f t="shared" si="43"/>
        <v>0</v>
      </c>
    </row>
    <row r="336" spans="1:7" ht="20.100000000000001" customHeight="1" x14ac:dyDescent="0.2">
      <c r="A336" s="184"/>
      <c r="B336" s="170"/>
      <c r="C336" s="170"/>
      <c r="D336" s="165"/>
      <c r="E336" s="166"/>
      <c r="F336" s="185" t="s">
        <v>39</v>
      </c>
      <c r="G336" s="186">
        <f>SUBTOTAL(9,G326:G335)</f>
        <v>0</v>
      </c>
    </row>
    <row r="337" spans="1:7" ht="20.100000000000001" customHeight="1" x14ac:dyDescent="0.2">
      <c r="A337" s="184"/>
      <c r="B337" s="170"/>
      <c r="C337" s="187" t="s">
        <v>827</v>
      </c>
      <c r="D337" s="165"/>
      <c r="E337" s="166"/>
      <c r="F337" s="170"/>
      <c r="G337" s="188"/>
    </row>
    <row r="338" spans="1:7" ht="20.100000000000001" customHeight="1" x14ac:dyDescent="0.2">
      <c r="A338" s="268"/>
      <c r="B338" s="182">
        <f t="shared" ref="B338:B346" si="44">IF(A338=0,0,VLOOKUP(A338,Tabla_Indices,2,FALSE))</f>
        <v>0</v>
      </c>
      <c r="C338" s="269"/>
      <c r="D338" s="270"/>
      <c r="E338" s="271"/>
      <c r="F338" s="276"/>
      <c r="G338" s="189">
        <f>ROUND(E338*F338,2)</f>
        <v>0</v>
      </c>
    </row>
    <row r="339" spans="1:7" ht="20.100000000000001" customHeight="1" x14ac:dyDescent="0.2">
      <c r="A339" s="268"/>
      <c r="B339" s="182">
        <f t="shared" si="44"/>
        <v>0</v>
      </c>
      <c r="C339" s="275"/>
      <c r="D339" s="270"/>
      <c r="E339" s="271"/>
      <c r="F339" s="272"/>
      <c r="G339" s="189">
        <f>ROUND(E339*F339,2)</f>
        <v>0</v>
      </c>
    </row>
    <row r="340" spans="1:7" ht="20.100000000000001" customHeight="1" x14ac:dyDescent="0.2">
      <c r="A340" s="268"/>
      <c r="B340" s="182">
        <f t="shared" si="44"/>
        <v>0</v>
      </c>
      <c r="C340" s="277"/>
      <c r="D340" s="270"/>
      <c r="E340" s="271"/>
      <c r="F340" s="272"/>
      <c r="G340" s="189">
        <f>ROUND(E340*F340,2)</f>
        <v>0</v>
      </c>
    </row>
    <row r="341" spans="1:7" ht="20.100000000000001" customHeight="1" x14ac:dyDescent="0.2">
      <c r="A341" s="268"/>
      <c r="B341" s="182">
        <f t="shared" si="44"/>
        <v>0</v>
      </c>
      <c r="C341" s="277"/>
      <c r="D341" s="270"/>
      <c r="E341" s="271"/>
      <c r="F341" s="272"/>
      <c r="G341" s="189">
        <f>ROUND(E341*F341,2)</f>
        <v>0</v>
      </c>
    </row>
    <row r="342" spans="1:7" ht="20.100000000000001" customHeight="1" x14ac:dyDescent="0.2">
      <c r="A342" s="268"/>
      <c r="B342" s="182">
        <f t="shared" si="44"/>
        <v>0</v>
      </c>
      <c r="C342" s="277"/>
      <c r="D342" s="270"/>
      <c r="E342" s="271"/>
      <c r="F342" s="272"/>
      <c r="G342" s="189">
        <f t="shared" ref="G342:G346" si="45">ROUND(E342*F342,2)</f>
        <v>0</v>
      </c>
    </row>
    <row r="343" spans="1:7" ht="20.100000000000001" customHeight="1" x14ac:dyDescent="0.2">
      <c r="A343" s="268"/>
      <c r="B343" s="182">
        <f t="shared" si="44"/>
        <v>0</v>
      </c>
      <c r="C343" s="277"/>
      <c r="D343" s="270"/>
      <c r="E343" s="271"/>
      <c r="F343" s="272"/>
      <c r="G343" s="189">
        <f t="shared" si="45"/>
        <v>0</v>
      </c>
    </row>
    <row r="344" spans="1:7" ht="20.100000000000001" customHeight="1" x14ac:dyDescent="0.2">
      <c r="A344" s="268"/>
      <c r="B344" s="182">
        <f t="shared" si="44"/>
        <v>0</v>
      </c>
      <c r="C344" s="269"/>
      <c r="D344" s="270"/>
      <c r="E344" s="271"/>
      <c r="F344" s="272"/>
      <c r="G344" s="189">
        <f t="shared" si="45"/>
        <v>0</v>
      </c>
    </row>
    <row r="345" spans="1:7" ht="20.100000000000001" customHeight="1" x14ac:dyDescent="0.2">
      <c r="A345" s="268"/>
      <c r="B345" s="182">
        <f t="shared" si="44"/>
        <v>0</v>
      </c>
      <c r="C345" s="269"/>
      <c r="D345" s="270"/>
      <c r="E345" s="271"/>
      <c r="F345" s="272"/>
      <c r="G345" s="189">
        <f t="shared" si="45"/>
        <v>0</v>
      </c>
    </row>
    <row r="346" spans="1:7" ht="20.100000000000001" customHeight="1" x14ac:dyDescent="0.2">
      <c r="A346" s="268"/>
      <c r="B346" s="182">
        <f t="shared" si="44"/>
        <v>0</v>
      </c>
      <c r="C346" s="269"/>
      <c r="D346" s="270"/>
      <c r="E346" s="271"/>
      <c r="F346" s="272"/>
      <c r="G346" s="189">
        <f t="shared" si="45"/>
        <v>0</v>
      </c>
    </row>
    <row r="347" spans="1:7" ht="20.100000000000001" customHeight="1" x14ac:dyDescent="0.2">
      <c r="A347" s="248"/>
      <c r="B347" s="165"/>
      <c r="C347" s="170"/>
      <c r="D347" s="165"/>
      <c r="E347" s="166"/>
      <c r="F347" s="185" t="s">
        <v>40</v>
      </c>
      <c r="G347" s="186">
        <f>SUBTOTAL(9,G338:G346)</f>
        <v>0</v>
      </c>
    </row>
    <row r="348" spans="1:7" ht="20.100000000000001" customHeight="1" thickBot="1" x14ac:dyDescent="0.25">
      <c r="A348" s="191"/>
      <c r="B348" s="192"/>
      <c r="C348" s="193"/>
      <c r="D348" s="192"/>
      <c r="E348" s="194"/>
      <c r="F348" s="195"/>
      <c r="G348" s="196"/>
    </row>
    <row r="349" spans="1:7" ht="20.100000000000001" customHeight="1" thickBot="1" x14ac:dyDescent="0.25">
      <c r="A349" s="249" t="str">
        <f>B307</f>
        <v>3-2</v>
      </c>
      <c r="B349" s="247" t="str">
        <f>C307</f>
        <v>Vigas de arriostramiento</v>
      </c>
      <c r="C349" s="197"/>
      <c r="D349" s="197" t="s">
        <v>41</v>
      </c>
      <c r="E349" s="198"/>
      <c r="F349" s="199" t="s">
        <v>42</v>
      </c>
      <c r="G349" s="200">
        <f>SUBTOTAL(9,G312:G348)</f>
        <v>0</v>
      </c>
    </row>
    <row r="350" spans="1:7" ht="20.100000000000001" customHeight="1" thickTop="1" thickBot="1" x14ac:dyDescent="0.25"/>
    <row r="351" spans="1:7" ht="20.100000000000001" customHeight="1" thickTop="1" x14ac:dyDescent="0.2">
      <c r="A351" s="329" t="s">
        <v>44</v>
      </c>
      <c r="B351" s="330"/>
      <c r="C351" s="330"/>
      <c r="D351" s="330"/>
      <c r="E351" s="330"/>
      <c r="F351" s="330"/>
      <c r="G351" s="331"/>
    </row>
    <row r="352" spans="1:7" ht="20.100000000000001" customHeight="1" x14ac:dyDescent="0.2">
      <c r="A352" s="155" t="s">
        <v>823</v>
      </c>
      <c r="B352" s="156" t="str">
        <f>Comitente</f>
        <v>DIRECCIÓN ARQUITECTURA</v>
      </c>
      <c r="C352" s="157"/>
      <c r="D352" s="158"/>
      <c r="E352" s="158"/>
      <c r="F352" s="159"/>
      <c r="G352" s="160"/>
    </row>
    <row r="353" spans="1:7" ht="20.100000000000001" customHeight="1" x14ac:dyDescent="0.2">
      <c r="A353" s="155" t="s">
        <v>824</v>
      </c>
      <c r="B353" s="156">
        <f>Contratista</f>
        <v>0</v>
      </c>
      <c r="C353" s="161"/>
      <c r="D353" s="161"/>
      <c r="E353" s="161"/>
      <c r="F353" s="156"/>
      <c r="G353" s="162"/>
    </row>
    <row r="354" spans="1:7" ht="20.100000000000001" customHeight="1" x14ac:dyDescent="0.2">
      <c r="A354" s="155" t="s">
        <v>31</v>
      </c>
      <c r="B354" s="156" t="str">
        <f>Obra</f>
        <v>CENTRO DE SALUD SAN MARTIN</v>
      </c>
      <c r="C354" s="161"/>
      <c r="D354" s="161"/>
      <c r="E354" s="161"/>
      <c r="F354" s="156" t="s">
        <v>45</v>
      </c>
      <c r="G354" s="162" t="str">
        <f>Fecha_Base</f>
        <v>07/11/2017</v>
      </c>
    </row>
    <row r="355" spans="1:7" ht="20.100000000000001" customHeight="1" x14ac:dyDescent="0.2">
      <c r="A355" s="163" t="s">
        <v>822</v>
      </c>
      <c r="B355" s="164" t="str">
        <f>Ubicación</f>
        <v>CALLE NACIONAL - DISTRITO DOS ACEQUIAS</v>
      </c>
      <c r="C355" s="164"/>
      <c r="D355" s="165"/>
      <c r="E355" s="166"/>
      <c r="F355" s="167"/>
      <c r="G355" s="168"/>
    </row>
    <row r="356" spans="1:7" ht="20.100000000000001" customHeight="1" x14ac:dyDescent="0.2">
      <c r="A356" s="163" t="s">
        <v>46</v>
      </c>
      <c r="B356" s="169">
        <v>3</v>
      </c>
      <c r="C356" s="170" t="str">
        <f>IF(B356="","",VLOOKUP(B356,Computo_Presupuesto,2,FALSE))</f>
        <v>HORMIGON ARMADO</v>
      </c>
      <c r="D356" s="171"/>
      <c r="E356" s="166"/>
      <c r="F356" s="167"/>
      <c r="G356" s="168"/>
    </row>
    <row r="357" spans="1:7" ht="20.100000000000001" customHeight="1" x14ac:dyDescent="0.2">
      <c r="A357" s="163" t="s">
        <v>32</v>
      </c>
      <c r="B357" s="254" t="s">
        <v>1640</v>
      </c>
      <c r="C357" s="170" t="str">
        <f>IF(B357=0,"",VLOOKUP(B357,Computo_Presupuesto,2,FALSE))</f>
        <v>Platea de fundación</v>
      </c>
      <c r="D357" s="165"/>
      <c r="E357" s="166"/>
      <c r="F357" s="164" t="s">
        <v>33</v>
      </c>
      <c r="G357" s="172" t="str">
        <f>IF(B357=0,"",VLOOKUP(B357,Computo_Presupuesto,4,FALSE))</f>
        <v>m3</v>
      </c>
    </row>
    <row r="358" spans="1:7" ht="20.100000000000001" customHeight="1" x14ac:dyDescent="0.2">
      <c r="A358" s="163"/>
      <c r="B358" s="164"/>
      <c r="C358" s="170"/>
      <c r="D358" s="165"/>
      <c r="E358" s="166"/>
      <c r="F358" s="170"/>
      <c r="G358" s="173"/>
    </row>
    <row r="359" spans="1:7" ht="20.100000000000001" customHeight="1" x14ac:dyDescent="0.2">
      <c r="A359" s="332" t="s">
        <v>685</v>
      </c>
      <c r="B359" s="333"/>
      <c r="C359" s="334" t="s">
        <v>0</v>
      </c>
      <c r="D359" s="334" t="s">
        <v>34</v>
      </c>
      <c r="E359" s="335" t="s">
        <v>35</v>
      </c>
      <c r="F359" s="336" t="s">
        <v>36</v>
      </c>
      <c r="G359" s="337" t="s">
        <v>37</v>
      </c>
    </row>
    <row r="360" spans="1:7" ht="20.100000000000001" customHeight="1" x14ac:dyDescent="0.2">
      <c r="A360" s="174" t="s">
        <v>686</v>
      </c>
      <c r="B360" s="175" t="s">
        <v>687</v>
      </c>
      <c r="C360" s="334"/>
      <c r="D360" s="334"/>
      <c r="E360" s="335"/>
      <c r="F360" s="336"/>
      <c r="G360" s="337"/>
    </row>
    <row r="361" spans="1:7" ht="20.100000000000001" customHeight="1" x14ac:dyDescent="0.2">
      <c r="A361" s="267"/>
      <c r="B361" s="176"/>
      <c r="C361" s="177" t="s">
        <v>825</v>
      </c>
      <c r="D361" s="178"/>
      <c r="E361" s="179"/>
      <c r="F361" s="180"/>
      <c r="G361" s="181"/>
    </row>
    <row r="362" spans="1:7" ht="20.100000000000001" customHeight="1" x14ac:dyDescent="0.2">
      <c r="A362" s="268"/>
      <c r="B362" s="182">
        <f t="shared" ref="B362:B373" si="46">IF(A362=0,0,VLOOKUP(A362,Tabla_Indices,2,FALSE))</f>
        <v>0</v>
      </c>
      <c r="C362" s="269"/>
      <c r="D362" s="270"/>
      <c r="E362" s="271"/>
      <c r="F362" s="272"/>
      <c r="G362" s="183">
        <f>ROUND(E362*F362,2)</f>
        <v>0</v>
      </c>
    </row>
    <row r="363" spans="1:7" ht="20.100000000000001" customHeight="1" x14ac:dyDescent="0.2">
      <c r="A363" s="273"/>
      <c r="B363" s="182">
        <f t="shared" si="46"/>
        <v>0</v>
      </c>
      <c r="C363" s="269"/>
      <c r="D363" s="270"/>
      <c r="E363" s="271"/>
      <c r="F363" s="272"/>
      <c r="G363" s="183">
        <f t="shared" ref="G363:G373" si="47">ROUND(E363*F363,2)</f>
        <v>0</v>
      </c>
    </row>
    <row r="364" spans="1:7" ht="20.100000000000001" customHeight="1" x14ac:dyDescent="0.2">
      <c r="A364" s="268"/>
      <c r="B364" s="182">
        <f t="shared" si="46"/>
        <v>0</v>
      </c>
      <c r="C364" s="269"/>
      <c r="D364" s="270"/>
      <c r="E364" s="271"/>
      <c r="F364" s="272"/>
      <c r="G364" s="183">
        <f t="shared" si="47"/>
        <v>0</v>
      </c>
    </row>
    <row r="365" spans="1:7" ht="20.100000000000001" customHeight="1" x14ac:dyDescent="0.2">
      <c r="A365" s="268"/>
      <c r="B365" s="182">
        <f t="shared" si="46"/>
        <v>0</v>
      </c>
      <c r="C365" s="269"/>
      <c r="D365" s="270"/>
      <c r="E365" s="271"/>
      <c r="F365" s="272"/>
      <c r="G365" s="183">
        <f t="shared" si="47"/>
        <v>0</v>
      </c>
    </row>
    <row r="366" spans="1:7" ht="20.100000000000001" customHeight="1" x14ac:dyDescent="0.2">
      <c r="A366" s="268"/>
      <c r="B366" s="182">
        <f t="shared" si="46"/>
        <v>0</v>
      </c>
      <c r="C366" s="269"/>
      <c r="D366" s="270"/>
      <c r="E366" s="274"/>
      <c r="F366" s="272"/>
      <c r="G366" s="183">
        <f t="shared" si="47"/>
        <v>0</v>
      </c>
    </row>
    <row r="367" spans="1:7" ht="20.100000000000001" customHeight="1" x14ac:dyDescent="0.2">
      <c r="A367" s="268"/>
      <c r="B367" s="182">
        <f t="shared" si="46"/>
        <v>0</v>
      </c>
      <c r="C367" s="269"/>
      <c r="D367" s="270"/>
      <c r="E367" s="274"/>
      <c r="F367" s="272"/>
      <c r="G367" s="183">
        <f t="shared" si="47"/>
        <v>0</v>
      </c>
    </row>
    <row r="368" spans="1:7" ht="20.100000000000001" customHeight="1" x14ac:dyDescent="0.2">
      <c r="A368" s="268"/>
      <c r="B368" s="182">
        <f t="shared" si="46"/>
        <v>0</v>
      </c>
      <c r="C368" s="269"/>
      <c r="D368" s="270"/>
      <c r="E368" s="271"/>
      <c r="F368" s="272"/>
      <c r="G368" s="183">
        <f t="shared" si="47"/>
        <v>0</v>
      </c>
    </row>
    <row r="369" spans="1:7" ht="20.100000000000001" customHeight="1" x14ac:dyDescent="0.2">
      <c r="A369" s="268"/>
      <c r="B369" s="182">
        <f t="shared" si="46"/>
        <v>0</v>
      </c>
      <c r="C369" s="269"/>
      <c r="D369" s="270"/>
      <c r="E369" s="271"/>
      <c r="F369" s="272"/>
      <c r="G369" s="183">
        <f t="shared" si="47"/>
        <v>0</v>
      </c>
    </row>
    <row r="370" spans="1:7" ht="20.100000000000001" customHeight="1" x14ac:dyDescent="0.2">
      <c r="A370" s="268"/>
      <c r="B370" s="182">
        <f t="shared" si="46"/>
        <v>0</v>
      </c>
      <c r="C370" s="269"/>
      <c r="D370" s="270"/>
      <c r="E370" s="271"/>
      <c r="F370" s="272"/>
      <c r="G370" s="183">
        <f t="shared" si="47"/>
        <v>0</v>
      </c>
    </row>
    <row r="371" spans="1:7" ht="20.100000000000001" customHeight="1" x14ac:dyDescent="0.2">
      <c r="A371" s="268"/>
      <c r="B371" s="182">
        <f t="shared" si="46"/>
        <v>0</v>
      </c>
      <c r="C371" s="269"/>
      <c r="D371" s="270"/>
      <c r="E371" s="271"/>
      <c r="F371" s="272"/>
      <c r="G371" s="183">
        <f t="shared" si="47"/>
        <v>0</v>
      </c>
    </row>
    <row r="372" spans="1:7" ht="20.100000000000001" customHeight="1" x14ac:dyDescent="0.2">
      <c r="A372" s="268"/>
      <c r="B372" s="182">
        <f t="shared" si="46"/>
        <v>0</v>
      </c>
      <c r="C372" s="269"/>
      <c r="D372" s="270"/>
      <c r="E372" s="271"/>
      <c r="F372" s="272"/>
      <c r="G372" s="183">
        <f t="shared" si="47"/>
        <v>0</v>
      </c>
    </row>
    <row r="373" spans="1:7" ht="20.100000000000001" customHeight="1" x14ac:dyDescent="0.2">
      <c r="A373" s="268"/>
      <c r="B373" s="182">
        <f t="shared" si="46"/>
        <v>0</v>
      </c>
      <c r="C373" s="269"/>
      <c r="D373" s="270"/>
      <c r="E373" s="271"/>
      <c r="F373" s="272"/>
      <c r="G373" s="183">
        <f t="shared" si="47"/>
        <v>0</v>
      </c>
    </row>
    <row r="374" spans="1:7" ht="20.100000000000001" customHeight="1" x14ac:dyDescent="0.2">
      <c r="A374" s="184"/>
      <c r="B374" s="170"/>
      <c r="C374" s="170"/>
      <c r="D374" s="165"/>
      <c r="E374" s="166"/>
      <c r="F374" s="185" t="s">
        <v>38</v>
      </c>
      <c r="G374" s="186">
        <f>SUBTOTAL(9,G362:G373)</f>
        <v>0</v>
      </c>
    </row>
    <row r="375" spans="1:7" ht="20.100000000000001" customHeight="1" x14ac:dyDescent="0.2">
      <c r="A375" s="184"/>
      <c r="B375" s="170"/>
      <c r="C375" s="187" t="s">
        <v>826</v>
      </c>
      <c r="D375" s="165"/>
      <c r="E375" s="166"/>
      <c r="F375" s="167"/>
      <c r="G375" s="188"/>
    </row>
    <row r="376" spans="1:7" ht="20.100000000000001" customHeight="1" x14ac:dyDescent="0.2">
      <c r="A376" s="268"/>
      <c r="B376" s="182">
        <f t="shared" ref="B376:B385" si="48">IF(A376=0,0,VLOOKUP(A376,Tabla_Indices,2,FALSE))</f>
        <v>0</v>
      </c>
      <c r="C376" s="275"/>
      <c r="D376" s="270"/>
      <c r="E376" s="271"/>
      <c r="F376" s="272"/>
      <c r="G376" s="183">
        <f>ROUND(E376*F376,2)</f>
        <v>0</v>
      </c>
    </row>
    <row r="377" spans="1:7" ht="20.100000000000001" customHeight="1" x14ac:dyDescent="0.2">
      <c r="A377" s="268"/>
      <c r="B377" s="182">
        <f t="shared" si="48"/>
        <v>0</v>
      </c>
      <c r="C377" s="269"/>
      <c r="D377" s="270"/>
      <c r="E377" s="271"/>
      <c r="F377" s="272"/>
      <c r="G377" s="183">
        <f>ROUND(E377*F377,2)</f>
        <v>0</v>
      </c>
    </row>
    <row r="378" spans="1:7" ht="20.100000000000001" customHeight="1" x14ac:dyDescent="0.2">
      <c r="A378" s="268"/>
      <c r="B378" s="182">
        <f t="shared" si="48"/>
        <v>0</v>
      </c>
      <c r="C378" s="269"/>
      <c r="D378" s="270"/>
      <c r="E378" s="271"/>
      <c r="F378" s="272"/>
      <c r="G378" s="183">
        <f t="shared" ref="G378:G385" si="49">ROUND(E378*F378,2)</f>
        <v>0</v>
      </c>
    </row>
    <row r="379" spans="1:7" ht="20.100000000000001" customHeight="1" x14ac:dyDescent="0.2">
      <c r="A379" s="268"/>
      <c r="B379" s="182">
        <f t="shared" si="48"/>
        <v>0</v>
      </c>
      <c r="C379" s="269"/>
      <c r="D379" s="270"/>
      <c r="E379" s="271"/>
      <c r="F379" s="272"/>
      <c r="G379" s="183">
        <f t="shared" si="49"/>
        <v>0</v>
      </c>
    </row>
    <row r="380" spans="1:7" ht="20.100000000000001" customHeight="1" x14ac:dyDescent="0.2">
      <c r="A380" s="268"/>
      <c r="B380" s="182">
        <f t="shared" si="48"/>
        <v>0</v>
      </c>
      <c r="C380" s="269"/>
      <c r="D380" s="270"/>
      <c r="E380" s="271"/>
      <c r="F380" s="272"/>
      <c r="G380" s="183">
        <f t="shared" si="49"/>
        <v>0</v>
      </c>
    </row>
    <row r="381" spans="1:7" ht="20.100000000000001" customHeight="1" x14ac:dyDescent="0.2">
      <c r="A381" s="268"/>
      <c r="B381" s="182">
        <f t="shared" si="48"/>
        <v>0</v>
      </c>
      <c r="C381" s="269"/>
      <c r="D381" s="270"/>
      <c r="E381" s="271"/>
      <c r="F381" s="272"/>
      <c r="G381" s="183">
        <f t="shared" si="49"/>
        <v>0</v>
      </c>
    </row>
    <row r="382" spans="1:7" ht="20.100000000000001" customHeight="1" x14ac:dyDescent="0.2">
      <c r="A382" s="268"/>
      <c r="B382" s="182">
        <f t="shared" si="48"/>
        <v>0</v>
      </c>
      <c r="C382" s="269"/>
      <c r="D382" s="270"/>
      <c r="E382" s="271"/>
      <c r="F382" s="272"/>
      <c r="G382" s="183">
        <f t="shared" si="49"/>
        <v>0</v>
      </c>
    </row>
    <row r="383" spans="1:7" ht="20.100000000000001" customHeight="1" x14ac:dyDescent="0.2">
      <c r="A383" s="268"/>
      <c r="B383" s="182">
        <f t="shared" si="48"/>
        <v>0</v>
      </c>
      <c r="C383" s="269"/>
      <c r="D383" s="270"/>
      <c r="E383" s="271"/>
      <c r="F383" s="272"/>
      <c r="G383" s="183">
        <f t="shared" si="49"/>
        <v>0</v>
      </c>
    </row>
    <row r="384" spans="1:7" ht="20.100000000000001" customHeight="1" x14ac:dyDescent="0.2">
      <c r="A384" s="268"/>
      <c r="B384" s="182">
        <f t="shared" si="48"/>
        <v>0</v>
      </c>
      <c r="C384" s="269"/>
      <c r="D384" s="270"/>
      <c r="E384" s="271"/>
      <c r="F384" s="272"/>
      <c r="G384" s="183">
        <f t="shared" si="49"/>
        <v>0</v>
      </c>
    </row>
    <row r="385" spans="1:7" ht="20.100000000000001" customHeight="1" x14ac:dyDescent="0.2">
      <c r="A385" s="268"/>
      <c r="B385" s="182">
        <f t="shared" si="48"/>
        <v>0</v>
      </c>
      <c r="C385" s="269"/>
      <c r="D385" s="270"/>
      <c r="E385" s="271"/>
      <c r="F385" s="272"/>
      <c r="G385" s="183">
        <f t="shared" si="49"/>
        <v>0</v>
      </c>
    </row>
    <row r="386" spans="1:7" ht="20.100000000000001" customHeight="1" x14ac:dyDescent="0.2">
      <c r="A386" s="184"/>
      <c r="B386" s="170"/>
      <c r="C386" s="170"/>
      <c r="D386" s="165"/>
      <c r="E386" s="166"/>
      <c r="F386" s="185" t="s">
        <v>39</v>
      </c>
      <c r="G386" s="186">
        <f>SUBTOTAL(9,G376:G385)</f>
        <v>0</v>
      </c>
    </row>
    <row r="387" spans="1:7" ht="20.100000000000001" customHeight="1" x14ac:dyDescent="0.2">
      <c r="A387" s="184"/>
      <c r="B387" s="170"/>
      <c r="C387" s="187" t="s">
        <v>827</v>
      </c>
      <c r="D387" s="165"/>
      <c r="E387" s="166"/>
      <c r="F387" s="170"/>
      <c r="G387" s="188"/>
    </row>
    <row r="388" spans="1:7" ht="20.100000000000001" customHeight="1" x14ac:dyDescent="0.2">
      <c r="A388" s="268"/>
      <c r="B388" s="182">
        <f t="shared" ref="B388:B396" si="50">IF(A388=0,0,VLOOKUP(A388,Tabla_Indices,2,FALSE))</f>
        <v>0</v>
      </c>
      <c r="C388" s="269"/>
      <c r="D388" s="270"/>
      <c r="E388" s="271"/>
      <c r="F388" s="276"/>
      <c r="G388" s="189">
        <f>ROUND(E388*F388,2)</f>
        <v>0</v>
      </c>
    </row>
    <row r="389" spans="1:7" ht="20.100000000000001" customHeight="1" x14ac:dyDescent="0.2">
      <c r="A389" s="268"/>
      <c r="B389" s="182">
        <f t="shared" si="50"/>
        <v>0</v>
      </c>
      <c r="C389" s="275"/>
      <c r="D389" s="270"/>
      <c r="E389" s="271"/>
      <c r="F389" s="272"/>
      <c r="G389" s="189">
        <f>ROUND(E389*F389,2)</f>
        <v>0</v>
      </c>
    </row>
    <row r="390" spans="1:7" ht="20.100000000000001" customHeight="1" x14ac:dyDescent="0.2">
      <c r="A390" s="268"/>
      <c r="B390" s="182">
        <f t="shared" si="50"/>
        <v>0</v>
      </c>
      <c r="C390" s="277"/>
      <c r="D390" s="270"/>
      <c r="E390" s="271"/>
      <c r="F390" s="272"/>
      <c r="G390" s="189">
        <f>ROUND(E390*F390,2)</f>
        <v>0</v>
      </c>
    </row>
    <row r="391" spans="1:7" ht="20.100000000000001" customHeight="1" x14ac:dyDescent="0.2">
      <c r="A391" s="268"/>
      <c r="B391" s="182">
        <f t="shared" si="50"/>
        <v>0</v>
      </c>
      <c r="C391" s="277"/>
      <c r="D391" s="270"/>
      <c r="E391" s="271"/>
      <c r="F391" s="272"/>
      <c r="G391" s="189">
        <f>ROUND(E391*F391,2)</f>
        <v>0</v>
      </c>
    </row>
    <row r="392" spans="1:7" ht="20.100000000000001" customHeight="1" x14ac:dyDescent="0.2">
      <c r="A392" s="268"/>
      <c r="B392" s="182">
        <f t="shared" si="50"/>
        <v>0</v>
      </c>
      <c r="C392" s="277"/>
      <c r="D392" s="270"/>
      <c r="E392" s="271"/>
      <c r="F392" s="272"/>
      <c r="G392" s="189">
        <f t="shared" ref="G392:G396" si="51">ROUND(E392*F392,2)</f>
        <v>0</v>
      </c>
    </row>
    <row r="393" spans="1:7" ht="20.100000000000001" customHeight="1" x14ac:dyDescent="0.2">
      <c r="A393" s="268"/>
      <c r="B393" s="182">
        <f t="shared" si="50"/>
        <v>0</v>
      </c>
      <c r="C393" s="277"/>
      <c r="D393" s="270"/>
      <c r="E393" s="271"/>
      <c r="F393" s="272"/>
      <c r="G393" s="189">
        <f t="shared" si="51"/>
        <v>0</v>
      </c>
    </row>
    <row r="394" spans="1:7" ht="20.100000000000001" customHeight="1" x14ac:dyDescent="0.2">
      <c r="A394" s="268"/>
      <c r="B394" s="182">
        <f t="shared" si="50"/>
        <v>0</v>
      </c>
      <c r="C394" s="269"/>
      <c r="D394" s="270"/>
      <c r="E394" s="271"/>
      <c r="F394" s="272"/>
      <c r="G394" s="189">
        <f t="shared" si="51"/>
        <v>0</v>
      </c>
    </row>
    <row r="395" spans="1:7" ht="20.100000000000001" customHeight="1" x14ac:dyDescent="0.2">
      <c r="A395" s="268"/>
      <c r="B395" s="182">
        <f t="shared" si="50"/>
        <v>0</v>
      </c>
      <c r="C395" s="269"/>
      <c r="D395" s="270"/>
      <c r="E395" s="271"/>
      <c r="F395" s="272"/>
      <c r="G395" s="189">
        <f t="shared" si="51"/>
        <v>0</v>
      </c>
    </row>
    <row r="396" spans="1:7" ht="20.100000000000001" customHeight="1" x14ac:dyDescent="0.2">
      <c r="A396" s="268"/>
      <c r="B396" s="182">
        <f t="shared" si="50"/>
        <v>0</v>
      </c>
      <c r="C396" s="269"/>
      <c r="D396" s="270"/>
      <c r="E396" s="271"/>
      <c r="F396" s="272"/>
      <c r="G396" s="189">
        <f t="shared" si="51"/>
        <v>0</v>
      </c>
    </row>
    <row r="397" spans="1:7" ht="20.100000000000001" customHeight="1" x14ac:dyDescent="0.2">
      <c r="A397" s="190"/>
      <c r="B397" s="165"/>
      <c r="C397" s="170"/>
      <c r="D397" s="165"/>
      <c r="E397" s="166"/>
      <c r="F397" s="185" t="s">
        <v>40</v>
      </c>
      <c r="G397" s="186">
        <f>SUBTOTAL(9,G388:G396)</f>
        <v>0</v>
      </c>
    </row>
    <row r="398" spans="1:7" ht="20.100000000000001" customHeight="1" thickBot="1" x14ac:dyDescent="0.25">
      <c r="A398" s="191"/>
      <c r="B398" s="192"/>
      <c r="C398" s="193"/>
      <c r="D398" s="192"/>
      <c r="E398" s="194"/>
      <c r="F398" s="195"/>
      <c r="G398" s="196"/>
    </row>
    <row r="399" spans="1:7" ht="20.100000000000001" customHeight="1" thickBot="1" x14ac:dyDescent="0.25">
      <c r="A399" s="249" t="str">
        <f>B357</f>
        <v>3-3</v>
      </c>
      <c r="B399" s="247" t="str">
        <f>C357</f>
        <v>Platea de fundación</v>
      </c>
      <c r="C399" s="197"/>
      <c r="D399" s="197" t="s">
        <v>41</v>
      </c>
      <c r="E399" s="198"/>
      <c r="F399" s="199" t="s">
        <v>42</v>
      </c>
      <c r="G399" s="200">
        <f>SUBTOTAL(9,G362:G398)</f>
        <v>0</v>
      </c>
    </row>
    <row r="400" spans="1:7" ht="20.100000000000001" customHeight="1" thickTop="1" thickBot="1" x14ac:dyDescent="0.25"/>
    <row r="401" spans="1:7" ht="20.100000000000001" customHeight="1" thickTop="1" x14ac:dyDescent="0.2">
      <c r="A401" s="329" t="s">
        <v>44</v>
      </c>
      <c r="B401" s="330"/>
      <c r="C401" s="330"/>
      <c r="D401" s="330"/>
      <c r="E401" s="330"/>
      <c r="F401" s="330"/>
      <c r="G401" s="331"/>
    </row>
    <row r="402" spans="1:7" ht="20.100000000000001" customHeight="1" x14ac:dyDescent="0.2">
      <c r="A402" s="155" t="s">
        <v>823</v>
      </c>
      <c r="B402" s="156" t="str">
        <f>Comitente</f>
        <v>DIRECCIÓN ARQUITECTURA</v>
      </c>
      <c r="C402" s="157"/>
      <c r="D402" s="158"/>
      <c r="E402" s="158"/>
      <c r="F402" s="159"/>
      <c r="G402" s="160"/>
    </row>
    <row r="403" spans="1:7" ht="20.100000000000001" customHeight="1" x14ac:dyDescent="0.2">
      <c r="A403" s="155" t="s">
        <v>824</v>
      </c>
      <c r="B403" s="156">
        <f>Contratista</f>
        <v>0</v>
      </c>
      <c r="C403" s="161"/>
      <c r="D403" s="161"/>
      <c r="E403" s="161"/>
      <c r="F403" s="156"/>
      <c r="G403" s="162"/>
    </row>
    <row r="404" spans="1:7" ht="20.100000000000001" customHeight="1" x14ac:dyDescent="0.2">
      <c r="A404" s="155" t="s">
        <v>31</v>
      </c>
      <c r="B404" s="156" t="str">
        <f>Obra</f>
        <v>CENTRO DE SALUD SAN MARTIN</v>
      </c>
      <c r="C404" s="161"/>
      <c r="D404" s="161"/>
      <c r="E404" s="161"/>
      <c r="F404" s="156" t="s">
        <v>45</v>
      </c>
      <c r="G404" s="162" t="str">
        <f>Fecha_Base</f>
        <v>07/11/2017</v>
      </c>
    </row>
    <row r="405" spans="1:7" ht="20.100000000000001" customHeight="1" x14ac:dyDescent="0.2">
      <c r="A405" s="163" t="s">
        <v>822</v>
      </c>
      <c r="B405" s="164" t="str">
        <f>Ubicación</f>
        <v>CALLE NACIONAL - DISTRITO DOS ACEQUIAS</v>
      </c>
      <c r="C405" s="164"/>
      <c r="D405" s="165"/>
      <c r="E405" s="166"/>
      <c r="F405" s="167"/>
      <c r="G405" s="168"/>
    </row>
    <row r="406" spans="1:7" ht="20.100000000000001" customHeight="1" x14ac:dyDescent="0.2">
      <c r="A406" s="163" t="s">
        <v>46</v>
      </c>
      <c r="B406" s="278">
        <v>3</v>
      </c>
      <c r="C406" s="170" t="str">
        <f>IF(B406="","",VLOOKUP(B406,Computo_Presupuesto,2,FALSE))</f>
        <v>HORMIGON ARMADO</v>
      </c>
      <c r="D406" s="171"/>
      <c r="E406" s="166"/>
      <c r="F406" s="167"/>
      <c r="G406" s="168"/>
    </row>
    <row r="407" spans="1:7" ht="20.100000000000001" customHeight="1" x14ac:dyDescent="0.2">
      <c r="A407" s="163" t="s">
        <v>32</v>
      </c>
      <c r="B407" s="254" t="s">
        <v>1641</v>
      </c>
      <c r="C407" s="170" t="str">
        <f>IF(B407=0,"",VLOOKUP(B407,Computo_Presupuesto,2,FALSE))</f>
        <v>Vigas de encadenado</v>
      </c>
      <c r="D407" s="165"/>
      <c r="E407" s="166"/>
      <c r="F407" s="164" t="s">
        <v>33</v>
      </c>
      <c r="G407" s="172" t="str">
        <f>IF(B407=0,"",VLOOKUP(B407,Computo_Presupuesto,4,FALSE))</f>
        <v>m3</v>
      </c>
    </row>
    <row r="408" spans="1:7" ht="20.100000000000001" customHeight="1" x14ac:dyDescent="0.2">
      <c r="A408" s="163"/>
      <c r="B408" s="164"/>
      <c r="C408" s="170"/>
      <c r="D408" s="165"/>
      <c r="E408" s="166"/>
      <c r="F408" s="170"/>
      <c r="G408" s="173"/>
    </row>
    <row r="409" spans="1:7" ht="20.100000000000001" customHeight="1" x14ac:dyDescent="0.2">
      <c r="A409" s="332" t="s">
        <v>685</v>
      </c>
      <c r="B409" s="333"/>
      <c r="C409" s="334" t="s">
        <v>0</v>
      </c>
      <c r="D409" s="334" t="s">
        <v>34</v>
      </c>
      <c r="E409" s="335" t="s">
        <v>35</v>
      </c>
      <c r="F409" s="336" t="s">
        <v>36</v>
      </c>
      <c r="G409" s="337" t="s">
        <v>37</v>
      </c>
    </row>
    <row r="410" spans="1:7" ht="20.100000000000001" customHeight="1" x14ac:dyDescent="0.2">
      <c r="A410" s="174" t="s">
        <v>686</v>
      </c>
      <c r="B410" s="175" t="s">
        <v>687</v>
      </c>
      <c r="C410" s="334"/>
      <c r="D410" s="334"/>
      <c r="E410" s="335"/>
      <c r="F410" s="336"/>
      <c r="G410" s="337"/>
    </row>
    <row r="411" spans="1:7" ht="20.100000000000001" customHeight="1" x14ac:dyDescent="0.2">
      <c r="A411" s="267"/>
      <c r="B411" s="176"/>
      <c r="C411" s="177" t="s">
        <v>825</v>
      </c>
      <c r="D411" s="178"/>
      <c r="E411" s="179"/>
      <c r="F411" s="180"/>
      <c r="G411" s="181"/>
    </row>
    <row r="412" spans="1:7" ht="20.100000000000001" customHeight="1" x14ac:dyDescent="0.2">
      <c r="A412" s="268"/>
      <c r="B412" s="182">
        <f t="shared" ref="B412:B423" si="52">IF(A412=0,0,VLOOKUP(A412,Tabla_Indices,2,FALSE))</f>
        <v>0</v>
      </c>
      <c r="C412" s="269"/>
      <c r="D412" s="270"/>
      <c r="E412" s="271"/>
      <c r="F412" s="272"/>
      <c r="G412" s="183">
        <f>ROUND(E412*F412,2)</f>
        <v>0</v>
      </c>
    </row>
    <row r="413" spans="1:7" ht="20.100000000000001" customHeight="1" x14ac:dyDescent="0.2">
      <c r="A413" s="273"/>
      <c r="B413" s="182">
        <f t="shared" si="52"/>
        <v>0</v>
      </c>
      <c r="C413" s="269"/>
      <c r="D413" s="270"/>
      <c r="E413" s="271"/>
      <c r="F413" s="272"/>
      <c r="G413" s="183">
        <f t="shared" ref="G413:G423" si="53">ROUND(E413*F413,2)</f>
        <v>0</v>
      </c>
    </row>
    <row r="414" spans="1:7" ht="20.100000000000001" customHeight="1" x14ac:dyDescent="0.2">
      <c r="A414" s="268"/>
      <c r="B414" s="182">
        <f t="shared" si="52"/>
        <v>0</v>
      </c>
      <c r="C414" s="269"/>
      <c r="D414" s="270"/>
      <c r="E414" s="271"/>
      <c r="F414" s="272"/>
      <c r="G414" s="183">
        <f t="shared" si="53"/>
        <v>0</v>
      </c>
    </row>
    <row r="415" spans="1:7" ht="20.100000000000001" customHeight="1" x14ac:dyDescent="0.2">
      <c r="A415" s="268"/>
      <c r="B415" s="182">
        <f t="shared" si="52"/>
        <v>0</v>
      </c>
      <c r="C415" s="269"/>
      <c r="D415" s="270"/>
      <c r="E415" s="271"/>
      <c r="F415" s="272"/>
      <c r="G415" s="183">
        <f t="shared" si="53"/>
        <v>0</v>
      </c>
    </row>
    <row r="416" spans="1:7" ht="20.100000000000001" customHeight="1" x14ac:dyDescent="0.2">
      <c r="A416" s="268"/>
      <c r="B416" s="182">
        <f t="shared" si="52"/>
        <v>0</v>
      </c>
      <c r="C416" s="269"/>
      <c r="D416" s="270"/>
      <c r="E416" s="274"/>
      <c r="F416" s="272"/>
      <c r="G416" s="183">
        <f t="shared" si="53"/>
        <v>0</v>
      </c>
    </row>
    <row r="417" spans="1:7" ht="20.100000000000001" customHeight="1" x14ac:dyDescent="0.2">
      <c r="A417" s="268"/>
      <c r="B417" s="182">
        <f t="shared" si="52"/>
        <v>0</v>
      </c>
      <c r="C417" s="269"/>
      <c r="D417" s="270"/>
      <c r="E417" s="274"/>
      <c r="F417" s="272"/>
      <c r="G417" s="183">
        <f t="shared" si="53"/>
        <v>0</v>
      </c>
    </row>
    <row r="418" spans="1:7" ht="20.100000000000001" customHeight="1" x14ac:dyDescent="0.2">
      <c r="A418" s="268"/>
      <c r="B418" s="182">
        <f t="shared" si="52"/>
        <v>0</v>
      </c>
      <c r="C418" s="269"/>
      <c r="D418" s="270"/>
      <c r="E418" s="271"/>
      <c r="F418" s="272"/>
      <c r="G418" s="183">
        <f t="shared" si="53"/>
        <v>0</v>
      </c>
    </row>
    <row r="419" spans="1:7" ht="20.100000000000001" customHeight="1" x14ac:dyDescent="0.2">
      <c r="A419" s="268"/>
      <c r="B419" s="182">
        <f t="shared" si="52"/>
        <v>0</v>
      </c>
      <c r="C419" s="269"/>
      <c r="D419" s="270"/>
      <c r="E419" s="271"/>
      <c r="F419" s="272"/>
      <c r="G419" s="183">
        <f t="shared" si="53"/>
        <v>0</v>
      </c>
    </row>
    <row r="420" spans="1:7" ht="20.100000000000001" customHeight="1" x14ac:dyDescent="0.2">
      <c r="A420" s="268"/>
      <c r="B420" s="182">
        <f t="shared" si="52"/>
        <v>0</v>
      </c>
      <c r="C420" s="269"/>
      <c r="D420" s="270"/>
      <c r="E420" s="271"/>
      <c r="F420" s="272"/>
      <c r="G420" s="183">
        <f t="shared" si="53"/>
        <v>0</v>
      </c>
    </row>
    <row r="421" spans="1:7" ht="20.100000000000001" customHeight="1" x14ac:dyDescent="0.2">
      <c r="A421" s="268"/>
      <c r="B421" s="182">
        <f t="shared" si="52"/>
        <v>0</v>
      </c>
      <c r="C421" s="269"/>
      <c r="D421" s="270"/>
      <c r="E421" s="271"/>
      <c r="F421" s="272"/>
      <c r="G421" s="183">
        <f t="shared" si="53"/>
        <v>0</v>
      </c>
    </row>
    <row r="422" spans="1:7" ht="20.100000000000001" customHeight="1" x14ac:dyDescent="0.2">
      <c r="A422" s="268"/>
      <c r="B422" s="182">
        <f t="shared" si="52"/>
        <v>0</v>
      </c>
      <c r="C422" s="269"/>
      <c r="D422" s="270"/>
      <c r="E422" s="271"/>
      <c r="F422" s="272"/>
      <c r="G422" s="183">
        <f t="shared" si="53"/>
        <v>0</v>
      </c>
    </row>
    <row r="423" spans="1:7" ht="20.100000000000001" customHeight="1" x14ac:dyDescent="0.2">
      <c r="A423" s="268"/>
      <c r="B423" s="182">
        <f t="shared" si="52"/>
        <v>0</v>
      </c>
      <c r="C423" s="269"/>
      <c r="D423" s="270"/>
      <c r="E423" s="271"/>
      <c r="F423" s="272"/>
      <c r="G423" s="183">
        <f t="shared" si="53"/>
        <v>0</v>
      </c>
    </row>
    <row r="424" spans="1:7" ht="20.100000000000001" customHeight="1" x14ac:dyDescent="0.2">
      <c r="A424" s="184"/>
      <c r="B424" s="170"/>
      <c r="C424" s="170"/>
      <c r="D424" s="165"/>
      <c r="E424" s="166"/>
      <c r="F424" s="185" t="s">
        <v>38</v>
      </c>
      <c r="G424" s="186">
        <f>SUBTOTAL(9,G412:G423)</f>
        <v>0</v>
      </c>
    </row>
    <row r="425" spans="1:7" ht="20.100000000000001" customHeight="1" x14ac:dyDescent="0.2">
      <c r="A425" s="184"/>
      <c r="B425" s="170"/>
      <c r="C425" s="187" t="s">
        <v>826</v>
      </c>
      <c r="D425" s="165"/>
      <c r="E425" s="166"/>
      <c r="F425" s="167"/>
      <c r="G425" s="188"/>
    </row>
    <row r="426" spans="1:7" ht="20.100000000000001" customHeight="1" x14ac:dyDescent="0.2">
      <c r="A426" s="268"/>
      <c r="B426" s="182">
        <f t="shared" ref="B426:B435" si="54">IF(A426=0,0,VLOOKUP(A426,Tabla_Indices,2,FALSE))</f>
        <v>0</v>
      </c>
      <c r="C426" s="275"/>
      <c r="D426" s="270"/>
      <c r="E426" s="271"/>
      <c r="F426" s="272"/>
      <c r="G426" s="183">
        <f>ROUND(E426*F426,2)</f>
        <v>0</v>
      </c>
    </row>
    <row r="427" spans="1:7" ht="20.100000000000001" customHeight="1" x14ac:dyDescent="0.2">
      <c r="A427" s="268"/>
      <c r="B427" s="182">
        <f t="shared" si="54"/>
        <v>0</v>
      </c>
      <c r="C427" s="269"/>
      <c r="D427" s="270"/>
      <c r="E427" s="271"/>
      <c r="F427" s="272"/>
      <c r="G427" s="183">
        <f>ROUND(E427*F427,2)</f>
        <v>0</v>
      </c>
    </row>
    <row r="428" spans="1:7" ht="20.100000000000001" customHeight="1" x14ac:dyDescent="0.2">
      <c r="A428" s="268"/>
      <c r="B428" s="182">
        <f t="shared" si="54"/>
        <v>0</v>
      </c>
      <c r="C428" s="269"/>
      <c r="D428" s="270"/>
      <c r="E428" s="271"/>
      <c r="F428" s="272"/>
      <c r="G428" s="183">
        <f t="shared" ref="G428:G435" si="55">ROUND(E428*F428,2)</f>
        <v>0</v>
      </c>
    </row>
    <row r="429" spans="1:7" ht="20.100000000000001" customHeight="1" x14ac:dyDescent="0.2">
      <c r="A429" s="268"/>
      <c r="B429" s="182">
        <f t="shared" si="54"/>
        <v>0</v>
      </c>
      <c r="C429" s="269"/>
      <c r="D429" s="270"/>
      <c r="E429" s="271"/>
      <c r="F429" s="272"/>
      <c r="G429" s="183">
        <f t="shared" si="55"/>
        <v>0</v>
      </c>
    </row>
    <row r="430" spans="1:7" ht="20.100000000000001" customHeight="1" x14ac:dyDescent="0.2">
      <c r="A430" s="268"/>
      <c r="B430" s="182">
        <f t="shared" si="54"/>
        <v>0</v>
      </c>
      <c r="C430" s="269"/>
      <c r="D430" s="270"/>
      <c r="E430" s="271"/>
      <c r="F430" s="272"/>
      <c r="G430" s="183">
        <f t="shared" si="55"/>
        <v>0</v>
      </c>
    </row>
    <row r="431" spans="1:7" ht="20.100000000000001" customHeight="1" x14ac:dyDescent="0.2">
      <c r="A431" s="268"/>
      <c r="B431" s="182">
        <f t="shared" si="54"/>
        <v>0</v>
      </c>
      <c r="C431" s="269"/>
      <c r="D431" s="270"/>
      <c r="E431" s="271"/>
      <c r="F431" s="272"/>
      <c r="G431" s="183">
        <f t="shared" si="55"/>
        <v>0</v>
      </c>
    </row>
    <row r="432" spans="1:7" ht="20.100000000000001" customHeight="1" x14ac:dyDescent="0.2">
      <c r="A432" s="268"/>
      <c r="B432" s="182">
        <f t="shared" si="54"/>
        <v>0</v>
      </c>
      <c r="C432" s="269"/>
      <c r="D432" s="270"/>
      <c r="E432" s="271"/>
      <c r="F432" s="272"/>
      <c r="G432" s="183">
        <f t="shared" si="55"/>
        <v>0</v>
      </c>
    </row>
    <row r="433" spans="1:7" ht="20.100000000000001" customHeight="1" x14ac:dyDescent="0.2">
      <c r="A433" s="268"/>
      <c r="B433" s="182">
        <f t="shared" si="54"/>
        <v>0</v>
      </c>
      <c r="C433" s="269"/>
      <c r="D433" s="270"/>
      <c r="E433" s="271"/>
      <c r="F433" s="272"/>
      <c r="G433" s="183">
        <f t="shared" si="55"/>
        <v>0</v>
      </c>
    </row>
    <row r="434" spans="1:7" ht="20.100000000000001" customHeight="1" x14ac:dyDescent="0.2">
      <c r="A434" s="268"/>
      <c r="B434" s="182">
        <f t="shared" si="54"/>
        <v>0</v>
      </c>
      <c r="C434" s="269"/>
      <c r="D434" s="270"/>
      <c r="E434" s="271"/>
      <c r="F434" s="272"/>
      <c r="G434" s="183">
        <f t="shared" si="55"/>
        <v>0</v>
      </c>
    </row>
    <row r="435" spans="1:7" ht="20.100000000000001" customHeight="1" x14ac:dyDescent="0.2">
      <c r="A435" s="268"/>
      <c r="B435" s="182">
        <f t="shared" si="54"/>
        <v>0</v>
      </c>
      <c r="C435" s="269"/>
      <c r="D435" s="270"/>
      <c r="E435" s="271"/>
      <c r="F435" s="272"/>
      <c r="G435" s="183">
        <f t="shared" si="55"/>
        <v>0</v>
      </c>
    </row>
    <row r="436" spans="1:7" ht="20.100000000000001" customHeight="1" x14ac:dyDescent="0.2">
      <c r="A436" s="184"/>
      <c r="B436" s="170"/>
      <c r="C436" s="170"/>
      <c r="D436" s="165"/>
      <c r="E436" s="166"/>
      <c r="F436" s="185" t="s">
        <v>39</v>
      </c>
      <c r="G436" s="186">
        <f>SUBTOTAL(9,G426:G435)</f>
        <v>0</v>
      </c>
    </row>
    <row r="437" spans="1:7" ht="20.100000000000001" customHeight="1" x14ac:dyDescent="0.2">
      <c r="A437" s="184"/>
      <c r="B437" s="170"/>
      <c r="C437" s="187" t="s">
        <v>827</v>
      </c>
      <c r="D437" s="165"/>
      <c r="E437" s="166"/>
      <c r="F437" s="170"/>
      <c r="G437" s="188"/>
    </row>
    <row r="438" spans="1:7" ht="20.100000000000001" customHeight="1" x14ac:dyDescent="0.2">
      <c r="A438" s="268"/>
      <c r="B438" s="182">
        <f t="shared" ref="B438:B446" si="56">IF(A438=0,0,VLOOKUP(A438,Tabla_Indices,2,FALSE))</f>
        <v>0</v>
      </c>
      <c r="C438" s="269"/>
      <c r="D438" s="270"/>
      <c r="E438" s="271"/>
      <c r="F438" s="276"/>
      <c r="G438" s="189">
        <f>ROUND(E438*F438,2)</f>
        <v>0</v>
      </c>
    </row>
    <row r="439" spans="1:7" ht="20.100000000000001" customHeight="1" x14ac:dyDescent="0.2">
      <c r="A439" s="268"/>
      <c r="B439" s="182">
        <f t="shared" si="56"/>
        <v>0</v>
      </c>
      <c r="C439" s="275"/>
      <c r="D439" s="270"/>
      <c r="E439" s="271"/>
      <c r="F439" s="272"/>
      <c r="G439" s="189">
        <f>ROUND(E439*F439,2)</f>
        <v>0</v>
      </c>
    </row>
    <row r="440" spans="1:7" ht="20.100000000000001" customHeight="1" x14ac:dyDescent="0.2">
      <c r="A440" s="268"/>
      <c r="B440" s="182">
        <f t="shared" si="56"/>
        <v>0</v>
      </c>
      <c r="C440" s="277"/>
      <c r="D440" s="270"/>
      <c r="E440" s="271"/>
      <c r="F440" s="272"/>
      <c r="G440" s="189">
        <f>ROUND(E440*F440,2)</f>
        <v>0</v>
      </c>
    </row>
    <row r="441" spans="1:7" ht="20.100000000000001" customHeight="1" x14ac:dyDescent="0.2">
      <c r="A441" s="268"/>
      <c r="B441" s="182">
        <f t="shared" si="56"/>
        <v>0</v>
      </c>
      <c r="C441" s="277"/>
      <c r="D441" s="270"/>
      <c r="E441" s="271"/>
      <c r="F441" s="272"/>
      <c r="G441" s="189">
        <f>ROUND(E441*F441,2)</f>
        <v>0</v>
      </c>
    </row>
    <row r="442" spans="1:7" ht="20.100000000000001" customHeight="1" x14ac:dyDescent="0.2">
      <c r="A442" s="268"/>
      <c r="B442" s="182">
        <f t="shared" si="56"/>
        <v>0</v>
      </c>
      <c r="C442" s="277"/>
      <c r="D442" s="270"/>
      <c r="E442" s="271"/>
      <c r="F442" s="272"/>
      <c r="G442" s="189">
        <f t="shared" ref="G442:G446" si="57">ROUND(E442*F442,2)</f>
        <v>0</v>
      </c>
    </row>
    <row r="443" spans="1:7" ht="20.100000000000001" customHeight="1" x14ac:dyDescent="0.2">
      <c r="A443" s="268"/>
      <c r="B443" s="182">
        <f t="shared" si="56"/>
        <v>0</v>
      </c>
      <c r="C443" s="277"/>
      <c r="D443" s="270"/>
      <c r="E443" s="271"/>
      <c r="F443" s="272"/>
      <c r="G443" s="189">
        <f t="shared" si="57"/>
        <v>0</v>
      </c>
    </row>
    <row r="444" spans="1:7" ht="20.100000000000001" customHeight="1" x14ac:dyDescent="0.2">
      <c r="A444" s="268"/>
      <c r="B444" s="182">
        <f t="shared" si="56"/>
        <v>0</v>
      </c>
      <c r="C444" s="269"/>
      <c r="D444" s="270"/>
      <c r="E444" s="271"/>
      <c r="F444" s="272"/>
      <c r="G444" s="189">
        <f t="shared" si="57"/>
        <v>0</v>
      </c>
    </row>
    <row r="445" spans="1:7" ht="20.100000000000001" customHeight="1" x14ac:dyDescent="0.2">
      <c r="A445" s="268"/>
      <c r="B445" s="182">
        <f t="shared" si="56"/>
        <v>0</v>
      </c>
      <c r="C445" s="269"/>
      <c r="D445" s="270"/>
      <c r="E445" s="271"/>
      <c r="F445" s="272"/>
      <c r="G445" s="189">
        <f t="shared" si="57"/>
        <v>0</v>
      </c>
    </row>
    <row r="446" spans="1:7" ht="20.100000000000001" customHeight="1" x14ac:dyDescent="0.2">
      <c r="A446" s="268"/>
      <c r="B446" s="182">
        <f t="shared" si="56"/>
        <v>0</v>
      </c>
      <c r="C446" s="269"/>
      <c r="D446" s="270"/>
      <c r="E446" s="271"/>
      <c r="F446" s="272"/>
      <c r="G446" s="189">
        <f t="shared" si="57"/>
        <v>0</v>
      </c>
    </row>
    <row r="447" spans="1:7" ht="20.100000000000001" customHeight="1" x14ac:dyDescent="0.2">
      <c r="A447" s="190"/>
      <c r="B447" s="165"/>
      <c r="C447" s="170"/>
      <c r="D447" s="165"/>
      <c r="E447" s="166"/>
      <c r="F447" s="185" t="s">
        <v>40</v>
      </c>
      <c r="G447" s="186">
        <f>SUBTOTAL(9,G438:G446)</f>
        <v>0</v>
      </c>
    </row>
    <row r="448" spans="1:7" ht="20.100000000000001" customHeight="1" thickBot="1" x14ac:dyDescent="0.25">
      <c r="A448" s="191"/>
      <c r="B448" s="192"/>
      <c r="C448" s="193"/>
      <c r="D448" s="192"/>
      <c r="E448" s="194"/>
      <c r="F448" s="195"/>
      <c r="G448" s="196"/>
    </row>
    <row r="449" spans="1:7" ht="20.100000000000001" customHeight="1" thickBot="1" x14ac:dyDescent="0.25">
      <c r="A449" s="249" t="str">
        <f>B407</f>
        <v>3-4</v>
      </c>
      <c r="B449" s="247" t="str">
        <f>C407</f>
        <v>Vigas de encadenado</v>
      </c>
      <c r="C449" s="197"/>
      <c r="D449" s="197" t="s">
        <v>41</v>
      </c>
      <c r="E449" s="198"/>
      <c r="F449" s="199" t="s">
        <v>42</v>
      </c>
      <c r="G449" s="200">
        <f>SUBTOTAL(9,G412:G448)</f>
        <v>0</v>
      </c>
    </row>
    <row r="450" spans="1:7" ht="20.100000000000001" customHeight="1" thickTop="1" thickBot="1" x14ac:dyDescent="0.25"/>
    <row r="451" spans="1:7" ht="20.100000000000001" customHeight="1" thickTop="1" x14ac:dyDescent="0.2">
      <c r="A451" s="329" t="s">
        <v>44</v>
      </c>
      <c r="B451" s="330"/>
      <c r="C451" s="330"/>
      <c r="D451" s="330"/>
      <c r="E451" s="330"/>
      <c r="F451" s="330"/>
      <c r="G451" s="331"/>
    </row>
    <row r="452" spans="1:7" ht="20.100000000000001" customHeight="1" x14ac:dyDescent="0.2">
      <c r="A452" s="155" t="s">
        <v>823</v>
      </c>
      <c r="B452" s="156" t="str">
        <f>Comitente</f>
        <v>DIRECCIÓN ARQUITECTURA</v>
      </c>
      <c r="C452" s="157"/>
      <c r="D452" s="158"/>
      <c r="E452" s="158"/>
      <c r="F452" s="159"/>
      <c r="G452" s="160"/>
    </row>
    <row r="453" spans="1:7" ht="20.100000000000001" customHeight="1" x14ac:dyDescent="0.2">
      <c r="A453" s="155" t="s">
        <v>824</v>
      </c>
      <c r="B453" s="156">
        <f>Contratista</f>
        <v>0</v>
      </c>
      <c r="C453" s="161"/>
      <c r="D453" s="161"/>
      <c r="E453" s="161"/>
      <c r="F453" s="156"/>
      <c r="G453" s="162"/>
    </row>
    <row r="454" spans="1:7" ht="20.100000000000001" customHeight="1" x14ac:dyDescent="0.2">
      <c r="A454" s="155" t="s">
        <v>31</v>
      </c>
      <c r="B454" s="156" t="str">
        <f>Obra</f>
        <v>CENTRO DE SALUD SAN MARTIN</v>
      </c>
      <c r="C454" s="161"/>
      <c r="D454" s="161"/>
      <c r="E454" s="161"/>
      <c r="F454" s="156" t="s">
        <v>45</v>
      </c>
      <c r="G454" s="162" t="str">
        <f>Fecha_Base</f>
        <v>07/11/2017</v>
      </c>
    </row>
    <row r="455" spans="1:7" ht="20.100000000000001" customHeight="1" x14ac:dyDescent="0.2">
      <c r="A455" s="163" t="s">
        <v>822</v>
      </c>
      <c r="B455" s="164" t="str">
        <f>Ubicación</f>
        <v>CALLE NACIONAL - DISTRITO DOS ACEQUIAS</v>
      </c>
      <c r="C455" s="164"/>
      <c r="D455" s="165"/>
      <c r="E455" s="166"/>
      <c r="F455" s="167"/>
      <c r="G455" s="168"/>
    </row>
    <row r="456" spans="1:7" ht="20.100000000000001" customHeight="1" x14ac:dyDescent="0.2">
      <c r="A456" s="163" t="s">
        <v>46</v>
      </c>
      <c r="B456" s="278">
        <v>3</v>
      </c>
      <c r="C456" s="170" t="str">
        <f>IF(B456="","",VLOOKUP(B456,Computo_Presupuesto,2,FALSE))</f>
        <v>HORMIGON ARMADO</v>
      </c>
      <c r="D456" s="171"/>
      <c r="E456" s="166"/>
      <c r="F456" s="167"/>
      <c r="G456" s="168"/>
    </row>
    <row r="457" spans="1:7" ht="20.100000000000001" customHeight="1" x14ac:dyDescent="0.2">
      <c r="A457" s="163" t="s">
        <v>32</v>
      </c>
      <c r="B457" s="254" t="s">
        <v>1642</v>
      </c>
      <c r="C457" s="170" t="str">
        <f>IF(B457=0,"",VLOOKUP(B457,Computo_Presupuesto,2,FALSE))</f>
        <v>Columnas de encadenado</v>
      </c>
      <c r="D457" s="165"/>
      <c r="E457" s="166"/>
      <c r="F457" s="164" t="s">
        <v>33</v>
      </c>
      <c r="G457" s="172" t="str">
        <f>IF(B457=0,"",VLOOKUP(B457,Computo_Presupuesto,4,FALSE))</f>
        <v>m3</v>
      </c>
    </row>
    <row r="458" spans="1:7" ht="20.100000000000001" customHeight="1" x14ac:dyDescent="0.2">
      <c r="A458" s="163"/>
      <c r="B458" s="164"/>
      <c r="C458" s="170"/>
      <c r="D458" s="165"/>
      <c r="E458" s="166"/>
      <c r="F458" s="170"/>
      <c r="G458" s="173"/>
    </row>
    <row r="459" spans="1:7" ht="20.100000000000001" customHeight="1" x14ac:dyDescent="0.2">
      <c r="A459" s="332" t="s">
        <v>685</v>
      </c>
      <c r="B459" s="333"/>
      <c r="C459" s="334" t="s">
        <v>0</v>
      </c>
      <c r="D459" s="334" t="s">
        <v>34</v>
      </c>
      <c r="E459" s="335" t="s">
        <v>35</v>
      </c>
      <c r="F459" s="336" t="s">
        <v>36</v>
      </c>
      <c r="G459" s="337" t="s">
        <v>37</v>
      </c>
    </row>
    <row r="460" spans="1:7" s="15" customFormat="1" ht="20.100000000000001" customHeight="1" x14ac:dyDescent="0.2">
      <c r="A460" s="174" t="s">
        <v>686</v>
      </c>
      <c r="B460" s="175" t="s">
        <v>687</v>
      </c>
      <c r="C460" s="334"/>
      <c r="D460" s="334"/>
      <c r="E460" s="335"/>
      <c r="F460" s="336"/>
      <c r="G460" s="337"/>
    </row>
    <row r="461" spans="1:7" ht="20.100000000000001" customHeight="1" x14ac:dyDescent="0.2">
      <c r="A461" s="267"/>
      <c r="B461" s="176"/>
      <c r="C461" s="177" t="s">
        <v>825</v>
      </c>
      <c r="D461" s="178"/>
      <c r="E461" s="179"/>
      <c r="F461" s="180"/>
      <c r="G461" s="181"/>
    </row>
    <row r="462" spans="1:7" ht="20.100000000000001" customHeight="1" x14ac:dyDescent="0.2">
      <c r="A462" s="268"/>
      <c r="B462" s="182">
        <f t="shared" ref="B462:B473" si="58">IF(A462=0,0,VLOOKUP(A462,Tabla_Indices,2,FALSE))</f>
        <v>0</v>
      </c>
      <c r="C462" s="269"/>
      <c r="D462" s="270"/>
      <c r="E462" s="271"/>
      <c r="F462" s="272"/>
      <c r="G462" s="183">
        <f>ROUND(E462*F462,2)</f>
        <v>0</v>
      </c>
    </row>
    <row r="463" spans="1:7" ht="20.100000000000001" customHeight="1" x14ac:dyDescent="0.2">
      <c r="A463" s="273"/>
      <c r="B463" s="182">
        <f t="shared" si="58"/>
        <v>0</v>
      </c>
      <c r="C463" s="269"/>
      <c r="D463" s="270"/>
      <c r="E463" s="271"/>
      <c r="F463" s="272"/>
      <c r="G463" s="183">
        <f t="shared" ref="G463:G473" si="59">ROUND(E463*F463,2)</f>
        <v>0</v>
      </c>
    </row>
    <row r="464" spans="1:7" ht="20.100000000000001" customHeight="1" x14ac:dyDescent="0.2">
      <c r="A464" s="268"/>
      <c r="B464" s="182">
        <f t="shared" si="58"/>
        <v>0</v>
      </c>
      <c r="C464" s="269"/>
      <c r="D464" s="270"/>
      <c r="E464" s="271"/>
      <c r="F464" s="272"/>
      <c r="G464" s="183">
        <f t="shared" si="59"/>
        <v>0</v>
      </c>
    </row>
    <row r="465" spans="1:7" ht="20.100000000000001" customHeight="1" x14ac:dyDescent="0.2">
      <c r="A465" s="268"/>
      <c r="B465" s="182">
        <f t="shared" si="58"/>
        <v>0</v>
      </c>
      <c r="C465" s="269"/>
      <c r="D465" s="270"/>
      <c r="E465" s="271"/>
      <c r="F465" s="272"/>
      <c r="G465" s="183">
        <f t="shared" si="59"/>
        <v>0</v>
      </c>
    </row>
    <row r="466" spans="1:7" ht="20.100000000000001" customHeight="1" x14ac:dyDescent="0.2">
      <c r="A466" s="268"/>
      <c r="B466" s="182">
        <f t="shared" si="58"/>
        <v>0</v>
      </c>
      <c r="C466" s="269"/>
      <c r="D466" s="270"/>
      <c r="E466" s="274"/>
      <c r="F466" s="272"/>
      <c r="G466" s="183">
        <f t="shared" si="59"/>
        <v>0</v>
      </c>
    </row>
    <row r="467" spans="1:7" ht="20.100000000000001" customHeight="1" x14ac:dyDescent="0.2">
      <c r="A467" s="268"/>
      <c r="B467" s="182">
        <f t="shared" si="58"/>
        <v>0</v>
      </c>
      <c r="C467" s="269"/>
      <c r="D467" s="270"/>
      <c r="E467" s="274"/>
      <c r="F467" s="272"/>
      <c r="G467" s="183">
        <f t="shared" si="59"/>
        <v>0</v>
      </c>
    </row>
    <row r="468" spans="1:7" ht="20.100000000000001" customHeight="1" x14ac:dyDescent="0.2">
      <c r="A468" s="268"/>
      <c r="B468" s="182">
        <f t="shared" si="58"/>
        <v>0</v>
      </c>
      <c r="C468" s="269"/>
      <c r="D468" s="270"/>
      <c r="E468" s="271"/>
      <c r="F468" s="272"/>
      <c r="G468" s="183">
        <f t="shared" si="59"/>
        <v>0</v>
      </c>
    </row>
    <row r="469" spans="1:7" ht="20.100000000000001" customHeight="1" x14ac:dyDescent="0.2">
      <c r="A469" s="268"/>
      <c r="B469" s="182">
        <f t="shared" si="58"/>
        <v>0</v>
      </c>
      <c r="C469" s="269"/>
      <c r="D469" s="270"/>
      <c r="E469" s="271"/>
      <c r="F469" s="272"/>
      <c r="G469" s="183">
        <f t="shared" si="59"/>
        <v>0</v>
      </c>
    </row>
    <row r="470" spans="1:7" ht="20.100000000000001" customHeight="1" x14ac:dyDescent="0.2">
      <c r="A470" s="268"/>
      <c r="B470" s="182">
        <f t="shared" si="58"/>
        <v>0</v>
      </c>
      <c r="C470" s="269"/>
      <c r="D470" s="270"/>
      <c r="E470" s="271"/>
      <c r="F470" s="272"/>
      <c r="G470" s="183">
        <f t="shared" si="59"/>
        <v>0</v>
      </c>
    </row>
    <row r="471" spans="1:7" ht="20.100000000000001" customHeight="1" x14ac:dyDescent="0.2">
      <c r="A471" s="268"/>
      <c r="B471" s="182">
        <f t="shared" si="58"/>
        <v>0</v>
      </c>
      <c r="C471" s="269"/>
      <c r="D471" s="270"/>
      <c r="E471" s="271"/>
      <c r="F471" s="272"/>
      <c r="G471" s="183">
        <f t="shared" si="59"/>
        <v>0</v>
      </c>
    </row>
    <row r="472" spans="1:7" ht="20.100000000000001" customHeight="1" x14ac:dyDescent="0.2">
      <c r="A472" s="268"/>
      <c r="B472" s="182">
        <f t="shared" si="58"/>
        <v>0</v>
      </c>
      <c r="C472" s="269"/>
      <c r="D472" s="270"/>
      <c r="E472" s="271"/>
      <c r="F472" s="272"/>
      <c r="G472" s="183">
        <f t="shared" si="59"/>
        <v>0</v>
      </c>
    </row>
    <row r="473" spans="1:7" ht="20.100000000000001" customHeight="1" x14ac:dyDescent="0.2">
      <c r="A473" s="268"/>
      <c r="B473" s="182">
        <f t="shared" si="58"/>
        <v>0</v>
      </c>
      <c r="C473" s="269"/>
      <c r="D473" s="270"/>
      <c r="E473" s="271"/>
      <c r="F473" s="272"/>
      <c r="G473" s="183">
        <f t="shared" si="59"/>
        <v>0</v>
      </c>
    </row>
    <row r="474" spans="1:7" ht="20.100000000000001" customHeight="1" x14ac:dyDescent="0.2">
      <c r="A474" s="184"/>
      <c r="B474" s="170"/>
      <c r="C474" s="170"/>
      <c r="D474" s="165"/>
      <c r="E474" s="166"/>
      <c r="F474" s="185" t="s">
        <v>38</v>
      </c>
      <c r="G474" s="186">
        <f>SUBTOTAL(9,G462:G473)</f>
        <v>0</v>
      </c>
    </row>
    <row r="475" spans="1:7" ht="20.100000000000001" customHeight="1" x14ac:dyDescent="0.2">
      <c r="A475" s="184"/>
      <c r="B475" s="170"/>
      <c r="C475" s="187" t="s">
        <v>826</v>
      </c>
      <c r="D475" s="165"/>
      <c r="E475" s="166"/>
      <c r="F475" s="167"/>
      <c r="G475" s="188"/>
    </row>
    <row r="476" spans="1:7" ht="20.100000000000001" customHeight="1" x14ac:dyDescent="0.2">
      <c r="A476" s="268"/>
      <c r="B476" s="182">
        <f t="shared" ref="B476:B485" si="60">IF(A476=0,0,VLOOKUP(A476,Tabla_Indices,2,FALSE))</f>
        <v>0</v>
      </c>
      <c r="C476" s="275"/>
      <c r="D476" s="270"/>
      <c r="E476" s="271"/>
      <c r="F476" s="272"/>
      <c r="G476" s="183">
        <f>ROUND(E476*F476,2)</f>
        <v>0</v>
      </c>
    </row>
    <row r="477" spans="1:7" ht="20.100000000000001" customHeight="1" x14ac:dyDescent="0.2">
      <c r="A477" s="268"/>
      <c r="B477" s="182">
        <f t="shared" si="60"/>
        <v>0</v>
      </c>
      <c r="C477" s="269"/>
      <c r="D477" s="270"/>
      <c r="E477" s="271"/>
      <c r="F477" s="272"/>
      <c r="G477" s="183">
        <f>ROUND(E477*F477,2)</f>
        <v>0</v>
      </c>
    </row>
    <row r="478" spans="1:7" ht="20.100000000000001" customHeight="1" x14ac:dyDescent="0.2">
      <c r="A478" s="268"/>
      <c r="B478" s="182">
        <f t="shared" si="60"/>
        <v>0</v>
      </c>
      <c r="C478" s="269"/>
      <c r="D478" s="270"/>
      <c r="E478" s="271"/>
      <c r="F478" s="272"/>
      <c r="G478" s="183">
        <f t="shared" ref="G478:G485" si="61">ROUND(E478*F478,2)</f>
        <v>0</v>
      </c>
    </row>
    <row r="479" spans="1:7" ht="20.100000000000001" customHeight="1" x14ac:dyDescent="0.2">
      <c r="A479" s="268"/>
      <c r="B479" s="182">
        <f t="shared" si="60"/>
        <v>0</v>
      </c>
      <c r="C479" s="269"/>
      <c r="D479" s="270"/>
      <c r="E479" s="271"/>
      <c r="F479" s="272"/>
      <c r="G479" s="183">
        <f t="shared" si="61"/>
        <v>0</v>
      </c>
    </row>
    <row r="480" spans="1:7" ht="20.100000000000001" customHeight="1" x14ac:dyDescent="0.2">
      <c r="A480" s="268"/>
      <c r="B480" s="182">
        <f t="shared" si="60"/>
        <v>0</v>
      </c>
      <c r="C480" s="269"/>
      <c r="D480" s="270"/>
      <c r="E480" s="271"/>
      <c r="F480" s="272"/>
      <c r="G480" s="183">
        <f t="shared" si="61"/>
        <v>0</v>
      </c>
    </row>
    <row r="481" spans="1:7" ht="20.100000000000001" customHeight="1" x14ac:dyDescent="0.2">
      <c r="A481" s="268"/>
      <c r="B481" s="182">
        <f t="shared" si="60"/>
        <v>0</v>
      </c>
      <c r="C481" s="269"/>
      <c r="D481" s="270"/>
      <c r="E481" s="271"/>
      <c r="F481" s="272"/>
      <c r="G481" s="183">
        <f t="shared" si="61"/>
        <v>0</v>
      </c>
    </row>
    <row r="482" spans="1:7" ht="20.100000000000001" customHeight="1" x14ac:dyDescent="0.2">
      <c r="A482" s="268"/>
      <c r="B482" s="182">
        <f t="shared" si="60"/>
        <v>0</v>
      </c>
      <c r="C482" s="269"/>
      <c r="D482" s="270"/>
      <c r="E482" s="271"/>
      <c r="F482" s="272"/>
      <c r="G482" s="183">
        <f t="shared" si="61"/>
        <v>0</v>
      </c>
    </row>
    <row r="483" spans="1:7" ht="20.100000000000001" customHeight="1" x14ac:dyDescent="0.2">
      <c r="A483" s="268"/>
      <c r="B483" s="182">
        <f t="shared" si="60"/>
        <v>0</v>
      </c>
      <c r="C483" s="269"/>
      <c r="D483" s="270"/>
      <c r="E483" s="271"/>
      <c r="F483" s="272"/>
      <c r="G483" s="183">
        <f t="shared" si="61"/>
        <v>0</v>
      </c>
    </row>
    <row r="484" spans="1:7" ht="20.100000000000001" customHeight="1" x14ac:dyDescent="0.2">
      <c r="A484" s="268"/>
      <c r="B484" s="182">
        <f t="shared" si="60"/>
        <v>0</v>
      </c>
      <c r="C484" s="269"/>
      <c r="D484" s="270"/>
      <c r="E484" s="271"/>
      <c r="F484" s="272"/>
      <c r="G484" s="183">
        <f t="shared" si="61"/>
        <v>0</v>
      </c>
    </row>
    <row r="485" spans="1:7" ht="20.100000000000001" customHeight="1" x14ac:dyDescent="0.2">
      <c r="A485" s="268"/>
      <c r="B485" s="182">
        <f t="shared" si="60"/>
        <v>0</v>
      </c>
      <c r="C485" s="269"/>
      <c r="D485" s="270"/>
      <c r="E485" s="271"/>
      <c r="F485" s="272"/>
      <c r="G485" s="183">
        <f t="shared" si="61"/>
        <v>0</v>
      </c>
    </row>
    <row r="486" spans="1:7" ht="20.100000000000001" customHeight="1" x14ac:dyDescent="0.2">
      <c r="A486" s="184"/>
      <c r="B486" s="170"/>
      <c r="C486" s="170"/>
      <c r="D486" s="165"/>
      <c r="E486" s="166"/>
      <c r="F486" s="185" t="s">
        <v>39</v>
      </c>
      <c r="G486" s="186">
        <f>SUBTOTAL(9,G476:G485)</f>
        <v>0</v>
      </c>
    </row>
    <row r="487" spans="1:7" ht="20.100000000000001" customHeight="1" x14ac:dyDescent="0.2">
      <c r="A487" s="184"/>
      <c r="B487" s="170"/>
      <c r="C487" s="187" t="s">
        <v>827</v>
      </c>
      <c r="D487" s="165"/>
      <c r="E487" s="166"/>
      <c r="F487" s="170"/>
      <c r="G487" s="188"/>
    </row>
    <row r="488" spans="1:7" ht="20.100000000000001" customHeight="1" x14ac:dyDescent="0.2">
      <c r="A488" s="268"/>
      <c r="B488" s="182">
        <f t="shared" ref="B488:B496" si="62">IF(A488=0,0,VLOOKUP(A488,Tabla_Indices,2,FALSE))</f>
        <v>0</v>
      </c>
      <c r="C488" s="269"/>
      <c r="D488" s="270"/>
      <c r="E488" s="271"/>
      <c r="F488" s="276"/>
      <c r="G488" s="189">
        <f>ROUND(E488*F488,2)</f>
        <v>0</v>
      </c>
    </row>
    <row r="489" spans="1:7" ht="20.100000000000001" customHeight="1" x14ac:dyDescent="0.2">
      <c r="A489" s="268"/>
      <c r="B489" s="182">
        <f t="shared" si="62"/>
        <v>0</v>
      </c>
      <c r="C489" s="275"/>
      <c r="D489" s="270"/>
      <c r="E489" s="271"/>
      <c r="F489" s="272"/>
      <c r="G489" s="189">
        <f>ROUND(E489*F489,2)</f>
        <v>0</v>
      </c>
    </row>
    <row r="490" spans="1:7" ht="20.100000000000001" customHeight="1" x14ac:dyDescent="0.2">
      <c r="A490" s="268"/>
      <c r="B490" s="182">
        <f t="shared" si="62"/>
        <v>0</v>
      </c>
      <c r="C490" s="277"/>
      <c r="D490" s="270"/>
      <c r="E490" s="271"/>
      <c r="F490" s="272"/>
      <c r="G490" s="189">
        <f>ROUND(E490*F490,2)</f>
        <v>0</v>
      </c>
    </row>
    <row r="491" spans="1:7" ht="20.100000000000001" customHeight="1" x14ac:dyDescent="0.2">
      <c r="A491" s="268"/>
      <c r="B491" s="182">
        <f t="shared" si="62"/>
        <v>0</v>
      </c>
      <c r="C491" s="277"/>
      <c r="D491" s="270"/>
      <c r="E491" s="271"/>
      <c r="F491" s="272"/>
      <c r="G491" s="189">
        <f>ROUND(E491*F491,2)</f>
        <v>0</v>
      </c>
    </row>
    <row r="492" spans="1:7" ht="20.100000000000001" customHeight="1" x14ac:dyDescent="0.2">
      <c r="A492" s="268"/>
      <c r="B492" s="182">
        <f t="shared" si="62"/>
        <v>0</v>
      </c>
      <c r="C492" s="277"/>
      <c r="D492" s="270"/>
      <c r="E492" s="271"/>
      <c r="F492" s="272"/>
      <c r="G492" s="189">
        <f t="shared" ref="G492:G496" si="63">ROUND(E492*F492,2)</f>
        <v>0</v>
      </c>
    </row>
    <row r="493" spans="1:7" ht="20.100000000000001" customHeight="1" x14ac:dyDescent="0.2">
      <c r="A493" s="268"/>
      <c r="B493" s="182">
        <f t="shared" si="62"/>
        <v>0</v>
      </c>
      <c r="C493" s="277"/>
      <c r="D493" s="270"/>
      <c r="E493" s="271"/>
      <c r="F493" s="272"/>
      <c r="G493" s="189">
        <f t="shared" si="63"/>
        <v>0</v>
      </c>
    </row>
    <row r="494" spans="1:7" ht="20.100000000000001" customHeight="1" x14ac:dyDescent="0.2">
      <c r="A494" s="268"/>
      <c r="B494" s="182">
        <f t="shared" si="62"/>
        <v>0</v>
      </c>
      <c r="C494" s="269"/>
      <c r="D494" s="270"/>
      <c r="E494" s="271"/>
      <c r="F494" s="272"/>
      <c r="G494" s="189">
        <f t="shared" si="63"/>
        <v>0</v>
      </c>
    </row>
    <row r="495" spans="1:7" ht="20.100000000000001" customHeight="1" x14ac:dyDescent="0.2">
      <c r="A495" s="268"/>
      <c r="B495" s="182">
        <f t="shared" si="62"/>
        <v>0</v>
      </c>
      <c r="C495" s="269"/>
      <c r="D495" s="270"/>
      <c r="E495" s="271"/>
      <c r="F495" s="272"/>
      <c r="G495" s="189">
        <f t="shared" si="63"/>
        <v>0</v>
      </c>
    </row>
    <row r="496" spans="1:7" ht="20.100000000000001" customHeight="1" x14ac:dyDescent="0.2">
      <c r="A496" s="268"/>
      <c r="B496" s="182">
        <f t="shared" si="62"/>
        <v>0</v>
      </c>
      <c r="C496" s="269"/>
      <c r="D496" s="270"/>
      <c r="E496" s="271"/>
      <c r="F496" s="272"/>
      <c r="G496" s="189">
        <f t="shared" si="63"/>
        <v>0</v>
      </c>
    </row>
    <row r="497" spans="1:7" ht="20.100000000000001" customHeight="1" x14ac:dyDescent="0.2">
      <c r="A497" s="248"/>
      <c r="B497" s="165"/>
      <c r="C497" s="170"/>
      <c r="D497" s="165"/>
      <c r="E497" s="166"/>
      <c r="F497" s="185" t="s">
        <v>40</v>
      </c>
      <c r="G497" s="186">
        <f>SUBTOTAL(9,G488:G496)</f>
        <v>0</v>
      </c>
    </row>
    <row r="498" spans="1:7" ht="20.100000000000001" customHeight="1" thickBot="1" x14ac:dyDescent="0.25">
      <c r="A498" s="191"/>
      <c r="B498" s="192"/>
      <c r="C498" s="193"/>
      <c r="D498" s="192"/>
      <c r="E498" s="194"/>
      <c r="F498" s="195"/>
      <c r="G498" s="196"/>
    </row>
    <row r="499" spans="1:7" ht="20.100000000000001" customHeight="1" thickBot="1" x14ac:dyDescent="0.25">
      <c r="A499" s="249" t="str">
        <f>B457</f>
        <v>3-5</v>
      </c>
      <c r="B499" s="247" t="str">
        <f>C457</f>
        <v>Columnas de encadenado</v>
      </c>
      <c r="C499" s="197"/>
      <c r="D499" s="197" t="s">
        <v>41</v>
      </c>
      <c r="E499" s="198"/>
      <c r="F499" s="199" t="s">
        <v>42</v>
      </c>
      <c r="G499" s="200">
        <f>SUBTOTAL(9,G462:G498)</f>
        <v>0</v>
      </c>
    </row>
    <row r="500" spans="1:7" ht="20.100000000000001" customHeight="1" thickTop="1" thickBot="1" x14ac:dyDescent="0.25"/>
    <row r="501" spans="1:7" ht="20.100000000000001" customHeight="1" thickTop="1" x14ac:dyDescent="0.2">
      <c r="A501" s="329" t="s">
        <v>44</v>
      </c>
      <c r="B501" s="330"/>
      <c r="C501" s="330"/>
      <c r="D501" s="330"/>
      <c r="E501" s="330"/>
      <c r="F501" s="330"/>
      <c r="G501" s="331"/>
    </row>
    <row r="502" spans="1:7" ht="20.100000000000001" customHeight="1" x14ac:dyDescent="0.2">
      <c r="A502" s="155" t="s">
        <v>823</v>
      </c>
      <c r="B502" s="156" t="str">
        <f>Comitente</f>
        <v>DIRECCIÓN ARQUITECTURA</v>
      </c>
      <c r="C502" s="157"/>
      <c r="D502" s="158"/>
      <c r="E502" s="158"/>
      <c r="F502" s="159"/>
      <c r="G502" s="160"/>
    </row>
    <row r="503" spans="1:7" ht="20.100000000000001" customHeight="1" x14ac:dyDescent="0.2">
      <c r="A503" s="155" t="s">
        <v>824</v>
      </c>
      <c r="B503" s="156">
        <f>Contratista</f>
        <v>0</v>
      </c>
      <c r="C503" s="161"/>
      <c r="D503" s="161"/>
      <c r="E503" s="161"/>
      <c r="F503" s="156"/>
      <c r="G503" s="162"/>
    </row>
    <row r="504" spans="1:7" ht="20.100000000000001" customHeight="1" x14ac:dyDescent="0.2">
      <c r="A504" s="155" t="s">
        <v>31</v>
      </c>
      <c r="B504" s="156" t="str">
        <f>Obra</f>
        <v>CENTRO DE SALUD SAN MARTIN</v>
      </c>
      <c r="C504" s="161"/>
      <c r="D504" s="161"/>
      <c r="E504" s="161"/>
      <c r="F504" s="156" t="s">
        <v>45</v>
      </c>
      <c r="G504" s="162" t="str">
        <f>Fecha_Base</f>
        <v>07/11/2017</v>
      </c>
    </row>
    <row r="505" spans="1:7" ht="20.100000000000001" customHeight="1" x14ac:dyDescent="0.2">
      <c r="A505" s="163" t="s">
        <v>822</v>
      </c>
      <c r="B505" s="164" t="str">
        <f>Ubicación</f>
        <v>CALLE NACIONAL - DISTRITO DOS ACEQUIAS</v>
      </c>
      <c r="C505" s="164"/>
      <c r="D505" s="165"/>
      <c r="E505" s="166"/>
      <c r="F505" s="167"/>
      <c r="G505" s="168"/>
    </row>
    <row r="506" spans="1:7" ht="20.100000000000001" customHeight="1" x14ac:dyDescent="0.2">
      <c r="A506" s="163" t="s">
        <v>46</v>
      </c>
      <c r="B506" s="278">
        <v>3</v>
      </c>
      <c r="C506" s="170" t="str">
        <f>IF(B506="","",VLOOKUP(B506,Computo_Presupuesto,2,FALSE))</f>
        <v>HORMIGON ARMADO</v>
      </c>
      <c r="D506" s="171"/>
      <c r="E506" s="166"/>
      <c r="F506" s="167"/>
      <c r="G506" s="168"/>
    </row>
    <row r="507" spans="1:7" ht="20.100000000000001" customHeight="1" x14ac:dyDescent="0.2">
      <c r="A507" s="163" t="s">
        <v>32</v>
      </c>
      <c r="B507" s="254" t="s">
        <v>1643</v>
      </c>
      <c r="C507" s="170" t="str">
        <f>IF(B507=0,"",VLOOKUP(B507,Computo_Presupuesto,2,FALSE))</f>
        <v>Vigas de carga</v>
      </c>
      <c r="D507" s="165"/>
      <c r="E507" s="166"/>
      <c r="F507" s="164" t="s">
        <v>33</v>
      </c>
      <c r="G507" s="172" t="str">
        <f>IF(B507=0,"",VLOOKUP(B507,Computo_Presupuesto,4,FALSE))</f>
        <v>m3</v>
      </c>
    </row>
    <row r="508" spans="1:7" ht="20.100000000000001" customHeight="1" x14ac:dyDescent="0.2">
      <c r="A508" s="163"/>
      <c r="B508" s="164"/>
      <c r="C508" s="170"/>
      <c r="D508" s="165"/>
      <c r="E508" s="166"/>
      <c r="F508" s="170"/>
      <c r="G508" s="173"/>
    </row>
    <row r="509" spans="1:7" ht="20.100000000000001" customHeight="1" x14ac:dyDescent="0.2">
      <c r="A509" s="332" t="s">
        <v>685</v>
      </c>
      <c r="B509" s="333"/>
      <c r="C509" s="334" t="s">
        <v>0</v>
      </c>
      <c r="D509" s="334" t="s">
        <v>34</v>
      </c>
      <c r="E509" s="335" t="s">
        <v>35</v>
      </c>
      <c r="F509" s="336" t="s">
        <v>36</v>
      </c>
      <c r="G509" s="337" t="s">
        <v>37</v>
      </c>
    </row>
    <row r="510" spans="1:7" ht="20.100000000000001" customHeight="1" x14ac:dyDescent="0.2">
      <c r="A510" s="174" t="s">
        <v>686</v>
      </c>
      <c r="B510" s="175" t="s">
        <v>687</v>
      </c>
      <c r="C510" s="334"/>
      <c r="D510" s="334"/>
      <c r="E510" s="335"/>
      <c r="F510" s="336"/>
      <c r="G510" s="337"/>
    </row>
    <row r="511" spans="1:7" ht="20.100000000000001" customHeight="1" x14ac:dyDescent="0.2">
      <c r="A511" s="267"/>
      <c r="B511" s="176"/>
      <c r="C511" s="177" t="s">
        <v>825</v>
      </c>
      <c r="D511" s="178"/>
      <c r="E511" s="179"/>
      <c r="F511" s="180"/>
      <c r="G511" s="181"/>
    </row>
    <row r="512" spans="1:7" ht="20.100000000000001" customHeight="1" x14ac:dyDescent="0.2">
      <c r="A512" s="268"/>
      <c r="B512" s="182">
        <f t="shared" ref="B512:B523" si="64">IF(A512=0,0,VLOOKUP(A512,Tabla_Indices,2,FALSE))</f>
        <v>0</v>
      </c>
      <c r="C512" s="269"/>
      <c r="D512" s="270"/>
      <c r="E512" s="271"/>
      <c r="F512" s="272"/>
      <c r="G512" s="183">
        <f>ROUND(E512*F512,2)</f>
        <v>0</v>
      </c>
    </row>
    <row r="513" spans="1:7" ht="20.100000000000001" customHeight="1" x14ac:dyDescent="0.2">
      <c r="A513" s="273"/>
      <c r="B513" s="182">
        <f t="shared" si="64"/>
        <v>0</v>
      </c>
      <c r="C513" s="269"/>
      <c r="D513" s="270"/>
      <c r="E513" s="271"/>
      <c r="F513" s="272"/>
      <c r="G513" s="183">
        <f t="shared" ref="G513:G523" si="65">ROUND(E513*F513,2)</f>
        <v>0</v>
      </c>
    </row>
    <row r="514" spans="1:7" ht="20.100000000000001" customHeight="1" x14ac:dyDescent="0.2">
      <c r="A514" s="268"/>
      <c r="B514" s="182">
        <f t="shared" si="64"/>
        <v>0</v>
      </c>
      <c r="C514" s="269"/>
      <c r="D514" s="270"/>
      <c r="E514" s="271"/>
      <c r="F514" s="272"/>
      <c r="G514" s="183">
        <f t="shared" si="65"/>
        <v>0</v>
      </c>
    </row>
    <row r="515" spans="1:7" ht="20.100000000000001" customHeight="1" x14ac:dyDescent="0.2">
      <c r="A515" s="268"/>
      <c r="B515" s="182">
        <f t="shared" si="64"/>
        <v>0</v>
      </c>
      <c r="C515" s="269"/>
      <c r="D515" s="270"/>
      <c r="E515" s="271"/>
      <c r="F515" s="272"/>
      <c r="G515" s="183">
        <f t="shared" si="65"/>
        <v>0</v>
      </c>
    </row>
    <row r="516" spans="1:7" ht="20.100000000000001" customHeight="1" x14ac:dyDescent="0.2">
      <c r="A516" s="268"/>
      <c r="B516" s="182">
        <f t="shared" si="64"/>
        <v>0</v>
      </c>
      <c r="C516" s="269"/>
      <c r="D516" s="270"/>
      <c r="E516" s="274"/>
      <c r="F516" s="272"/>
      <c r="G516" s="183">
        <f t="shared" si="65"/>
        <v>0</v>
      </c>
    </row>
    <row r="517" spans="1:7" ht="20.100000000000001" customHeight="1" x14ac:dyDescent="0.2">
      <c r="A517" s="268"/>
      <c r="B517" s="182">
        <f t="shared" si="64"/>
        <v>0</v>
      </c>
      <c r="C517" s="269"/>
      <c r="D517" s="270"/>
      <c r="E517" s="274"/>
      <c r="F517" s="272"/>
      <c r="G517" s="183">
        <f t="shared" si="65"/>
        <v>0</v>
      </c>
    </row>
    <row r="518" spans="1:7" ht="20.100000000000001" customHeight="1" x14ac:dyDescent="0.2">
      <c r="A518" s="268"/>
      <c r="B518" s="182">
        <f t="shared" si="64"/>
        <v>0</v>
      </c>
      <c r="C518" s="269"/>
      <c r="D518" s="270"/>
      <c r="E518" s="271"/>
      <c r="F518" s="272"/>
      <c r="G518" s="183">
        <f t="shared" si="65"/>
        <v>0</v>
      </c>
    </row>
    <row r="519" spans="1:7" ht="20.100000000000001" customHeight="1" x14ac:dyDescent="0.2">
      <c r="A519" s="268"/>
      <c r="B519" s="182">
        <f t="shared" si="64"/>
        <v>0</v>
      </c>
      <c r="C519" s="269"/>
      <c r="D519" s="270"/>
      <c r="E519" s="271"/>
      <c r="F519" s="272"/>
      <c r="G519" s="183">
        <f t="shared" si="65"/>
        <v>0</v>
      </c>
    </row>
    <row r="520" spans="1:7" ht="20.100000000000001" customHeight="1" x14ac:dyDescent="0.2">
      <c r="A520" s="268"/>
      <c r="B520" s="182">
        <f t="shared" si="64"/>
        <v>0</v>
      </c>
      <c r="C520" s="269"/>
      <c r="D520" s="270"/>
      <c r="E520" s="271"/>
      <c r="F520" s="272"/>
      <c r="G520" s="183">
        <f t="shared" si="65"/>
        <v>0</v>
      </c>
    </row>
    <row r="521" spans="1:7" ht="20.100000000000001" customHeight="1" x14ac:dyDescent="0.2">
      <c r="A521" s="268"/>
      <c r="B521" s="182">
        <f t="shared" si="64"/>
        <v>0</v>
      </c>
      <c r="C521" s="269"/>
      <c r="D521" s="270"/>
      <c r="E521" s="271"/>
      <c r="F521" s="272"/>
      <c r="G521" s="183">
        <f t="shared" si="65"/>
        <v>0</v>
      </c>
    </row>
    <row r="522" spans="1:7" ht="20.100000000000001" customHeight="1" x14ac:dyDescent="0.2">
      <c r="A522" s="268"/>
      <c r="B522" s="182">
        <f t="shared" si="64"/>
        <v>0</v>
      </c>
      <c r="C522" s="269"/>
      <c r="D522" s="270"/>
      <c r="E522" s="271"/>
      <c r="F522" s="272"/>
      <c r="G522" s="183">
        <f t="shared" si="65"/>
        <v>0</v>
      </c>
    </row>
    <row r="523" spans="1:7" ht="20.100000000000001" customHeight="1" x14ac:dyDescent="0.2">
      <c r="A523" s="268"/>
      <c r="B523" s="182">
        <f t="shared" si="64"/>
        <v>0</v>
      </c>
      <c r="C523" s="269"/>
      <c r="D523" s="270"/>
      <c r="E523" s="271"/>
      <c r="F523" s="272"/>
      <c r="G523" s="183">
        <f t="shared" si="65"/>
        <v>0</v>
      </c>
    </row>
    <row r="524" spans="1:7" ht="20.100000000000001" customHeight="1" x14ac:dyDescent="0.2">
      <c r="A524" s="184"/>
      <c r="B524" s="170"/>
      <c r="C524" s="170"/>
      <c r="D524" s="165"/>
      <c r="E524" s="166"/>
      <c r="F524" s="185" t="s">
        <v>38</v>
      </c>
      <c r="G524" s="186">
        <f>SUBTOTAL(9,G512:G523)</f>
        <v>0</v>
      </c>
    </row>
    <row r="525" spans="1:7" ht="20.100000000000001" customHeight="1" x14ac:dyDescent="0.2">
      <c r="A525" s="184"/>
      <c r="B525" s="170"/>
      <c r="C525" s="187" t="s">
        <v>826</v>
      </c>
      <c r="D525" s="165"/>
      <c r="E525" s="166"/>
      <c r="F525" s="167"/>
      <c r="G525" s="188"/>
    </row>
    <row r="526" spans="1:7" ht="20.100000000000001" customHeight="1" x14ac:dyDescent="0.2">
      <c r="A526" s="268"/>
      <c r="B526" s="182">
        <f t="shared" ref="B526:B535" si="66">IF(A526=0,0,VLOOKUP(A526,Tabla_Indices,2,FALSE))</f>
        <v>0</v>
      </c>
      <c r="C526" s="275"/>
      <c r="D526" s="270"/>
      <c r="E526" s="271"/>
      <c r="F526" s="272"/>
      <c r="G526" s="183">
        <f>ROUND(E526*F526,2)</f>
        <v>0</v>
      </c>
    </row>
    <row r="527" spans="1:7" ht="20.100000000000001" customHeight="1" x14ac:dyDescent="0.2">
      <c r="A527" s="268"/>
      <c r="B527" s="182">
        <f t="shared" si="66"/>
        <v>0</v>
      </c>
      <c r="C527" s="269"/>
      <c r="D527" s="270"/>
      <c r="E527" s="271"/>
      <c r="F527" s="272"/>
      <c r="G527" s="183">
        <f>ROUND(E527*F527,2)</f>
        <v>0</v>
      </c>
    </row>
    <row r="528" spans="1:7" ht="20.100000000000001" customHeight="1" x14ac:dyDescent="0.2">
      <c r="A528" s="268"/>
      <c r="B528" s="182">
        <f t="shared" si="66"/>
        <v>0</v>
      </c>
      <c r="C528" s="269"/>
      <c r="D528" s="270"/>
      <c r="E528" s="271"/>
      <c r="F528" s="272"/>
      <c r="G528" s="183">
        <f t="shared" ref="G528:G535" si="67">ROUND(E528*F528,2)</f>
        <v>0</v>
      </c>
    </row>
    <row r="529" spans="1:7" ht="20.100000000000001" customHeight="1" x14ac:dyDescent="0.2">
      <c r="A529" s="268"/>
      <c r="B529" s="182">
        <f t="shared" si="66"/>
        <v>0</v>
      </c>
      <c r="C529" s="269"/>
      <c r="D529" s="270"/>
      <c r="E529" s="271"/>
      <c r="F529" s="272"/>
      <c r="G529" s="183">
        <f t="shared" si="67"/>
        <v>0</v>
      </c>
    </row>
    <row r="530" spans="1:7" ht="20.100000000000001" customHeight="1" x14ac:dyDescent="0.2">
      <c r="A530" s="268"/>
      <c r="B530" s="182">
        <f t="shared" si="66"/>
        <v>0</v>
      </c>
      <c r="C530" s="269"/>
      <c r="D530" s="270"/>
      <c r="E530" s="271"/>
      <c r="F530" s="272"/>
      <c r="G530" s="183">
        <f t="shared" si="67"/>
        <v>0</v>
      </c>
    </row>
    <row r="531" spans="1:7" ht="20.100000000000001" customHeight="1" x14ac:dyDescent="0.2">
      <c r="A531" s="268"/>
      <c r="B531" s="182">
        <f t="shared" si="66"/>
        <v>0</v>
      </c>
      <c r="C531" s="269"/>
      <c r="D531" s="270"/>
      <c r="E531" s="271"/>
      <c r="F531" s="272"/>
      <c r="G531" s="183">
        <f t="shared" si="67"/>
        <v>0</v>
      </c>
    </row>
    <row r="532" spans="1:7" ht="20.100000000000001" customHeight="1" x14ac:dyDescent="0.2">
      <c r="A532" s="268"/>
      <c r="B532" s="182">
        <f t="shared" si="66"/>
        <v>0</v>
      </c>
      <c r="C532" s="269"/>
      <c r="D532" s="270"/>
      <c r="E532" s="271"/>
      <c r="F532" s="272"/>
      <c r="G532" s="183">
        <f t="shared" si="67"/>
        <v>0</v>
      </c>
    </row>
    <row r="533" spans="1:7" ht="20.100000000000001" customHeight="1" x14ac:dyDescent="0.2">
      <c r="A533" s="268"/>
      <c r="B533" s="182">
        <f t="shared" si="66"/>
        <v>0</v>
      </c>
      <c r="C533" s="269"/>
      <c r="D533" s="270"/>
      <c r="E533" s="271"/>
      <c r="F533" s="272"/>
      <c r="G533" s="183">
        <f t="shared" si="67"/>
        <v>0</v>
      </c>
    </row>
    <row r="534" spans="1:7" ht="20.100000000000001" customHeight="1" x14ac:dyDescent="0.2">
      <c r="A534" s="268"/>
      <c r="B534" s="182">
        <f t="shared" si="66"/>
        <v>0</v>
      </c>
      <c r="C534" s="269"/>
      <c r="D534" s="270"/>
      <c r="E534" s="271"/>
      <c r="F534" s="272"/>
      <c r="G534" s="183">
        <f t="shared" si="67"/>
        <v>0</v>
      </c>
    </row>
    <row r="535" spans="1:7" ht="20.100000000000001" customHeight="1" x14ac:dyDescent="0.2">
      <c r="A535" s="268"/>
      <c r="B535" s="182">
        <f t="shared" si="66"/>
        <v>0</v>
      </c>
      <c r="C535" s="269"/>
      <c r="D535" s="270"/>
      <c r="E535" s="271"/>
      <c r="F535" s="272"/>
      <c r="G535" s="183">
        <f t="shared" si="67"/>
        <v>0</v>
      </c>
    </row>
    <row r="536" spans="1:7" ht="20.100000000000001" customHeight="1" x14ac:dyDescent="0.2">
      <c r="A536" s="184"/>
      <c r="B536" s="170"/>
      <c r="C536" s="170"/>
      <c r="D536" s="165"/>
      <c r="E536" s="166"/>
      <c r="F536" s="185" t="s">
        <v>39</v>
      </c>
      <c r="G536" s="186">
        <f>SUBTOTAL(9,G526:G535)</f>
        <v>0</v>
      </c>
    </row>
    <row r="537" spans="1:7" ht="20.100000000000001" customHeight="1" x14ac:dyDescent="0.2">
      <c r="A537" s="184"/>
      <c r="B537" s="170"/>
      <c r="C537" s="187" t="s">
        <v>827</v>
      </c>
      <c r="D537" s="165"/>
      <c r="E537" s="166"/>
      <c r="F537" s="170"/>
      <c r="G537" s="188"/>
    </row>
    <row r="538" spans="1:7" ht="20.100000000000001" customHeight="1" x14ac:dyDescent="0.2">
      <c r="A538" s="268"/>
      <c r="B538" s="182">
        <f t="shared" ref="B538:B546" si="68">IF(A538=0,0,VLOOKUP(A538,Tabla_Indices,2,FALSE))</f>
        <v>0</v>
      </c>
      <c r="C538" s="269"/>
      <c r="D538" s="270"/>
      <c r="E538" s="271"/>
      <c r="F538" s="276"/>
      <c r="G538" s="189">
        <f>ROUND(E538*F538,2)</f>
        <v>0</v>
      </c>
    </row>
    <row r="539" spans="1:7" ht="20.100000000000001" customHeight="1" x14ac:dyDescent="0.2">
      <c r="A539" s="268"/>
      <c r="B539" s="182">
        <f t="shared" si="68"/>
        <v>0</v>
      </c>
      <c r="C539" s="275"/>
      <c r="D539" s="270"/>
      <c r="E539" s="271"/>
      <c r="F539" s="272"/>
      <c r="G539" s="189">
        <f>ROUND(E539*F539,2)</f>
        <v>0</v>
      </c>
    </row>
    <row r="540" spans="1:7" ht="20.100000000000001" customHeight="1" x14ac:dyDescent="0.2">
      <c r="A540" s="268"/>
      <c r="B540" s="182">
        <f t="shared" si="68"/>
        <v>0</v>
      </c>
      <c r="C540" s="277"/>
      <c r="D540" s="270"/>
      <c r="E540" s="271"/>
      <c r="F540" s="272"/>
      <c r="G540" s="189">
        <f>ROUND(E540*F540,2)</f>
        <v>0</v>
      </c>
    </row>
    <row r="541" spans="1:7" ht="20.100000000000001" customHeight="1" x14ac:dyDescent="0.2">
      <c r="A541" s="268"/>
      <c r="B541" s="182">
        <f t="shared" si="68"/>
        <v>0</v>
      </c>
      <c r="C541" s="277"/>
      <c r="D541" s="270"/>
      <c r="E541" s="271"/>
      <c r="F541" s="272"/>
      <c r="G541" s="189">
        <f>ROUND(E541*F541,2)</f>
        <v>0</v>
      </c>
    </row>
    <row r="542" spans="1:7" ht="20.100000000000001" customHeight="1" x14ac:dyDescent="0.2">
      <c r="A542" s="268"/>
      <c r="B542" s="182">
        <f t="shared" si="68"/>
        <v>0</v>
      </c>
      <c r="C542" s="277"/>
      <c r="D542" s="270"/>
      <c r="E542" s="271"/>
      <c r="F542" s="272"/>
      <c r="G542" s="189">
        <f t="shared" ref="G542:G546" si="69">ROUND(E542*F542,2)</f>
        <v>0</v>
      </c>
    </row>
    <row r="543" spans="1:7" ht="20.100000000000001" customHeight="1" x14ac:dyDescent="0.2">
      <c r="A543" s="268"/>
      <c r="B543" s="182">
        <f t="shared" si="68"/>
        <v>0</v>
      </c>
      <c r="C543" s="277"/>
      <c r="D543" s="270"/>
      <c r="E543" s="271"/>
      <c r="F543" s="272"/>
      <c r="G543" s="189">
        <f t="shared" si="69"/>
        <v>0</v>
      </c>
    </row>
    <row r="544" spans="1:7" ht="20.100000000000001" customHeight="1" x14ac:dyDescent="0.2">
      <c r="A544" s="268"/>
      <c r="B544" s="182">
        <f t="shared" si="68"/>
        <v>0</v>
      </c>
      <c r="C544" s="269"/>
      <c r="D544" s="270"/>
      <c r="E544" s="271"/>
      <c r="F544" s="272"/>
      <c r="G544" s="189">
        <f t="shared" si="69"/>
        <v>0</v>
      </c>
    </row>
    <row r="545" spans="1:7" ht="20.100000000000001" customHeight="1" x14ac:dyDescent="0.2">
      <c r="A545" s="268"/>
      <c r="B545" s="182">
        <f t="shared" si="68"/>
        <v>0</v>
      </c>
      <c r="C545" s="269"/>
      <c r="D545" s="270"/>
      <c r="E545" s="271"/>
      <c r="F545" s="272"/>
      <c r="G545" s="189">
        <f t="shared" si="69"/>
        <v>0</v>
      </c>
    </row>
    <row r="546" spans="1:7" ht="20.100000000000001" customHeight="1" x14ac:dyDescent="0.2">
      <c r="A546" s="268"/>
      <c r="B546" s="182">
        <f t="shared" si="68"/>
        <v>0</v>
      </c>
      <c r="C546" s="269"/>
      <c r="D546" s="270"/>
      <c r="E546" s="271"/>
      <c r="F546" s="272"/>
      <c r="G546" s="189">
        <f t="shared" si="69"/>
        <v>0</v>
      </c>
    </row>
    <row r="547" spans="1:7" ht="20.100000000000001" customHeight="1" x14ac:dyDescent="0.2">
      <c r="A547" s="190"/>
      <c r="B547" s="165"/>
      <c r="C547" s="170"/>
      <c r="D547" s="165"/>
      <c r="E547" s="166"/>
      <c r="F547" s="185" t="s">
        <v>40</v>
      </c>
      <c r="G547" s="186">
        <f>SUBTOTAL(9,G538:G546)</f>
        <v>0</v>
      </c>
    </row>
    <row r="548" spans="1:7" ht="20.100000000000001" customHeight="1" thickBot="1" x14ac:dyDescent="0.25">
      <c r="A548" s="191"/>
      <c r="B548" s="192"/>
      <c r="C548" s="193"/>
      <c r="D548" s="192"/>
      <c r="E548" s="194"/>
      <c r="F548" s="195"/>
      <c r="G548" s="196"/>
    </row>
    <row r="549" spans="1:7" ht="20.100000000000001" customHeight="1" thickBot="1" x14ac:dyDescent="0.25">
      <c r="A549" s="249" t="str">
        <f>B507</f>
        <v>3-6</v>
      </c>
      <c r="B549" s="247" t="str">
        <f>C507</f>
        <v>Vigas de carga</v>
      </c>
      <c r="C549" s="197"/>
      <c r="D549" s="197" t="s">
        <v>41</v>
      </c>
      <c r="E549" s="198"/>
      <c r="F549" s="199" t="s">
        <v>42</v>
      </c>
      <c r="G549" s="200">
        <f>SUBTOTAL(9,G512:G548)</f>
        <v>0</v>
      </c>
    </row>
    <row r="550" spans="1:7" ht="20.100000000000001" customHeight="1" thickTop="1" thickBot="1" x14ac:dyDescent="0.25"/>
    <row r="551" spans="1:7" ht="20.100000000000001" customHeight="1" thickTop="1" x14ac:dyDescent="0.2">
      <c r="A551" s="329" t="s">
        <v>44</v>
      </c>
      <c r="B551" s="330"/>
      <c r="C551" s="330"/>
      <c r="D551" s="330"/>
      <c r="E551" s="330"/>
      <c r="F551" s="330"/>
      <c r="G551" s="331"/>
    </row>
    <row r="552" spans="1:7" ht="20.100000000000001" customHeight="1" x14ac:dyDescent="0.2">
      <c r="A552" s="155" t="s">
        <v>823</v>
      </c>
      <c r="B552" s="156" t="str">
        <f>Comitente</f>
        <v>DIRECCIÓN ARQUITECTURA</v>
      </c>
      <c r="C552" s="157"/>
      <c r="D552" s="158"/>
      <c r="E552" s="158"/>
      <c r="F552" s="159"/>
      <c r="G552" s="160"/>
    </row>
    <row r="553" spans="1:7" ht="20.100000000000001" customHeight="1" x14ac:dyDescent="0.2">
      <c r="A553" s="155" t="s">
        <v>824</v>
      </c>
      <c r="B553" s="156">
        <f>Contratista</f>
        <v>0</v>
      </c>
      <c r="C553" s="161"/>
      <c r="D553" s="161"/>
      <c r="E553" s="161"/>
      <c r="F553" s="156"/>
      <c r="G553" s="162"/>
    </row>
    <row r="554" spans="1:7" ht="20.100000000000001" customHeight="1" x14ac:dyDescent="0.2">
      <c r="A554" s="155" t="s">
        <v>31</v>
      </c>
      <c r="B554" s="156" t="str">
        <f>Obra</f>
        <v>CENTRO DE SALUD SAN MARTIN</v>
      </c>
      <c r="C554" s="161"/>
      <c r="D554" s="161"/>
      <c r="E554" s="161"/>
      <c r="F554" s="156" t="s">
        <v>45</v>
      </c>
      <c r="G554" s="162" t="str">
        <f>Fecha_Base</f>
        <v>07/11/2017</v>
      </c>
    </row>
    <row r="555" spans="1:7" ht="20.100000000000001" customHeight="1" x14ac:dyDescent="0.2">
      <c r="A555" s="163" t="s">
        <v>822</v>
      </c>
      <c r="B555" s="164" t="str">
        <f>Ubicación</f>
        <v>CALLE NACIONAL - DISTRITO DOS ACEQUIAS</v>
      </c>
      <c r="C555" s="164"/>
      <c r="D555" s="165"/>
      <c r="E555" s="166"/>
      <c r="F555" s="167"/>
      <c r="G555" s="168"/>
    </row>
    <row r="556" spans="1:7" ht="20.100000000000001" customHeight="1" x14ac:dyDescent="0.2">
      <c r="A556" s="163" t="s">
        <v>46</v>
      </c>
      <c r="B556" s="278">
        <v>3</v>
      </c>
      <c r="C556" s="170" t="str">
        <f>IF(B556="","",VLOOKUP(B556,Computo_Presupuesto,2,FALSE))</f>
        <v>HORMIGON ARMADO</v>
      </c>
      <c r="D556" s="171"/>
      <c r="E556" s="166"/>
      <c r="F556" s="167"/>
      <c r="G556" s="168"/>
    </row>
    <row r="557" spans="1:7" ht="20.100000000000001" customHeight="1" x14ac:dyDescent="0.2">
      <c r="A557" s="163" t="s">
        <v>32</v>
      </c>
      <c r="B557" s="254" t="s">
        <v>1644</v>
      </c>
      <c r="C557" s="170" t="str">
        <f>IF(B557=0,"",VLOOKUP(B557,Computo_Presupuesto,2,FALSE))</f>
        <v>Columnas de carga</v>
      </c>
      <c r="D557" s="165"/>
      <c r="E557" s="166"/>
      <c r="F557" s="164" t="s">
        <v>33</v>
      </c>
      <c r="G557" s="172" t="str">
        <f>IF(B557=0,"",VLOOKUP(B557,Computo_Presupuesto,4,FALSE))</f>
        <v>m3</v>
      </c>
    </row>
    <row r="558" spans="1:7" ht="20.100000000000001" customHeight="1" x14ac:dyDescent="0.2">
      <c r="A558" s="163"/>
      <c r="B558" s="164"/>
      <c r="C558" s="170"/>
      <c r="D558" s="165"/>
      <c r="E558" s="166"/>
      <c r="F558" s="170"/>
      <c r="G558" s="173"/>
    </row>
    <row r="559" spans="1:7" ht="20.100000000000001" customHeight="1" x14ac:dyDescent="0.2">
      <c r="A559" s="332" t="s">
        <v>685</v>
      </c>
      <c r="B559" s="333"/>
      <c r="C559" s="334" t="s">
        <v>0</v>
      </c>
      <c r="D559" s="334" t="s">
        <v>34</v>
      </c>
      <c r="E559" s="335" t="s">
        <v>35</v>
      </c>
      <c r="F559" s="336" t="s">
        <v>36</v>
      </c>
      <c r="G559" s="337" t="s">
        <v>37</v>
      </c>
    </row>
    <row r="560" spans="1:7" ht="20.100000000000001" customHeight="1" x14ac:dyDescent="0.2">
      <c r="A560" s="174" t="s">
        <v>686</v>
      </c>
      <c r="B560" s="175" t="s">
        <v>687</v>
      </c>
      <c r="C560" s="334"/>
      <c r="D560" s="334"/>
      <c r="E560" s="335"/>
      <c r="F560" s="336"/>
      <c r="G560" s="337"/>
    </row>
    <row r="561" spans="1:7" ht="20.100000000000001" customHeight="1" x14ac:dyDescent="0.2">
      <c r="A561" s="267"/>
      <c r="B561" s="176"/>
      <c r="C561" s="177" t="s">
        <v>825</v>
      </c>
      <c r="D561" s="178"/>
      <c r="E561" s="179"/>
      <c r="F561" s="180"/>
      <c r="G561" s="181"/>
    </row>
    <row r="562" spans="1:7" ht="20.100000000000001" customHeight="1" x14ac:dyDescent="0.2">
      <c r="A562" s="268"/>
      <c r="B562" s="182">
        <f t="shared" ref="B562:B573" si="70">IF(A562=0,0,VLOOKUP(A562,Tabla_Indices,2,FALSE))</f>
        <v>0</v>
      </c>
      <c r="C562" s="269"/>
      <c r="D562" s="270"/>
      <c r="E562" s="271"/>
      <c r="F562" s="272"/>
      <c r="G562" s="183">
        <f>ROUND(E562*F562,2)</f>
        <v>0</v>
      </c>
    </row>
    <row r="563" spans="1:7" ht="20.100000000000001" customHeight="1" x14ac:dyDescent="0.2">
      <c r="A563" s="273"/>
      <c r="B563" s="182">
        <f t="shared" si="70"/>
        <v>0</v>
      </c>
      <c r="C563" s="269"/>
      <c r="D563" s="270"/>
      <c r="E563" s="271"/>
      <c r="F563" s="272"/>
      <c r="G563" s="183">
        <f t="shared" ref="G563:G573" si="71">ROUND(E563*F563,2)</f>
        <v>0</v>
      </c>
    </row>
    <row r="564" spans="1:7" ht="20.100000000000001" customHeight="1" x14ac:dyDescent="0.2">
      <c r="A564" s="268"/>
      <c r="B564" s="182">
        <f t="shared" si="70"/>
        <v>0</v>
      </c>
      <c r="C564" s="269"/>
      <c r="D564" s="270"/>
      <c r="E564" s="271"/>
      <c r="F564" s="272"/>
      <c r="G564" s="183">
        <f t="shared" si="71"/>
        <v>0</v>
      </c>
    </row>
    <row r="565" spans="1:7" ht="20.100000000000001" customHeight="1" x14ac:dyDescent="0.2">
      <c r="A565" s="268"/>
      <c r="B565" s="182">
        <f t="shared" si="70"/>
        <v>0</v>
      </c>
      <c r="C565" s="269"/>
      <c r="D565" s="270"/>
      <c r="E565" s="271"/>
      <c r="F565" s="272"/>
      <c r="G565" s="183">
        <f t="shared" si="71"/>
        <v>0</v>
      </c>
    </row>
    <row r="566" spans="1:7" ht="20.100000000000001" customHeight="1" x14ac:dyDescent="0.2">
      <c r="A566" s="268"/>
      <c r="B566" s="182">
        <f t="shared" si="70"/>
        <v>0</v>
      </c>
      <c r="C566" s="269"/>
      <c r="D566" s="270"/>
      <c r="E566" s="274"/>
      <c r="F566" s="272"/>
      <c r="G566" s="183">
        <f t="shared" si="71"/>
        <v>0</v>
      </c>
    </row>
    <row r="567" spans="1:7" ht="20.100000000000001" customHeight="1" x14ac:dyDescent="0.2">
      <c r="A567" s="268"/>
      <c r="B567" s="182">
        <f t="shared" si="70"/>
        <v>0</v>
      </c>
      <c r="C567" s="269"/>
      <c r="D567" s="270"/>
      <c r="E567" s="274"/>
      <c r="F567" s="272"/>
      <c r="G567" s="183">
        <f t="shared" si="71"/>
        <v>0</v>
      </c>
    </row>
    <row r="568" spans="1:7" ht="20.100000000000001" customHeight="1" x14ac:dyDescent="0.2">
      <c r="A568" s="268"/>
      <c r="B568" s="182">
        <f t="shared" si="70"/>
        <v>0</v>
      </c>
      <c r="C568" s="269"/>
      <c r="D568" s="270"/>
      <c r="E568" s="271"/>
      <c r="F568" s="272"/>
      <c r="G568" s="183">
        <f t="shared" si="71"/>
        <v>0</v>
      </c>
    </row>
    <row r="569" spans="1:7" ht="20.100000000000001" customHeight="1" x14ac:dyDescent="0.2">
      <c r="A569" s="268"/>
      <c r="B569" s="182">
        <f t="shared" si="70"/>
        <v>0</v>
      </c>
      <c r="C569" s="269"/>
      <c r="D569" s="270"/>
      <c r="E569" s="271"/>
      <c r="F569" s="272"/>
      <c r="G569" s="183">
        <f t="shared" si="71"/>
        <v>0</v>
      </c>
    </row>
    <row r="570" spans="1:7" ht="20.100000000000001" customHeight="1" x14ac:dyDescent="0.2">
      <c r="A570" s="268"/>
      <c r="B570" s="182">
        <f t="shared" si="70"/>
        <v>0</v>
      </c>
      <c r="C570" s="269"/>
      <c r="D570" s="270"/>
      <c r="E570" s="271"/>
      <c r="F570" s="272"/>
      <c r="G570" s="183">
        <f t="shared" si="71"/>
        <v>0</v>
      </c>
    </row>
    <row r="571" spans="1:7" ht="20.100000000000001" customHeight="1" x14ac:dyDescent="0.2">
      <c r="A571" s="268"/>
      <c r="B571" s="182">
        <f t="shared" si="70"/>
        <v>0</v>
      </c>
      <c r="C571" s="269"/>
      <c r="D571" s="270"/>
      <c r="E571" s="271"/>
      <c r="F571" s="272"/>
      <c r="G571" s="183">
        <f t="shared" si="71"/>
        <v>0</v>
      </c>
    </row>
    <row r="572" spans="1:7" ht="20.100000000000001" customHeight="1" x14ac:dyDescent="0.2">
      <c r="A572" s="268"/>
      <c r="B572" s="182">
        <f t="shared" si="70"/>
        <v>0</v>
      </c>
      <c r="C572" s="269"/>
      <c r="D572" s="270"/>
      <c r="E572" s="271"/>
      <c r="F572" s="272"/>
      <c r="G572" s="183">
        <f t="shared" si="71"/>
        <v>0</v>
      </c>
    </row>
    <row r="573" spans="1:7" ht="20.100000000000001" customHeight="1" x14ac:dyDescent="0.2">
      <c r="A573" s="268"/>
      <c r="B573" s="182">
        <f t="shared" si="70"/>
        <v>0</v>
      </c>
      <c r="C573" s="269"/>
      <c r="D573" s="270"/>
      <c r="E573" s="271"/>
      <c r="F573" s="272"/>
      <c r="G573" s="183">
        <f t="shared" si="71"/>
        <v>0</v>
      </c>
    </row>
    <row r="574" spans="1:7" ht="20.100000000000001" customHeight="1" x14ac:dyDescent="0.2">
      <c r="A574" s="184"/>
      <c r="B574" s="170"/>
      <c r="C574" s="170"/>
      <c r="D574" s="165"/>
      <c r="E574" s="166"/>
      <c r="F574" s="185" t="s">
        <v>38</v>
      </c>
      <c r="G574" s="186">
        <f>SUBTOTAL(9,G562:G573)</f>
        <v>0</v>
      </c>
    </row>
    <row r="575" spans="1:7" ht="20.100000000000001" customHeight="1" x14ac:dyDescent="0.2">
      <c r="A575" s="184"/>
      <c r="B575" s="170"/>
      <c r="C575" s="187" t="s">
        <v>826</v>
      </c>
      <c r="D575" s="165"/>
      <c r="E575" s="166"/>
      <c r="F575" s="167"/>
      <c r="G575" s="188"/>
    </row>
    <row r="576" spans="1:7" ht="20.100000000000001" customHeight="1" x14ac:dyDescent="0.2">
      <c r="A576" s="268"/>
      <c r="B576" s="182">
        <f t="shared" ref="B576:B585" si="72">IF(A576=0,0,VLOOKUP(A576,Tabla_Indices,2,FALSE))</f>
        <v>0</v>
      </c>
      <c r="C576" s="275"/>
      <c r="D576" s="270"/>
      <c r="E576" s="271"/>
      <c r="F576" s="272"/>
      <c r="G576" s="183">
        <f>ROUND(E576*F576,2)</f>
        <v>0</v>
      </c>
    </row>
    <row r="577" spans="1:7" ht="20.100000000000001" customHeight="1" x14ac:dyDescent="0.2">
      <c r="A577" s="268"/>
      <c r="B577" s="182">
        <f t="shared" si="72"/>
        <v>0</v>
      </c>
      <c r="C577" s="269"/>
      <c r="D577" s="270"/>
      <c r="E577" s="271"/>
      <c r="F577" s="272"/>
      <c r="G577" s="183">
        <f>ROUND(E577*F577,2)</f>
        <v>0</v>
      </c>
    </row>
    <row r="578" spans="1:7" ht="20.100000000000001" customHeight="1" x14ac:dyDescent="0.2">
      <c r="A578" s="268"/>
      <c r="B578" s="182">
        <f t="shared" si="72"/>
        <v>0</v>
      </c>
      <c r="C578" s="269"/>
      <c r="D578" s="270"/>
      <c r="E578" s="271"/>
      <c r="F578" s="272"/>
      <c r="G578" s="183">
        <f t="shared" ref="G578:G585" si="73">ROUND(E578*F578,2)</f>
        <v>0</v>
      </c>
    </row>
    <row r="579" spans="1:7" ht="20.100000000000001" customHeight="1" x14ac:dyDescent="0.2">
      <c r="A579" s="268"/>
      <c r="B579" s="182">
        <f t="shared" si="72"/>
        <v>0</v>
      </c>
      <c r="C579" s="269"/>
      <c r="D579" s="270"/>
      <c r="E579" s="271"/>
      <c r="F579" s="272"/>
      <c r="G579" s="183">
        <f t="shared" si="73"/>
        <v>0</v>
      </c>
    </row>
    <row r="580" spans="1:7" ht="20.100000000000001" customHeight="1" x14ac:dyDescent="0.2">
      <c r="A580" s="268"/>
      <c r="B580" s="182">
        <f t="shared" si="72"/>
        <v>0</v>
      </c>
      <c r="C580" s="269"/>
      <c r="D580" s="270"/>
      <c r="E580" s="271"/>
      <c r="F580" s="272"/>
      <c r="G580" s="183">
        <f t="shared" si="73"/>
        <v>0</v>
      </c>
    </row>
    <row r="581" spans="1:7" ht="20.100000000000001" customHeight="1" x14ac:dyDescent="0.2">
      <c r="A581" s="268"/>
      <c r="B581" s="182">
        <f t="shared" si="72"/>
        <v>0</v>
      </c>
      <c r="C581" s="269"/>
      <c r="D581" s="270"/>
      <c r="E581" s="271"/>
      <c r="F581" s="272"/>
      <c r="G581" s="183">
        <f t="shared" si="73"/>
        <v>0</v>
      </c>
    </row>
    <row r="582" spans="1:7" ht="20.100000000000001" customHeight="1" x14ac:dyDescent="0.2">
      <c r="A582" s="268"/>
      <c r="B582" s="182">
        <f t="shared" si="72"/>
        <v>0</v>
      </c>
      <c r="C582" s="269"/>
      <c r="D582" s="270"/>
      <c r="E582" s="271"/>
      <c r="F582" s="272"/>
      <c r="G582" s="183">
        <f t="shared" si="73"/>
        <v>0</v>
      </c>
    </row>
    <row r="583" spans="1:7" ht="20.100000000000001" customHeight="1" x14ac:dyDescent="0.2">
      <c r="A583" s="268"/>
      <c r="B583" s="182">
        <f t="shared" si="72"/>
        <v>0</v>
      </c>
      <c r="C583" s="269"/>
      <c r="D583" s="270"/>
      <c r="E583" s="271"/>
      <c r="F583" s="272"/>
      <c r="G583" s="183">
        <f t="shared" si="73"/>
        <v>0</v>
      </c>
    </row>
    <row r="584" spans="1:7" ht="20.100000000000001" customHeight="1" x14ac:dyDescent="0.2">
      <c r="A584" s="268"/>
      <c r="B584" s="182">
        <f t="shared" si="72"/>
        <v>0</v>
      </c>
      <c r="C584" s="269"/>
      <c r="D584" s="270"/>
      <c r="E584" s="271"/>
      <c r="F584" s="272"/>
      <c r="G584" s="183">
        <f t="shared" si="73"/>
        <v>0</v>
      </c>
    </row>
    <row r="585" spans="1:7" ht="20.100000000000001" customHeight="1" x14ac:dyDescent="0.2">
      <c r="A585" s="268"/>
      <c r="B585" s="182">
        <f t="shared" si="72"/>
        <v>0</v>
      </c>
      <c r="C585" s="269"/>
      <c r="D585" s="270"/>
      <c r="E585" s="271"/>
      <c r="F585" s="272"/>
      <c r="G585" s="183">
        <f t="shared" si="73"/>
        <v>0</v>
      </c>
    </row>
    <row r="586" spans="1:7" ht="20.100000000000001" customHeight="1" x14ac:dyDescent="0.2">
      <c r="A586" s="184"/>
      <c r="B586" s="170"/>
      <c r="C586" s="170"/>
      <c r="D586" s="165"/>
      <c r="E586" s="166"/>
      <c r="F586" s="185" t="s">
        <v>39</v>
      </c>
      <c r="G586" s="186">
        <f>SUBTOTAL(9,G576:G585)</f>
        <v>0</v>
      </c>
    </row>
    <row r="587" spans="1:7" ht="20.100000000000001" customHeight="1" x14ac:dyDescent="0.2">
      <c r="A587" s="184"/>
      <c r="B587" s="170"/>
      <c r="C587" s="187" t="s">
        <v>827</v>
      </c>
      <c r="D587" s="165"/>
      <c r="E587" s="166"/>
      <c r="F587" s="170"/>
      <c r="G587" s="188"/>
    </row>
    <row r="588" spans="1:7" ht="20.100000000000001" customHeight="1" x14ac:dyDescent="0.2">
      <c r="A588" s="268"/>
      <c r="B588" s="182">
        <f t="shared" ref="B588:B596" si="74">IF(A588=0,0,VLOOKUP(A588,Tabla_Indices,2,FALSE))</f>
        <v>0</v>
      </c>
      <c r="C588" s="269"/>
      <c r="D588" s="270"/>
      <c r="E588" s="271"/>
      <c r="F588" s="276"/>
      <c r="G588" s="189">
        <f>ROUND(E588*F588,2)</f>
        <v>0</v>
      </c>
    </row>
    <row r="589" spans="1:7" ht="20.100000000000001" customHeight="1" x14ac:dyDescent="0.2">
      <c r="A589" s="268"/>
      <c r="B589" s="182">
        <f t="shared" si="74"/>
        <v>0</v>
      </c>
      <c r="C589" s="275"/>
      <c r="D589" s="270"/>
      <c r="E589" s="271"/>
      <c r="F589" s="272"/>
      <c r="G589" s="189">
        <f>ROUND(E589*F589,2)</f>
        <v>0</v>
      </c>
    </row>
    <row r="590" spans="1:7" ht="20.100000000000001" customHeight="1" x14ac:dyDescent="0.2">
      <c r="A590" s="268"/>
      <c r="B590" s="182">
        <f t="shared" si="74"/>
        <v>0</v>
      </c>
      <c r="C590" s="277"/>
      <c r="D590" s="270"/>
      <c r="E590" s="271"/>
      <c r="F590" s="272"/>
      <c r="G590" s="189">
        <f>ROUND(E590*F590,2)</f>
        <v>0</v>
      </c>
    </row>
    <row r="591" spans="1:7" ht="20.100000000000001" customHeight="1" x14ac:dyDescent="0.2">
      <c r="A591" s="268"/>
      <c r="B591" s="182">
        <f t="shared" si="74"/>
        <v>0</v>
      </c>
      <c r="C591" s="277"/>
      <c r="D591" s="270"/>
      <c r="E591" s="271"/>
      <c r="F591" s="272"/>
      <c r="G591" s="189">
        <f>ROUND(E591*F591,2)</f>
        <v>0</v>
      </c>
    </row>
    <row r="592" spans="1:7" ht="20.100000000000001" customHeight="1" x14ac:dyDescent="0.2">
      <c r="A592" s="268"/>
      <c r="B592" s="182">
        <f t="shared" si="74"/>
        <v>0</v>
      </c>
      <c r="C592" s="277"/>
      <c r="D592" s="270"/>
      <c r="E592" s="271"/>
      <c r="F592" s="272"/>
      <c r="G592" s="189">
        <f t="shared" ref="G592:G596" si="75">ROUND(E592*F592,2)</f>
        <v>0</v>
      </c>
    </row>
    <row r="593" spans="1:7" ht="20.100000000000001" customHeight="1" x14ac:dyDescent="0.2">
      <c r="A593" s="268"/>
      <c r="B593" s="182">
        <f t="shared" si="74"/>
        <v>0</v>
      </c>
      <c r="C593" s="277"/>
      <c r="D593" s="270"/>
      <c r="E593" s="271"/>
      <c r="F593" s="272"/>
      <c r="G593" s="189">
        <f t="shared" si="75"/>
        <v>0</v>
      </c>
    </row>
    <row r="594" spans="1:7" ht="20.100000000000001" customHeight="1" x14ac:dyDescent="0.2">
      <c r="A594" s="268"/>
      <c r="B594" s="182">
        <f t="shared" si="74"/>
        <v>0</v>
      </c>
      <c r="C594" s="269"/>
      <c r="D594" s="270"/>
      <c r="E594" s="271"/>
      <c r="F594" s="272"/>
      <c r="G594" s="189">
        <f t="shared" si="75"/>
        <v>0</v>
      </c>
    </row>
    <row r="595" spans="1:7" ht="20.100000000000001" customHeight="1" x14ac:dyDescent="0.2">
      <c r="A595" s="268"/>
      <c r="B595" s="182">
        <f t="shared" si="74"/>
        <v>0</v>
      </c>
      <c r="C595" s="269"/>
      <c r="D595" s="270"/>
      <c r="E595" s="271"/>
      <c r="F595" s="272"/>
      <c r="G595" s="189">
        <f t="shared" si="75"/>
        <v>0</v>
      </c>
    </row>
    <row r="596" spans="1:7" ht="20.100000000000001" customHeight="1" x14ac:dyDescent="0.2">
      <c r="A596" s="268"/>
      <c r="B596" s="182">
        <f t="shared" si="74"/>
        <v>0</v>
      </c>
      <c r="C596" s="269"/>
      <c r="D596" s="270"/>
      <c r="E596" s="271"/>
      <c r="F596" s="272"/>
      <c r="G596" s="189">
        <f t="shared" si="75"/>
        <v>0</v>
      </c>
    </row>
    <row r="597" spans="1:7" ht="20.100000000000001" customHeight="1" x14ac:dyDescent="0.2">
      <c r="A597" s="190"/>
      <c r="B597" s="165"/>
      <c r="C597" s="170"/>
      <c r="D597" s="165"/>
      <c r="E597" s="166"/>
      <c r="F597" s="185" t="s">
        <v>40</v>
      </c>
      <c r="G597" s="186">
        <f>SUBTOTAL(9,G588:G596)</f>
        <v>0</v>
      </c>
    </row>
    <row r="598" spans="1:7" ht="20.100000000000001" customHeight="1" thickBot="1" x14ac:dyDescent="0.25">
      <c r="A598" s="191"/>
      <c r="B598" s="192"/>
      <c r="C598" s="193"/>
      <c r="D598" s="192"/>
      <c r="E598" s="194"/>
      <c r="F598" s="195"/>
      <c r="G598" s="196"/>
    </row>
    <row r="599" spans="1:7" ht="20.100000000000001" customHeight="1" thickBot="1" x14ac:dyDescent="0.25">
      <c r="A599" s="249" t="str">
        <f>B557</f>
        <v>3-7</v>
      </c>
      <c r="B599" s="247" t="str">
        <f>C557</f>
        <v>Columnas de carga</v>
      </c>
      <c r="C599" s="197"/>
      <c r="D599" s="197" t="s">
        <v>41</v>
      </c>
      <c r="E599" s="198"/>
      <c r="F599" s="199" t="s">
        <v>42</v>
      </c>
      <c r="G599" s="200">
        <f>SUBTOTAL(9,G562:G598)</f>
        <v>0</v>
      </c>
    </row>
    <row r="600" spans="1:7" ht="20.100000000000001" customHeight="1" thickTop="1" thickBot="1" x14ac:dyDescent="0.25"/>
    <row r="601" spans="1:7" ht="20.100000000000001" customHeight="1" thickTop="1" x14ac:dyDescent="0.2">
      <c r="A601" s="329" t="s">
        <v>44</v>
      </c>
      <c r="B601" s="330"/>
      <c r="C601" s="330"/>
      <c r="D601" s="330"/>
      <c r="E601" s="330"/>
      <c r="F601" s="330"/>
      <c r="G601" s="331"/>
    </row>
    <row r="602" spans="1:7" ht="20.100000000000001" customHeight="1" x14ac:dyDescent="0.2">
      <c r="A602" s="155" t="s">
        <v>823</v>
      </c>
      <c r="B602" s="156" t="str">
        <f>Comitente</f>
        <v>DIRECCIÓN ARQUITECTURA</v>
      </c>
      <c r="C602" s="157"/>
      <c r="D602" s="158"/>
      <c r="E602" s="158"/>
      <c r="F602" s="159"/>
      <c r="G602" s="160"/>
    </row>
    <row r="603" spans="1:7" ht="20.100000000000001" customHeight="1" x14ac:dyDescent="0.2">
      <c r="A603" s="155" t="s">
        <v>824</v>
      </c>
      <c r="B603" s="156">
        <f>Contratista</f>
        <v>0</v>
      </c>
      <c r="C603" s="161"/>
      <c r="D603" s="161"/>
      <c r="E603" s="161"/>
      <c r="F603" s="156"/>
      <c r="G603" s="162"/>
    </row>
    <row r="604" spans="1:7" ht="20.100000000000001" customHeight="1" x14ac:dyDescent="0.2">
      <c r="A604" s="155" t="s">
        <v>31</v>
      </c>
      <c r="B604" s="156" t="str">
        <f>Obra</f>
        <v>CENTRO DE SALUD SAN MARTIN</v>
      </c>
      <c r="C604" s="161"/>
      <c r="D604" s="161"/>
      <c r="E604" s="161"/>
      <c r="F604" s="156" t="s">
        <v>45</v>
      </c>
      <c r="G604" s="162" t="str">
        <f>Fecha_Base</f>
        <v>07/11/2017</v>
      </c>
    </row>
    <row r="605" spans="1:7" ht="20.100000000000001" customHeight="1" x14ac:dyDescent="0.2">
      <c r="A605" s="163" t="s">
        <v>822</v>
      </c>
      <c r="B605" s="164" t="str">
        <f>Ubicación</f>
        <v>CALLE NACIONAL - DISTRITO DOS ACEQUIAS</v>
      </c>
      <c r="C605" s="164"/>
      <c r="D605" s="165"/>
      <c r="E605" s="166"/>
      <c r="F605" s="167"/>
      <c r="G605" s="168"/>
    </row>
    <row r="606" spans="1:7" ht="20.100000000000001" customHeight="1" x14ac:dyDescent="0.2">
      <c r="A606" s="163" t="s">
        <v>46</v>
      </c>
      <c r="B606" s="278">
        <v>3</v>
      </c>
      <c r="C606" s="170" t="str">
        <f>IF(B606="","",VLOOKUP(B606,Computo_Presupuesto,2,FALSE))</f>
        <v>HORMIGON ARMADO</v>
      </c>
      <c r="D606" s="171"/>
      <c r="E606" s="166"/>
      <c r="F606" s="167"/>
      <c r="G606" s="168"/>
    </row>
    <row r="607" spans="1:7" ht="20.100000000000001" customHeight="1" x14ac:dyDescent="0.2">
      <c r="A607" s="163" t="s">
        <v>32</v>
      </c>
      <c r="B607" s="254" t="s">
        <v>1645</v>
      </c>
      <c r="C607" s="170" t="str">
        <f>IF(B607=0,"",VLOOKUP(B607,Computo_Presupuesto,2,FALSE))</f>
        <v>Losas de hormigón armado</v>
      </c>
      <c r="D607" s="165"/>
      <c r="E607" s="166"/>
      <c r="F607" s="164" t="s">
        <v>33</v>
      </c>
      <c r="G607" s="172" t="str">
        <f>IF(B607=0,"",VLOOKUP(B607,Computo_Presupuesto,4,FALSE))</f>
        <v>m3</v>
      </c>
    </row>
    <row r="608" spans="1:7" ht="20.100000000000001" customHeight="1" x14ac:dyDescent="0.2">
      <c r="A608" s="163"/>
      <c r="B608" s="164"/>
      <c r="C608" s="170"/>
      <c r="D608" s="165"/>
      <c r="E608" s="166"/>
      <c r="F608" s="170"/>
      <c r="G608" s="173"/>
    </row>
    <row r="609" spans="1:7" ht="20.100000000000001" customHeight="1" x14ac:dyDescent="0.2">
      <c r="A609" s="332" t="s">
        <v>685</v>
      </c>
      <c r="B609" s="333"/>
      <c r="C609" s="334" t="s">
        <v>0</v>
      </c>
      <c r="D609" s="334" t="s">
        <v>34</v>
      </c>
      <c r="E609" s="335" t="s">
        <v>35</v>
      </c>
      <c r="F609" s="336" t="s">
        <v>36</v>
      </c>
      <c r="G609" s="337" t="s">
        <v>37</v>
      </c>
    </row>
    <row r="610" spans="1:7" s="15" customFormat="1" ht="20.100000000000001" customHeight="1" x14ac:dyDescent="0.2">
      <c r="A610" s="174" t="s">
        <v>686</v>
      </c>
      <c r="B610" s="175" t="s">
        <v>687</v>
      </c>
      <c r="C610" s="334"/>
      <c r="D610" s="334"/>
      <c r="E610" s="335"/>
      <c r="F610" s="336"/>
      <c r="G610" s="337"/>
    </row>
    <row r="611" spans="1:7" ht="20.100000000000001" customHeight="1" x14ac:dyDescent="0.2">
      <c r="A611" s="267"/>
      <c r="B611" s="176"/>
      <c r="C611" s="177" t="s">
        <v>825</v>
      </c>
      <c r="D611" s="178"/>
      <c r="E611" s="179"/>
      <c r="F611" s="180"/>
      <c r="G611" s="181"/>
    </row>
    <row r="612" spans="1:7" ht="20.100000000000001" customHeight="1" x14ac:dyDescent="0.2">
      <c r="A612" s="268"/>
      <c r="B612" s="182">
        <f t="shared" ref="B612:B623" si="76">IF(A612=0,0,VLOOKUP(A612,Tabla_Indices,2,FALSE))</f>
        <v>0</v>
      </c>
      <c r="C612" s="269"/>
      <c r="D612" s="270"/>
      <c r="E612" s="271"/>
      <c r="F612" s="272"/>
      <c r="G612" s="183">
        <f>ROUND(E612*F612,2)</f>
        <v>0</v>
      </c>
    </row>
    <row r="613" spans="1:7" ht="20.100000000000001" customHeight="1" x14ac:dyDescent="0.2">
      <c r="A613" s="273"/>
      <c r="B613" s="182">
        <f t="shared" si="76"/>
        <v>0</v>
      </c>
      <c r="C613" s="269"/>
      <c r="D613" s="270"/>
      <c r="E613" s="271"/>
      <c r="F613" s="272"/>
      <c r="G613" s="183">
        <f t="shared" ref="G613:G623" si="77">ROUND(E613*F613,2)</f>
        <v>0</v>
      </c>
    </row>
    <row r="614" spans="1:7" ht="20.100000000000001" customHeight="1" x14ac:dyDescent="0.2">
      <c r="A614" s="268"/>
      <c r="B614" s="182">
        <f t="shared" si="76"/>
        <v>0</v>
      </c>
      <c r="C614" s="269"/>
      <c r="D614" s="270"/>
      <c r="E614" s="271"/>
      <c r="F614" s="272"/>
      <c r="G614" s="183">
        <f t="shared" si="77"/>
        <v>0</v>
      </c>
    </row>
    <row r="615" spans="1:7" ht="20.100000000000001" customHeight="1" x14ac:dyDescent="0.2">
      <c r="A615" s="268"/>
      <c r="B615" s="182">
        <f t="shared" si="76"/>
        <v>0</v>
      </c>
      <c r="C615" s="269"/>
      <c r="D615" s="270"/>
      <c r="E615" s="271"/>
      <c r="F615" s="272"/>
      <c r="G615" s="183">
        <f t="shared" si="77"/>
        <v>0</v>
      </c>
    </row>
    <row r="616" spans="1:7" ht="20.100000000000001" customHeight="1" x14ac:dyDescent="0.2">
      <c r="A616" s="268"/>
      <c r="B616" s="182">
        <f t="shared" si="76"/>
        <v>0</v>
      </c>
      <c r="C616" s="269"/>
      <c r="D616" s="270"/>
      <c r="E616" s="274"/>
      <c r="F616" s="272"/>
      <c r="G616" s="183">
        <f t="shared" si="77"/>
        <v>0</v>
      </c>
    </row>
    <row r="617" spans="1:7" ht="20.100000000000001" customHeight="1" x14ac:dyDescent="0.2">
      <c r="A617" s="268"/>
      <c r="B617" s="182">
        <f t="shared" si="76"/>
        <v>0</v>
      </c>
      <c r="C617" s="269"/>
      <c r="D617" s="270"/>
      <c r="E617" s="274"/>
      <c r="F617" s="272"/>
      <c r="G617" s="183">
        <f t="shared" si="77"/>
        <v>0</v>
      </c>
    </row>
    <row r="618" spans="1:7" ht="20.100000000000001" customHeight="1" x14ac:dyDescent="0.2">
      <c r="A618" s="268"/>
      <c r="B618" s="182">
        <f t="shared" si="76"/>
        <v>0</v>
      </c>
      <c r="C618" s="269"/>
      <c r="D618" s="270"/>
      <c r="E618" s="271"/>
      <c r="F618" s="272"/>
      <c r="G618" s="183">
        <f t="shared" si="77"/>
        <v>0</v>
      </c>
    </row>
    <row r="619" spans="1:7" ht="20.100000000000001" customHeight="1" x14ac:dyDescent="0.2">
      <c r="A619" s="268"/>
      <c r="B619" s="182">
        <f t="shared" si="76"/>
        <v>0</v>
      </c>
      <c r="C619" s="269"/>
      <c r="D619" s="270"/>
      <c r="E619" s="271"/>
      <c r="F619" s="272"/>
      <c r="G619" s="183">
        <f t="shared" si="77"/>
        <v>0</v>
      </c>
    </row>
    <row r="620" spans="1:7" ht="20.100000000000001" customHeight="1" x14ac:dyDescent="0.2">
      <c r="A620" s="268"/>
      <c r="B620" s="182">
        <f t="shared" si="76"/>
        <v>0</v>
      </c>
      <c r="C620" s="269"/>
      <c r="D620" s="270"/>
      <c r="E620" s="271"/>
      <c r="F620" s="272"/>
      <c r="G620" s="183">
        <f t="shared" si="77"/>
        <v>0</v>
      </c>
    </row>
    <row r="621" spans="1:7" ht="20.100000000000001" customHeight="1" x14ac:dyDescent="0.2">
      <c r="A621" s="268"/>
      <c r="B621" s="182">
        <f t="shared" si="76"/>
        <v>0</v>
      </c>
      <c r="C621" s="269"/>
      <c r="D621" s="270"/>
      <c r="E621" s="271"/>
      <c r="F621" s="272"/>
      <c r="G621" s="183">
        <f t="shared" si="77"/>
        <v>0</v>
      </c>
    </row>
    <row r="622" spans="1:7" ht="20.100000000000001" customHeight="1" x14ac:dyDescent="0.2">
      <c r="A622" s="268"/>
      <c r="B622" s="182">
        <f t="shared" si="76"/>
        <v>0</v>
      </c>
      <c r="C622" s="269"/>
      <c r="D622" s="270"/>
      <c r="E622" s="271"/>
      <c r="F622" s="272"/>
      <c r="G622" s="183">
        <f t="shared" si="77"/>
        <v>0</v>
      </c>
    </row>
    <row r="623" spans="1:7" ht="20.100000000000001" customHeight="1" x14ac:dyDescent="0.2">
      <c r="A623" s="268"/>
      <c r="B623" s="182">
        <f t="shared" si="76"/>
        <v>0</v>
      </c>
      <c r="C623" s="269"/>
      <c r="D623" s="270"/>
      <c r="E623" s="271"/>
      <c r="F623" s="272"/>
      <c r="G623" s="183">
        <f t="shared" si="77"/>
        <v>0</v>
      </c>
    </row>
    <row r="624" spans="1:7" ht="20.100000000000001" customHeight="1" x14ac:dyDescent="0.2">
      <c r="A624" s="184"/>
      <c r="B624" s="170"/>
      <c r="C624" s="170"/>
      <c r="D624" s="165"/>
      <c r="E624" s="166"/>
      <c r="F624" s="185" t="s">
        <v>38</v>
      </c>
      <c r="G624" s="186">
        <f>SUBTOTAL(9,G612:G623)</f>
        <v>0</v>
      </c>
    </row>
    <row r="625" spans="1:7" ht="20.100000000000001" customHeight="1" x14ac:dyDescent="0.2">
      <c r="A625" s="184"/>
      <c r="B625" s="170"/>
      <c r="C625" s="187" t="s">
        <v>826</v>
      </c>
      <c r="D625" s="165"/>
      <c r="E625" s="166"/>
      <c r="F625" s="167"/>
      <c r="G625" s="188"/>
    </row>
    <row r="626" spans="1:7" ht="20.100000000000001" customHeight="1" x14ac:dyDescent="0.2">
      <c r="A626" s="268"/>
      <c r="B626" s="182">
        <f t="shared" ref="B626:B635" si="78">IF(A626=0,0,VLOOKUP(A626,Tabla_Indices,2,FALSE))</f>
        <v>0</v>
      </c>
      <c r="C626" s="275"/>
      <c r="D626" s="270"/>
      <c r="E626" s="271"/>
      <c r="F626" s="272"/>
      <c r="G626" s="183">
        <f>ROUND(E626*F626,2)</f>
        <v>0</v>
      </c>
    </row>
    <row r="627" spans="1:7" ht="20.100000000000001" customHeight="1" x14ac:dyDescent="0.2">
      <c r="A627" s="268"/>
      <c r="B627" s="182">
        <f t="shared" si="78"/>
        <v>0</v>
      </c>
      <c r="C627" s="269"/>
      <c r="D627" s="270"/>
      <c r="E627" s="271"/>
      <c r="F627" s="272"/>
      <c r="G627" s="183">
        <f>ROUND(E627*F627,2)</f>
        <v>0</v>
      </c>
    </row>
    <row r="628" spans="1:7" ht="20.100000000000001" customHeight="1" x14ac:dyDescent="0.2">
      <c r="A628" s="268"/>
      <c r="B628" s="182">
        <f t="shared" si="78"/>
        <v>0</v>
      </c>
      <c r="C628" s="269"/>
      <c r="D628" s="270"/>
      <c r="E628" s="271"/>
      <c r="F628" s="272"/>
      <c r="G628" s="183">
        <f t="shared" ref="G628:G635" si="79">ROUND(E628*F628,2)</f>
        <v>0</v>
      </c>
    </row>
    <row r="629" spans="1:7" ht="20.100000000000001" customHeight="1" x14ac:dyDescent="0.2">
      <c r="A629" s="268"/>
      <c r="B629" s="182">
        <f t="shared" si="78"/>
        <v>0</v>
      </c>
      <c r="C629" s="269"/>
      <c r="D629" s="270"/>
      <c r="E629" s="271"/>
      <c r="F629" s="272"/>
      <c r="G629" s="183">
        <f t="shared" si="79"/>
        <v>0</v>
      </c>
    </row>
    <row r="630" spans="1:7" ht="20.100000000000001" customHeight="1" x14ac:dyDescent="0.2">
      <c r="A630" s="268"/>
      <c r="B630" s="182">
        <f t="shared" si="78"/>
        <v>0</v>
      </c>
      <c r="C630" s="269"/>
      <c r="D630" s="270"/>
      <c r="E630" s="271"/>
      <c r="F630" s="272"/>
      <c r="G630" s="183">
        <f t="shared" si="79"/>
        <v>0</v>
      </c>
    </row>
    <row r="631" spans="1:7" ht="20.100000000000001" customHeight="1" x14ac:dyDescent="0.2">
      <c r="A631" s="268"/>
      <c r="B631" s="182">
        <f t="shared" si="78"/>
        <v>0</v>
      </c>
      <c r="C631" s="269"/>
      <c r="D631" s="270"/>
      <c r="E631" s="271"/>
      <c r="F631" s="272"/>
      <c r="G631" s="183">
        <f t="shared" si="79"/>
        <v>0</v>
      </c>
    </row>
    <row r="632" spans="1:7" ht="20.100000000000001" customHeight="1" x14ac:dyDescent="0.2">
      <c r="A632" s="268"/>
      <c r="B632" s="182">
        <f t="shared" si="78"/>
        <v>0</v>
      </c>
      <c r="C632" s="269"/>
      <c r="D632" s="270"/>
      <c r="E632" s="271"/>
      <c r="F632" s="272"/>
      <c r="G632" s="183">
        <f t="shared" si="79"/>
        <v>0</v>
      </c>
    </row>
    <row r="633" spans="1:7" ht="20.100000000000001" customHeight="1" x14ac:dyDescent="0.2">
      <c r="A633" s="268"/>
      <c r="B633" s="182">
        <f t="shared" si="78"/>
        <v>0</v>
      </c>
      <c r="C633" s="269"/>
      <c r="D633" s="270"/>
      <c r="E633" s="271"/>
      <c r="F633" s="272"/>
      <c r="G633" s="183">
        <f t="shared" si="79"/>
        <v>0</v>
      </c>
    </row>
    <row r="634" spans="1:7" ht="20.100000000000001" customHeight="1" x14ac:dyDescent="0.2">
      <c r="A634" s="268"/>
      <c r="B634" s="182">
        <f t="shared" si="78"/>
        <v>0</v>
      </c>
      <c r="C634" s="269"/>
      <c r="D634" s="270"/>
      <c r="E634" s="271"/>
      <c r="F634" s="272"/>
      <c r="G634" s="183">
        <f t="shared" si="79"/>
        <v>0</v>
      </c>
    </row>
    <row r="635" spans="1:7" ht="20.100000000000001" customHeight="1" x14ac:dyDescent="0.2">
      <c r="A635" s="268"/>
      <c r="B635" s="182">
        <f t="shared" si="78"/>
        <v>0</v>
      </c>
      <c r="C635" s="269"/>
      <c r="D635" s="270"/>
      <c r="E635" s="271"/>
      <c r="F635" s="272"/>
      <c r="G635" s="183">
        <f t="shared" si="79"/>
        <v>0</v>
      </c>
    </row>
    <row r="636" spans="1:7" ht="20.100000000000001" customHeight="1" x14ac:dyDescent="0.2">
      <c r="A636" s="184"/>
      <c r="B636" s="170"/>
      <c r="C636" s="170"/>
      <c r="D636" s="165"/>
      <c r="E636" s="166"/>
      <c r="F636" s="185" t="s">
        <v>39</v>
      </c>
      <c r="G636" s="186">
        <f>SUBTOTAL(9,G626:G635)</f>
        <v>0</v>
      </c>
    </row>
    <row r="637" spans="1:7" ht="20.100000000000001" customHeight="1" x14ac:dyDescent="0.2">
      <c r="A637" s="184"/>
      <c r="B637" s="170"/>
      <c r="C637" s="187" t="s">
        <v>827</v>
      </c>
      <c r="D637" s="165"/>
      <c r="E637" s="166"/>
      <c r="F637" s="170"/>
      <c r="G637" s="188"/>
    </row>
    <row r="638" spans="1:7" ht="20.100000000000001" customHeight="1" x14ac:dyDescent="0.2">
      <c r="A638" s="268"/>
      <c r="B638" s="182">
        <f t="shared" ref="B638:B646" si="80">IF(A638=0,0,VLOOKUP(A638,Tabla_Indices,2,FALSE))</f>
        <v>0</v>
      </c>
      <c r="C638" s="269"/>
      <c r="D638" s="270"/>
      <c r="E638" s="271"/>
      <c r="F638" s="276"/>
      <c r="G638" s="189">
        <f>ROUND(E638*F638,2)</f>
        <v>0</v>
      </c>
    </row>
    <row r="639" spans="1:7" ht="20.100000000000001" customHeight="1" x14ac:dyDescent="0.2">
      <c r="A639" s="268"/>
      <c r="B639" s="182">
        <f t="shared" si="80"/>
        <v>0</v>
      </c>
      <c r="C639" s="275"/>
      <c r="D639" s="270"/>
      <c r="E639" s="271"/>
      <c r="F639" s="272"/>
      <c r="G639" s="189">
        <f>ROUND(E639*F639,2)</f>
        <v>0</v>
      </c>
    </row>
    <row r="640" spans="1:7" ht="20.100000000000001" customHeight="1" x14ac:dyDescent="0.2">
      <c r="A640" s="268"/>
      <c r="B640" s="182">
        <f t="shared" si="80"/>
        <v>0</v>
      </c>
      <c r="C640" s="277"/>
      <c r="D640" s="270"/>
      <c r="E640" s="271"/>
      <c r="F640" s="272"/>
      <c r="G640" s="189">
        <f>ROUND(E640*F640,2)</f>
        <v>0</v>
      </c>
    </row>
    <row r="641" spans="1:7" ht="20.100000000000001" customHeight="1" x14ac:dyDescent="0.2">
      <c r="A641" s="268"/>
      <c r="B641" s="182">
        <f t="shared" si="80"/>
        <v>0</v>
      </c>
      <c r="C641" s="277"/>
      <c r="D641" s="270"/>
      <c r="E641" s="271"/>
      <c r="F641" s="272"/>
      <c r="G641" s="189">
        <f>ROUND(E641*F641,2)</f>
        <v>0</v>
      </c>
    </row>
    <row r="642" spans="1:7" ht="20.100000000000001" customHeight="1" x14ac:dyDescent="0.2">
      <c r="A642" s="268"/>
      <c r="B642" s="182">
        <f t="shared" si="80"/>
        <v>0</v>
      </c>
      <c r="C642" s="277"/>
      <c r="D642" s="270"/>
      <c r="E642" s="271"/>
      <c r="F642" s="272"/>
      <c r="G642" s="189">
        <f t="shared" ref="G642:G646" si="81">ROUND(E642*F642,2)</f>
        <v>0</v>
      </c>
    </row>
    <row r="643" spans="1:7" ht="20.100000000000001" customHeight="1" x14ac:dyDescent="0.2">
      <c r="A643" s="268"/>
      <c r="B643" s="182">
        <f t="shared" si="80"/>
        <v>0</v>
      </c>
      <c r="C643" s="277"/>
      <c r="D643" s="270"/>
      <c r="E643" s="271"/>
      <c r="F643" s="272"/>
      <c r="G643" s="189">
        <f t="shared" si="81"/>
        <v>0</v>
      </c>
    </row>
    <row r="644" spans="1:7" ht="20.100000000000001" customHeight="1" x14ac:dyDescent="0.2">
      <c r="A644" s="268"/>
      <c r="B644" s="182">
        <f t="shared" si="80"/>
        <v>0</v>
      </c>
      <c r="C644" s="269"/>
      <c r="D644" s="270"/>
      <c r="E644" s="271"/>
      <c r="F644" s="272"/>
      <c r="G644" s="189">
        <f t="shared" si="81"/>
        <v>0</v>
      </c>
    </row>
    <row r="645" spans="1:7" ht="20.100000000000001" customHeight="1" x14ac:dyDescent="0.2">
      <c r="A645" s="268"/>
      <c r="B645" s="182">
        <f t="shared" si="80"/>
        <v>0</v>
      </c>
      <c r="C645" s="269"/>
      <c r="D645" s="270"/>
      <c r="E645" s="271"/>
      <c r="F645" s="272"/>
      <c r="G645" s="189">
        <f t="shared" si="81"/>
        <v>0</v>
      </c>
    </row>
    <row r="646" spans="1:7" ht="20.100000000000001" customHeight="1" x14ac:dyDescent="0.2">
      <c r="A646" s="268"/>
      <c r="B646" s="182">
        <f t="shared" si="80"/>
        <v>0</v>
      </c>
      <c r="C646" s="269"/>
      <c r="D646" s="270"/>
      <c r="E646" s="271"/>
      <c r="F646" s="272"/>
      <c r="G646" s="189">
        <f t="shared" si="81"/>
        <v>0</v>
      </c>
    </row>
    <row r="647" spans="1:7" ht="20.100000000000001" customHeight="1" x14ac:dyDescent="0.2">
      <c r="A647" s="248"/>
      <c r="B647" s="165"/>
      <c r="C647" s="170"/>
      <c r="D647" s="165"/>
      <c r="E647" s="166"/>
      <c r="F647" s="185" t="s">
        <v>40</v>
      </c>
      <c r="G647" s="186">
        <f>SUBTOTAL(9,G638:G646)</f>
        <v>0</v>
      </c>
    </row>
    <row r="648" spans="1:7" ht="20.100000000000001" customHeight="1" thickBot="1" x14ac:dyDescent="0.25">
      <c r="A648" s="191"/>
      <c r="B648" s="192"/>
      <c r="C648" s="193"/>
      <c r="D648" s="192"/>
      <c r="E648" s="194"/>
      <c r="F648" s="195"/>
      <c r="G648" s="196"/>
    </row>
    <row r="649" spans="1:7" ht="20.100000000000001" customHeight="1" thickBot="1" x14ac:dyDescent="0.25">
      <c r="A649" s="249" t="str">
        <f>B607</f>
        <v>3-8</v>
      </c>
      <c r="B649" s="247" t="str">
        <f>C607</f>
        <v>Losas de hormigón armado</v>
      </c>
      <c r="C649" s="197"/>
      <c r="D649" s="197" t="s">
        <v>41</v>
      </c>
      <c r="E649" s="198"/>
      <c r="F649" s="199" t="s">
        <v>42</v>
      </c>
      <c r="G649" s="200">
        <f>SUBTOTAL(9,G612:G648)</f>
        <v>0</v>
      </c>
    </row>
    <row r="650" spans="1:7" ht="20.100000000000001" customHeight="1" thickTop="1" thickBot="1" x14ac:dyDescent="0.25"/>
    <row r="651" spans="1:7" ht="20.100000000000001" customHeight="1" thickTop="1" x14ac:dyDescent="0.2">
      <c r="A651" s="329" t="s">
        <v>44</v>
      </c>
      <c r="B651" s="330"/>
      <c r="C651" s="330"/>
      <c r="D651" s="330"/>
      <c r="E651" s="330"/>
      <c r="F651" s="330"/>
      <c r="G651" s="331"/>
    </row>
    <row r="652" spans="1:7" ht="20.100000000000001" customHeight="1" x14ac:dyDescent="0.2">
      <c r="A652" s="155" t="s">
        <v>823</v>
      </c>
      <c r="B652" s="156" t="str">
        <f>Comitente</f>
        <v>DIRECCIÓN ARQUITECTURA</v>
      </c>
      <c r="C652" s="157"/>
      <c r="D652" s="158"/>
      <c r="E652" s="158"/>
      <c r="F652" s="159"/>
      <c r="G652" s="160"/>
    </row>
    <row r="653" spans="1:7" ht="20.100000000000001" customHeight="1" x14ac:dyDescent="0.2">
      <c r="A653" s="155" t="s">
        <v>824</v>
      </c>
      <c r="B653" s="156">
        <f>Contratista</f>
        <v>0</v>
      </c>
      <c r="C653" s="161"/>
      <c r="D653" s="161"/>
      <c r="E653" s="161"/>
      <c r="F653" s="156"/>
      <c r="G653" s="162"/>
    </row>
    <row r="654" spans="1:7" ht="20.100000000000001" customHeight="1" x14ac:dyDescent="0.2">
      <c r="A654" s="155" t="s">
        <v>31</v>
      </c>
      <c r="B654" s="156" t="str">
        <f>Obra</f>
        <v>CENTRO DE SALUD SAN MARTIN</v>
      </c>
      <c r="C654" s="161"/>
      <c r="D654" s="161"/>
      <c r="E654" s="161"/>
      <c r="F654" s="156" t="s">
        <v>45</v>
      </c>
      <c r="G654" s="162" t="str">
        <f>Fecha_Base</f>
        <v>07/11/2017</v>
      </c>
    </row>
    <row r="655" spans="1:7" ht="20.100000000000001" customHeight="1" x14ac:dyDescent="0.2">
      <c r="A655" s="163" t="s">
        <v>822</v>
      </c>
      <c r="B655" s="164" t="str">
        <f>Ubicación</f>
        <v>CALLE NACIONAL - DISTRITO DOS ACEQUIAS</v>
      </c>
      <c r="C655" s="164"/>
      <c r="D655" s="165"/>
      <c r="E655" s="166"/>
      <c r="F655" s="167"/>
      <c r="G655" s="168"/>
    </row>
    <row r="656" spans="1:7" ht="20.100000000000001" customHeight="1" x14ac:dyDescent="0.2">
      <c r="A656" s="163" t="s">
        <v>46</v>
      </c>
      <c r="B656" s="278">
        <v>3</v>
      </c>
      <c r="C656" s="170" t="str">
        <f>IF(B656="","",VLOOKUP(B656,Computo_Presupuesto,2,FALSE))</f>
        <v>HORMIGON ARMADO</v>
      </c>
      <c r="D656" s="171"/>
      <c r="E656" s="166"/>
      <c r="F656" s="167"/>
      <c r="G656" s="168"/>
    </row>
    <row r="657" spans="1:7" ht="20.100000000000001" customHeight="1" x14ac:dyDescent="0.2">
      <c r="A657" s="163" t="s">
        <v>32</v>
      </c>
      <c r="B657" s="254" t="s">
        <v>1646</v>
      </c>
      <c r="C657" s="170" t="str">
        <f>IF(B657=0,"",VLOOKUP(B657,Computo_Presupuesto,2,FALSE))</f>
        <v>Cordón de hormigón armado</v>
      </c>
      <c r="D657" s="165"/>
      <c r="E657" s="166"/>
      <c r="F657" s="164" t="s">
        <v>33</v>
      </c>
      <c r="G657" s="172" t="str">
        <f>IF(B657=0,"",VLOOKUP(B657,Computo_Presupuesto,4,FALSE))</f>
        <v>ml</v>
      </c>
    </row>
    <row r="658" spans="1:7" ht="20.100000000000001" customHeight="1" x14ac:dyDescent="0.2">
      <c r="A658" s="163"/>
      <c r="B658" s="164"/>
      <c r="C658" s="170"/>
      <c r="D658" s="165"/>
      <c r="E658" s="166"/>
      <c r="F658" s="170"/>
      <c r="G658" s="173"/>
    </row>
    <row r="659" spans="1:7" ht="20.100000000000001" customHeight="1" x14ac:dyDescent="0.2">
      <c r="A659" s="332" t="s">
        <v>685</v>
      </c>
      <c r="B659" s="333"/>
      <c r="C659" s="334" t="s">
        <v>0</v>
      </c>
      <c r="D659" s="334" t="s">
        <v>34</v>
      </c>
      <c r="E659" s="335" t="s">
        <v>35</v>
      </c>
      <c r="F659" s="336" t="s">
        <v>36</v>
      </c>
      <c r="G659" s="337" t="s">
        <v>37</v>
      </c>
    </row>
    <row r="660" spans="1:7" ht="20.100000000000001" customHeight="1" x14ac:dyDescent="0.2">
      <c r="A660" s="174" t="s">
        <v>686</v>
      </c>
      <c r="B660" s="175" t="s">
        <v>687</v>
      </c>
      <c r="C660" s="334"/>
      <c r="D660" s="334"/>
      <c r="E660" s="335"/>
      <c r="F660" s="336"/>
      <c r="G660" s="337"/>
    </row>
    <row r="661" spans="1:7" ht="20.100000000000001" customHeight="1" x14ac:dyDescent="0.2">
      <c r="A661" s="267"/>
      <c r="B661" s="176"/>
      <c r="C661" s="177" t="s">
        <v>825</v>
      </c>
      <c r="D661" s="178"/>
      <c r="E661" s="179"/>
      <c r="F661" s="180"/>
      <c r="G661" s="181"/>
    </row>
    <row r="662" spans="1:7" ht="20.100000000000001" customHeight="1" x14ac:dyDescent="0.2">
      <c r="A662" s="268"/>
      <c r="B662" s="182">
        <f t="shared" ref="B662:B673" si="82">IF(A662=0,0,VLOOKUP(A662,Tabla_Indices,2,FALSE))</f>
        <v>0</v>
      </c>
      <c r="C662" s="269"/>
      <c r="D662" s="270"/>
      <c r="E662" s="271"/>
      <c r="F662" s="272"/>
      <c r="G662" s="183">
        <f>ROUND(E662*F662,2)</f>
        <v>0</v>
      </c>
    </row>
    <row r="663" spans="1:7" ht="20.100000000000001" customHeight="1" x14ac:dyDescent="0.2">
      <c r="A663" s="273"/>
      <c r="B663" s="182">
        <f t="shared" si="82"/>
        <v>0</v>
      </c>
      <c r="C663" s="269"/>
      <c r="D663" s="270"/>
      <c r="E663" s="271"/>
      <c r="F663" s="272"/>
      <c r="G663" s="183">
        <f t="shared" ref="G663:G673" si="83">ROUND(E663*F663,2)</f>
        <v>0</v>
      </c>
    </row>
    <row r="664" spans="1:7" ht="20.100000000000001" customHeight="1" x14ac:dyDescent="0.2">
      <c r="A664" s="268"/>
      <c r="B664" s="182">
        <f t="shared" si="82"/>
        <v>0</v>
      </c>
      <c r="C664" s="269"/>
      <c r="D664" s="270"/>
      <c r="E664" s="271"/>
      <c r="F664" s="272"/>
      <c r="G664" s="183">
        <f t="shared" si="83"/>
        <v>0</v>
      </c>
    </row>
    <row r="665" spans="1:7" ht="20.100000000000001" customHeight="1" x14ac:dyDescent="0.2">
      <c r="A665" s="268"/>
      <c r="B665" s="182">
        <f t="shared" si="82"/>
        <v>0</v>
      </c>
      <c r="C665" s="269"/>
      <c r="D665" s="270"/>
      <c r="E665" s="271"/>
      <c r="F665" s="272"/>
      <c r="G665" s="183">
        <f t="shared" si="83"/>
        <v>0</v>
      </c>
    </row>
    <row r="666" spans="1:7" ht="20.100000000000001" customHeight="1" x14ac:dyDescent="0.2">
      <c r="A666" s="268"/>
      <c r="B666" s="182">
        <f t="shared" si="82"/>
        <v>0</v>
      </c>
      <c r="C666" s="269"/>
      <c r="D666" s="270"/>
      <c r="E666" s="274"/>
      <c r="F666" s="272"/>
      <c r="G666" s="183">
        <f t="shared" si="83"/>
        <v>0</v>
      </c>
    </row>
    <row r="667" spans="1:7" ht="20.100000000000001" customHeight="1" x14ac:dyDescent="0.2">
      <c r="A667" s="268"/>
      <c r="B667" s="182">
        <f t="shared" si="82"/>
        <v>0</v>
      </c>
      <c r="C667" s="269"/>
      <c r="D667" s="270"/>
      <c r="E667" s="274"/>
      <c r="F667" s="272"/>
      <c r="G667" s="183">
        <f t="shared" si="83"/>
        <v>0</v>
      </c>
    </row>
    <row r="668" spans="1:7" ht="20.100000000000001" customHeight="1" x14ac:dyDescent="0.2">
      <c r="A668" s="268"/>
      <c r="B668" s="182">
        <f t="shared" si="82"/>
        <v>0</v>
      </c>
      <c r="C668" s="269"/>
      <c r="D668" s="270"/>
      <c r="E668" s="271"/>
      <c r="F668" s="272"/>
      <c r="G668" s="183">
        <f t="shared" si="83"/>
        <v>0</v>
      </c>
    </row>
    <row r="669" spans="1:7" ht="20.100000000000001" customHeight="1" x14ac:dyDescent="0.2">
      <c r="A669" s="268"/>
      <c r="B669" s="182">
        <f t="shared" si="82"/>
        <v>0</v>
      </c>
      <c r="C669" s="269"/>
      <c r="D669" s="270"/>
      <c r="E669" s="271"/>
      <c r="F669" s="272"/>
      <c r="G669" s="183">
        <f t="shared" si="83"/>
        <v>0</v>
      </c>
    </row>
    <row r="670" spans="1:7" ht="20.100000000000001" customHeight="1" x14ac:dyDescent="0.2">
      <c r="A670" s="268"/>
      <c r="B670" s="182">
        <f t="shared" si="82"/>
        <v>0</v>
      </c>
      <c r="C670" s="269"/>
      <c r="D670" s="270"/>
      <c r="E670" s="271"/>
      <c r="F670" s="272"/>
      <c r="G670" s="183">
        <f t="shared" si="83"/>
        <v>0</v>
      </c>
    </row>
    <row r="671" spans="1:7" ht="20.100000000000001" customHeight="1" x14ac:dyDescent="0.2">
      <c r="A671" s="268"/>
      <c r="B671" s="182">
        <f t="shared" si="82"/>
        <v>0</v>
      </c>
      <c r="C671" s="269"/>
      <c r="D671" s="270"/>
      <c r="E671" s="271"/>
      <c r="F671" s="272"/>
      <c r="G671" s="183">
        <f t="shared" si="83"/>
        <v>0</v>
      </c>
    </row>
    <row r="672" spans="1:7" ht="20.100000000000001" customHeight="1" x14ac:dyDescent="0.2">
      <c r="A672" s="268"/>
      <c r="B672" s="182">
        <f t="shared" si="82"/>
        <v>0</v>
      </c>
      <c r="C672" s="269"/>
      <c r="D672" s="270"/>
      <c r="E672" s="271"/>
      <c r="F672" s="272"/>
      <c r="G672" s="183">
        <f t="shared" si="83"/>
        <v>0</v>
      </c>
    </row>
    <row r="673" spans="1:7" ht="20.100000000000001" customHeight="1" x14ac:dyDescent="0.2">
      <c r="A673" s="268"/>
      <c r="B673" s="182">
        <f t="shared" si="82"/>
        <v>0</v>
      </c>
      <c r="C673" s="269"/>
      <c r="D673" s="270"/>
      <c r="E673" s="271"/>
      <c r="F673" s="272"/>
      <c r="G673" s="183">
        <f t="shared" si="83"/>
        <v>0</v>
      </c>
    </row>
    <row r="674" spans="1:7" ht="20.100000000000001" customHeight="1" x14ac:dyDescent="0.2">
      <c r="A674" s="184"/>
      <c r="B674" s="170"/>
      <c r="C674" s="170"/>
      <c r="D674" s="165"/>
      <c r="E674" s="166"/>
      <c r="F674" s="185" t="s">
        <v>38</v>
      </c>
      <c r="G674" s="186">
        <f>SUBTOTAL(9,G662:G673)</f>
        <v>0</v>
      </c>
    </row>
    <row r="675" spans="1:7" ht="20.100000000000001" customHeight="1" x14ac:dyDescent="0.2">
      <c r="A675" s="184"/>
      <c r="B675" s="170"/>
      <c r="C675" s="187" t="s">
        <v>826</v>
      </c>
      <c r="D675" s="165"/>
      <c r="E675" s="166"/>
      <c r="F675" s="167"/>
      <c r="G675" s="188"/>
    </row>
    <row r="676" spans="1:7" ht="20.100000000000001" customHeight="1" x14ac:dyDescent="0.2">
      <c r="A676" s="268"/>
      <c r="B676" s="182">
        <f t="shared" ref="B676:B685" si="84">IF(A676=0,0,VLOOKUP(A676,Tabla_Indices,2,FALSE))</f>
        <v>0</v>
      </c>
      <c r="C676" s="275"/>
      <c r="D676" s="270"/>
      <c r="E676" s="271"/>
      <c r="F676" s="272"/>
      <c r="G676" s="183">
        <f>ROUND(E676*F676,2)</f>
        <v>0</v>
      </c>
    </row>
    <row r="677" spans="1:7" ht="20.100000000000001" customHeight="1" x14ac:dyDescent="0.2">
      <c r="A677" s="268"/>
      <c r="B677" s="182">
        <f t="shared" si="84"/>
        <v>0</v>
      </c>
      <c r="C677" s="269"/>
      <c r="D677" s="270"/>
      <c r="E677" s="271"/>
      <c r="F677" s="272"/>
      <c r="G677" s="183">
        <f>ROUND(E677*F677,2)</f>
        <v>0</v>
      </c>
    </row>
    <row r="678" spans="1:7" ht="20.100000000000001" customHeight="1" x14ac:dyDescent="0.2">
      <c r="A678" s="268"/>
      <c r="B678" s="182">
        <f t="shared" si="84"/>
        <v>0</v>
      </c>
      <c r="C678" s="269"/>
      <c r="D678" s="270"/>
      <c r="E678" s="271"/>
      <c r="F678" s="272"/>
      <c r="G678" s="183">
        <f t="shared" ref="G678:G685" si="85">ROUND(E678*F678,2)</f>
        <v>0</v>
      </c>
    </row>
    <row r="679" spans="1:7" ht="20.100000000000001" customHeight="1" x14ac:dyDescent="0.2">
      <c r="A679" s="268"/>
      <c r="B679" s="182">
        <f t="shared" si="84"/>
        <v>0</v>
      </c>
      <c r="C679" s="269"/>
      <c r="D679" s="270"/>
      <c r="E679" s="271"/>
      <c r="F679" s="272"/>
      <c r="G679" s="183">
        <f t="shared" si="85"/>
        <v>0</v>
      </c>
    </row>
    <row r="680" spans="1:7" ht="20.100000000000001" customHeight="1" x14ac:dyDescent="0.2">
      <c r="A680" s="268"/>
      <c r="B680" s="182">
        <f t="shared" si="84"/>
        <v>0</v>
      </c>
      <c r="C680" s="269"/>
      <c r="D680" s="270"/>
      <c r="E680" s="271"/>
      <c r="F680" s="272"/>
      <c r="G680" s="183">
        <f t="shared" si="85"/>
        <v>0</v>
      </c>
    </row>
    <row r="681" spans="1:7" ht="20.100000000000001" customHeight="1" x14ac:dyDescent="0.2">
      <c r="A681" s="268"/>
      <c r="B681" s="182">
        <f t="shared" si="84"/>
        <v>0</v>
      </c>
      <c r="C681" s="269"/>
      <c r="D681" s="270"/>
      <c r="E681" s="271"/>
      <c r="F681" s="272"/>
      <c r="G681" s="183">
        <f t="shared" si="85"/>
        <v>0</v>
      </c>
    </row>
    <row r="682" spans="1:7" ht="20.100000000000001" customHeight="1" x14ac:dyDescent="0.2">
      <c r="A682" s="268"/>
      <c r="B682" s="182">
        <f t="shared" si="84"/>
        <v>0</v>
      </c>
      <c r="C682" s="269"/>
      <c r="D682" s="270"/>
      <c r="E682" s="271"/>
      <c r="F682" s="272"/>
      <c r="G682" s="183">
        <f t="shared" si="85"/>
        <v>0</v>
      </c>
    </row>
    <row r="683" spans="1:7" ht="20.100000000000001" customHeight="1" x14ac:dyDescent="0.2">
      <c r="A683" s="268"/>
      <c r="B683" s="182">
        <f t="shared" si="84"/>
        <v>0</v>
      </c>
      <c r="C683" s="269"/>
      <c r="D683" s="270"/>
      <c r="E683" s="271"/>
      <c r="F683" s="272"/>
      <c r="G683" s="183">
        <f t="shared" si="85"/>
        <v>0</v>
      </c>
    </row>
    <row r="684" spans="1:7" ht="20.100000000000001" customHeight="1" x14ac:dyDescent="0.2">
      <c r="A684" s="268"/>
      <c r="B684" s="182">
        <f t="shared" si="84"/>
        <v>0</v>
      </c>
      <c r="C684" s="269"/>
      <c r="D684" s="270"/>
      <c r="E684" s="271"/>
      <c r="F684" s="272"/>
      <c r="G684" s="183">
        <f t="shared" si="85"/>
        <v>0</v>
      </c>
    </row>
    <row r="685" spans="1:7" ht="20.100000000000001" customHeight="1" x14ac:dyDescent="0.2">
      <c r="A685" s="268"/>
      <c r="B685" s="182">
        <f t="shared" si="84"/>
        <v>0</v>
      </c>
      <c r="C685" s="269"/>
      <c r="D685" s="270"/>
      <c r="E685" s="271"/>
      <c r="F685" s="272"/>
      <c r="G685" s="183">
        <f t="shared" si="85"/>
        <v>0</v>
      </c>
    </row>
    <row r="686" spans="1:7" ht="20.100000000000001" customHeight="1" x14ac:dyDescent="0.2">
      <c r="A686" s="184"/>
      <c r="B686" s="170"/>
      <c r="C686" s="170"/>
      <c r="D686" s="165"/>
      <c r="E686" s="166"/>
      <c r="F686" s="185" t="s">
        <v>39</v>
      </c>
      <c r="G686" s="186">
        <f>SUBTOTAL(9,G676:G685)</f>
        <v>0</v>
      </c>
    </row>
    <row r="687" spans="1:7" ht="20.100000000000001" customHeight="1" x14ac:dyDescent="0.2">
      <c r="A687" s="184"/>
      <c r="B687" s="170"/>
      <c r="C687" s="187" t="s">
        <v>827</v>
      </c>
      <c r="D687" s="165"/>
      <c r="E687" s="166"/>
      <c r="F687" s="170"/>
      <c r="G687" s="188"/>
    </row>
    <row r="688" spans="1:7" ht="20.100000000000001" customHeight="1" x14ac:dyDescent="0.2">
      <c r="A688" s="268"/>
      <c r="B688" s="182">
        <f t="shared" ref="B688:B696" si="86">IF(A688=0,0,VLOOKUP(A688,Tabla_Indices,2,FALSE))</f>
        <v>0</v>
      </c>
      <c r="C688" s="269"/>
      <c r="D688" s="270"/>
      <c r="E688" s="271"/>
      <c r="F688" s="276"/>
      <c r="G688" s="189">
        <f>ROUND(E688*F688,2)</f>
        <v>0</v>
      </c>
    </row>
    <row r="689" spans="1:7" ht="20.100000000000001" customHeight="1" x14ac:dyDescent="0.2">
      <c r="A689" s="268"/>
      <c r="B689" s="182">
        <f t="shared" si="86"/>
        <v>0</v>
      </c>
      <c r="C689" s="275"/>
      <c r="D689" s="270"/>
      <c r="E689" s="271"/>
      <c r="F689" s="272"/>
      <c r="G689" s="189">
        <f>ROUND(E689*F689,2)</f>
        <v>0</v>
      </c>
    </row>
    <row r="690" spans="1:7" ht="20.100000000000001" customHeight="1" x14ac:dyDescent="0.2">
      <c r="A690" s="268"/>
      <c r="B690" s="182">
        <f t="shared" si="86"/>
        <v>0</v>
      </c>
      <c r="C690" s="277"/>
      <c r="D690" s="270"/>
      <c r="E690" s="271"/>
      <c r="F690" s="272"/>
      <c r="G690" s="189">
        <f>ROUND(E690*F690,2)</f>
        <v>0</v>
      </c>
    </row>
    <row r="691" spans="1:7" ht="20.100000000000001" customHeight="1" x14ac:dyDescent="0.2">
      <c r="A691" s="268"/>
      <c r="B691" s="182">
        <f t="shared" si="86"/>
        <v>0</v>
      </c>
      <c r="C691" s="277"/>
      <c r="D691" s="270"/>
      <c r="E691" s="271"/>
      <c r="F691" s="272"/>
      <c r="G691" s="189">
        <f>ROUND(E691*F691,2)</f>
        <v>0</v>
      </c>
    </row>
    <row r="692" spans="1:7" ht="20.100000000000001" customHeight="1" x14ac:dyDescent="0.2">
      <c r="A692" s="268"/>
      <c r="B692" s="182">
        <f t="shared" si="86"/>
        <v>0</v>
      </c>
      <c r="C692" s="277"/>
      <c r="D692" s="270"/>
      <c r="E692" s="271"/>
      <c r="F692" s="272"/>
      <c r="G692" s="189">
        <f t="shared" ref="G692:G696" si="87">ROUND(E692*F692,2)</f>
        <v>0</v>
      </c>
    </row>
    <row r="693" spans="1:7" ht="20.100000000000001" customHeight="1" x14ac:dyDescent="0.2">
      <c r="A693" s="268"/>
      <c r="B693" s="182">
        <f t="shared" si="86"/>
        <v>0</v>
      </c>
      <c r="C693" s="277"/>
      <c r="D693" s="270"/>
      <c r="E693" s="271"/>
      <c r="F693" s="272"/>
      <c r="G693" s="189">
        <f t="shared" si="87"/>
        <v>0</v>
      </c>
    </row>
    <row r="694" spans="1:7" ht="20.100000000000001" customHeight="1" x14ac:dyDescent="0.2">
      <c r="A694" s="268"/>
      <c r="B694" s="182">
        <f t="shared" si="86"/>
        <v>0</v>
      </c>
      <c r="C694" s="269"/>
      <c r="D694" s="270"/>
      <c r="E694" s="271"/>
      <c r="F694" s="272"/>
      <c r="G694" s="189">
        <f t="shared" si="87"/>
        <v>0</v>
      </c>
    </row>
    <row r="695" spans="1:7" ht="20.100000000000001" customHeight="1" x14ac:dyDescent="0.2">
      <c r="A695" s="268"/>
      <c r="B695" s="182">
        <f t="shared" si="86"/>
        <v>0</v>
      </c>
      <c r="C695" s="269"/>
      <c r="D695" s="270"/>
      <c r="E695" s="271"/>
      <c r="F695" s="272"/>
      <c r="G695" s="189">
        <f t="shared" si="87"/>
        <v>0</v>
      </c>
    </row>
    <row r="696" spans="1:7" ht="20.100000000000001" customHeight="1" x14ac:dyDescent="0.2">
      <c r="A696" s="268"/>
      <c r="B696" s="182">
        <f t="shared" si="86"/>
        <v>0</v>
      </c>
      <c r="C696" s="269"/>
      <c r="D696" s="270"/>
      <c r="E696" s="271"/>
      <c r="F696" s="272"/>
      <c r="G696" s="189">
        <f t="shared" si="87"/>
        <v>0</v>
      </c>
    </row>
    <row r="697" spans="1:7" ht="20.100000000000001" customHeight="1" x14ac:dyDescent="0.2">
      <c r="A697" s="190"/>
      <c r="B697" s="165"/>
      <c r="C697" s="170"/>
      <c r="D697" s="165"/>
      <c r="E697" s="166"/>
      <c r="F697" s="185" t="s">
        <v>40</v>
      </c>
      <c r="G697" s="186">
        <f>SUBTOTAL(9,G688:G696)</f>
        <v>0</v>
      </c>
    </row>
    <row r="698" spans="1:7" ht="20.100000000000001" customHeight="1" thickBot="1" x14ac:dyDescent="0.25">
      <c r="A698" s="191"/>
      <c r="B698" s="192"/>
      <c r="C698" s="193"/>
      <c r="D698" s="192"/>
      <c r="E698" s="194"/>
      <c r="F698" s="195"/>
      <c r="G698" s="196"/>
    </row>
    <row r="699" spans="1:7" ht="20.100000000000001" customHeight="1" thickBot="1" x14ac:dyDescent="0.25">
      <c r="A699" s="249" t="str">
        <f>B657</f>
        <v>3-9</v>
      </c>
      <c r="B699" s="247" t="str">
        <f>C657</f>
        <v>Cordón de hormigón armado</v>
      </c>
      <c r="C699" s="197"/>
      <c r="D699" s="197" t="s">
        <v>41</v>
      </c>
      <c r="E699" s="198"/>
      <c r="F699" s="199" t="s">
        <v>42</v>
      </c>
      <c r="G699" s="200">
        <f>SUBTOTAL(9,G662:G698)</f>
        <v>0</v>
      </c>
    </row>
    <row r="700" spans="1:7" ht="20.100000000000001" customHeight="1" thickTop="1" thickBot="1" x14ac:dyDescent="0.25"/>
    <row r="701" spans="1:7" ht="20.100000000000001" customHeight="1" thickTop="1" x14ac:dyDescent="0.2">
      <c r="A701" s="329" t="s">
        <v>44</v>
      </c>
      <c r="B701" s="330"/>
      <c r="C701" s="330"/>
      <c r="D701" s="330"/>
      <c r="E701" s="330"/>
      <c r="F701" s="330"/>
      <c r="G701" s="331"/>
    </row>
    <row r="702" spans="1:7" ht="20.100000000000001" customHeight="1" x14ac:dyDescent="0.2">
      <c r="A702" s="155" t="s">
        <v>823</v>
      </c>
      <c r="B702" s="156" t="str">
        <f>Comitente</f>
        <v>DIRECCIÓN ARQUITECTURA</v>
      </c>
      <c r="C702" s="157"/>
      <c r="D702" s="158"/>
      <c r="E702" s="158"/>
      <c r="F702" s="159"/>
      <c r="G702" s="160"/>
    </row>
    <row r="703" spans="1:7" ht="20.100000000000001" customHeight="1" x14ac:dyDescent="0.2">
      <c r="A703" s="155" t="s">
        <v>824</v>
      </c>
      <c r="B703" s="156">
        <f>Contratista</f>
        <v>0</v>
      </c>
      <c r="C703" s="161"/>
      <c r="D703" s="161"/>
      <c r="E703" s="161"/>
      <c r="F703" s="156"/>
      <c r="G703" s="162"/>
    </row>
    <row r="704" spans="1:7" ht="20.100000000000001" customHeight="1" x14ac:dyDescent="0.2">
      <c r="A704" s="155" t="s">
        <v>31</v>
      </c>
      <c r="B704" s="156" t="str">
        <f>Obra</f>
        <v>CENTRO DE SALUD SAN MARTIN</v>
      </c>
      <c r="C704" s="161"/>
      <c r="D704" s="161"/>
      <c r="E704" s="161"/>
      <c r="F704" s="156" t="s">
        <v>45</v>
      </c>
      <c r="G704" s="162" t="str">
        <f>Fecha_Base</f>
        <v>07/11/2017</v>
      </c>
    </row>
    <row r="705" spans="1:7" ht="20.100000000000001" customHeight="1" x14ac:dyDescent="0.2">
      <c r="A705" s="163" t="s">
        <v>822</v>
      </c>
      <c r="B705" s="164" t="str">
        <f>Ubicación</f>
        <v>CALLE NACIONAL - DISTRITO DOS ACEQUIAS</v>
      </c>
      <c r="C705" s="164"/>
      <c r="D705" s="165"/>
      <c r="E705" s="166"/>
      <c r="F705" s="167"/>
      <c r="G705" s="168"/>
    </row>
    <row r="706" spans="1:7" ht="20.100000000000001" customHeight="1" x14ac:dyDescent="0.2">
      <c r="A706" s="163" t="s">
        <v>46</v>
      </c>
      <c r="B706" s="278">
        <v>3</v>
      </c>
      <c r="C706" s="170" t="str">
        <f>IF(B706="","",VLOOKUP(B706,Computo_Presupuesto,2,FALSE))</f>
        <v>HORMIGON ARMADO</v>
      </c>
      <c r="D706" s="171"/>
      <c r="E706" s="166"/>
      <c r="F706" s="167"/>
      <c r="G706" s="168"/>
    </row>
    <row r="707" spans="1:7" ht="20.100000000000001" customHeight="1" x14ac:dyDescent="0.2">
      <c r="A707" s="163" t="s">
        <v>32</v>
      </c>
      <c r="B707" s="254" t="s">
        <v>1647</v>
      </c>
      <c r="C707" s="170" t="str">
        <f>IF(B707=0,"",VLOOKUP(B707,Computo_Presupuesto,2,FALSE))</f>
        <v>Contrapiso armado e = 10 cm</v>
      </c>
      <c r="D707" s="165"/>
      <c r="E707" s="166"/>
      <c r="F707" s="164" t="s">
        <v>33</v>
      </c>
      <c r="G707" s="172" t="str">
        <f>IF(B707=0,"",VLOOKUP(B707,Computo_Presupuesto,4,FALSE))</f>
        <v>m2</v>
      </c>
    </row>
    <row r="708" spans="1:7" ht="20.100000000000001" customHeight="1" x14ac:dyDescent="0.2">
      <c r="A708" s="163"/>
      <c r="B708" s="164"/>
      <c r="C708" s="170"/>
      <c r="D708" s="165"/>
      <c r="E708" s="166"/>
      <c r="F708" s="170"/>
      <c r="G708" s="173"/>
    </row>
    <row r="709" spans="1:7" ht="20.100000000000001" customHeight="1" x14ac:dyDescent="0.2">
      <c r="A709" s="332" t="s">
        <v>685</v>
      </c>
      <c r="B709" s="333"/>
      <c r="C709" s="334" t="s">
        <v>0</v>
      </c>
      <c r="D709" s="334" t="s">
        <v>34</v>
      </c>
      <c r="E709" s="335" t="s">
        <v>35</v>
      </c>
      <c r="F709" s="336" t="s">
        <v>36</v>
      </c>
      <c r="G709" s="337" t="s">
        <v>37</v>
      </c>
    </row>
    <row r="710" spans="1:7" ht="20.100000000000001" customHeight="1" x14ac:dyDescent="0.2">
      <c r="A710" s="174" t="s">
        <v>686</v>
      </c>
      <c r="B710" s="175" t="s">
        <v>687</v>
      </c>
      <c r="C710" s="334"/>
      <c r="D710" s="334"/>
      <c r="E710" s="335"/>
      <c r="F710" s="336"/>
      <c r="G710" s="337"/>
    </row>
    <row r="711" spans="1:7" ht="20.100000000000001" customHeight="1" x14ac:dyDescent="0.2">
      <c r="A711" s="267"/>
      <c r="B711" s="176"/>
      <c r="C711" s="177" t="s">
        <v>825</v>
      </c>
      <c r="D711" s="178"/>
      <c r="E711" s="179"/>
      <c r="F711" s="180"/>
      <c r="G711" s="181"/>
    </row>
    <row r="712" spans="1:7" ht="20.100000000000001" customHeight="1" x14ac:dyDescent="0.2">
      <c r="A712" s="268"/>
      <c r="B712" s="182">
        <f t="shared" ref="B712:B723" si="88">IF(A712=0,0,VLOOKUP(A712,Tabla_Indices,2,FALSE))</f>
        <v>0</v>
      </c>
      <c r="C712" s="269"/>
      <c r="D712" s="270"/>
      <c r="E712" s="271"/>
      <c r="F712" s="272"/>
      <c r="G712" s="183">
        <f>ROUND(E712*F712,2)</f>
        <v>0</v>
      </c>
    </row>
    <row r="713" spans="1:7" ht="20.100000000000001" customHeight="1" x14ac:dyDescent="0.2">
      <c r="A713" s="273"/>
      <c r="B713" s="182">
        <f t="shared" si="88"/>
        <v>0</v>
      </c>
      <c r="C713" s="269"/>
      <c r="D713" s="270"/>
      <c r="E713" s="271"/>
      <c r="F713" s="272"/>
      <c r="G713" s="183">
        <f t="shared" ref="G713:G723" si="89">ROUND(E713*F713,2)</f>
        <v>0</v>
      </c>
    </row>
    <row r="714" spans="1:7" ht="20.100000000000001" customHeight="1" x14ac:dyDescent="0.2">
      <c r="A714" s="268"/>
      <c r="B714" s="182">
        <f t="shared" si="88"/>
        <v>0</v>
      </c>
      <c r="C714" s="269"/>
      <c r="D714" s="270"/>
      <c r="E714" s="271"/>
      <c r="F714" s="272"/>
      <c r="G714" s="183">
        <f t="shared" si="89"/>
        <v>0</v>
      </c>
    </row>
    <row r="715" spans="1:7" ht="20.100000000000001" customHeight="1" x14ac:dyDescent="0.2">
      <c r="A715" s="268"/>
      <c r="B715" s="182">
        <f t="shared" si="88"/>
        <v>0</v>
      </c>
      <c r="C715" s="269"/>
      <c r="D715" s="270"/>
      <c r="E715" s="271"/>
      <c r="F715" s="272"/>
      <c r="G715" s="183">
        <f t="shared" si="89"/>
        <v>0</v>
      </c>
    </row>
    <row r="716" spans="1:7" ht="20.100000000000001" customHeight="1" x14ac:dyDescent="0.2">
      <c r="A716" s="268"/>
      <c r="B716" s="182">
        <f t="shared" si="88"/>
        <v>0</v>
      </c>
      <c r="C716" s="269"/>
      <c r="D716" s="270"/>
      <c r="E716" s="274"/>
      <c r="F716" s="272"/>
      <c r="G716" s="183">
        <f t="shared" si="89"/>
        <v>0</v>
      </c>
    </row>
    <row r="717" spans="1:7" ht="20.100000000000001" customHeight="1" x14ac:dyDescent="0.2">
      <c r="A717" s="268"/>
      <c r="B717" s="182">
        <f t="shared" si="88"/>
        <v>0</v>
      </c>
      <c r="C717" s="269"/>
      <c r="D717" s="270"/>
      <c r="E717" s="274"/>
      <c r="F717" s="272"/>
      <c r="G717" s="183">
        <f t="shared" si="89"/>
        <v>0</v>
      </c>
    </row>
    <row r="718" spans="1:7" ht="20.100000000000001" customHeight="1" x14ac:dyDescent="0.2">
      <c r="A718" s="268"/>
      <c r="B718" s="182">
        <f t="shared" si="88"/>
        <v>0</v>
      </c>
      <c r="C718" s="269"/>
      <c r="D718" s="270"/>
      <c r="E718" s="271"/>
      <c r="F718" s="272"/>
      <c r="G718" s="183">
        <f t="shared" si="89"/>
        <v>0</v>
      </c>
    </row>
    <row r="719" spans="1:7" ht="20.100000000000001" customHeight="1" x14ac:dyDescent="0.2">
      <c r="A719" s="268"/>
      <c r="B719" s="182">
        <f t="shared" si="88"/>
        <v>0</v>
      </c>
      <c r="C719" s="269"/>
      <c r="D719" s="270"/>
      <c r="E719" s="271"/>
      <c r="F719" s="272"/>
      <c r="G719" s="183">
        <f t="shared" si="89"/>
        <v>0</v>
      </c>
    </row>
    <row r="720" spans="1:7" ht="20.100000000000001" customHeight="1" x14ac:dyDescent="0.2">
      <c r="A720" s="268"/>
      <c r="B720" s="182">
        <f t="shared" si="88"/>
        <v>0</v>
      </c>
      <c r="C720" s="269"/>
      <c r="D720" s="270"/>
      <c r="E720" s="271"/>
      <c r="F720" s="272"/>
      <c r="G720" s="183">
        <f t="shared" si="89"/>
        <v>0</v>
      </c>
    </row>
    <row r="721" spans="1:7" ht="20.100000000000001" customHeight="1" x14ac:dyDescent="0.2">
      <c r="A721" s="268"/>
      <c r="B721" s="182">
        <f t="shared" si="88"/>
        <v>0</v>
      </c>
      <c r="C721" s="269"/>
      <c r="D721" s="270"/>
      <c r="E721" s="271"/>
      <c r="F721" s="272"/>
      <c r="G721" s="183">
        <f t="shared" si="89"/>
        <v>0</v>
      </c>
    </row>
    <row r="722" spans="1:7" ht="20.100000000000001" customHeight="1" x14ac:dyDescent="0.2">
      <c r="A722" s="268"/>
      <c r="B722" s="182">
        <f t="shared" si="88"/>
        <v>0</v>
      </c>
      <c r="C722" s="269"/>
      <c r="D722" s="270"/>
      <c r="E722" s="271"/>
      <c r="F722" s="272"/>
      <c r="G722" s="183">
        <f t="shared" si="89"/>
        <v>0</v>
      </c>
    </row>
    <row r="723" spans="1:7" ht="20.100000000000001" customHeight="1" x14ac:dyDescent="0.2">
      <c r="A723" s="268"/>
      <c r="B723" s="182">
        <f t="shared" si="88"/>
        <v>0</v>
      </c>
      <c r="C723" s="269"/>
      <c r="D723" s="270"/>
      <c r="E723" s="271"/>
      <c r="F723" s="272"/>
      <c r="G723" s="183">
        <f t="shared" si="89"/>
        <v>0</v>
      </c>
    </row>
    <row r="724" spans="1:7" ht="20.100000000000001" customHeight="1" x14ac:dyDescent="0.2">
      <c r="A724" s="184"/>
      <c r="B724" s="170"/>
      <c r="C724" s="170"/>
      <c r="D724" s="165"/>
      <c r="E724" s="166"/>
      <c r="F724" s="185" t="s">
        <v>38</v>
      </c>
      <c r="G724" s="186">
        <f>SUBTOTAL(9,G712:G723)</f>
        <v>0</v>
      </c>
    </row>
    <row r="725" spans="1:7" ht="20.100000000000001" customHeight="1" x14ac:dyDescent="0.2">
      <c r="A725" s="184"/>
      <c r="B725" s="170"/>
      <c r="C725" s="187" t="s">
        <v>826</v>
      </c>
      <c r="D725" s="165"/>
      <c r="E725" s="166"/>
      <c r="F725" s="167"/>
      <c r="G725" s="188"/>
    </row>
    <row r="726" spans="1:7" ht="20.100000000000001" customHeight="1" x14ac:dyDescent="0.2">
      <c r="A726" s="268"/>
      <c r="B726" s="182">
        <f t="shared" ref="B726:B735" si="90">IF(A726=0,0,VLOOKUP(A726,Tabla_Indices,2,FALSE))</f>
        <v>0</v>
      </c>
      <c r="C726" s="275"/>
      <c r="D726" s="270"/>
      <c r="E726" s="271"/>
      <c r="F726" s="272"/>
      <c r="G726" s="183">
        <f>ROUND(E726*F726,2)</f>
        <v>0</v>
      </c>
    </row>
    <row r="727" spans="1:7" ht="20.100000000000001" customHeight="1" x14ac:dyDescent="0.2">
      <c r="A727" s="268"/>
      <c r="B727" s="182">
        <f t="shared" si="90"/>
        <v>0</v>
      </c>
      <c r="C727" s="269"/>
      <c r="D727" s="270"/>
      <c r="E727" s="271"/>
      <c r="F727" s="272"/>
      <c r="G727" s="183">
        <f>ROUND(E727*F727,2)</f>
        <v>0</v>
      </c>
    </row>
    <row r="728" spans="1:7" ht="20.100000000000001" customHeight="1" x14ac:dyDescent="0.2">
      <c r="A728" s="268"/>
      <c r="B728" s="182">
        <f t="shared" si="90"/>
        <v>0</v>
      </c>
      <c r="C728" s="269"/>
      <c r="D728" s="270"/>
      <c r="E728" s="271"/>
      <c r="F728" s="272"/>
      <c r="G728" s="183">
        <f t="shared" ref="G728:G735" si="91">ROUND(E728*F728,2)</f>
        <v>0</v>
      </c>
    </row>
    <row r="729" spans="1:7" ht="20.100000000000001" customHeight="1" x14ac:dyDescent="0.2">
      <c r="A729" s="268"/>
      <c r="B729" s="182">
        <f t="shared" si="90"/>
        <v>0</v>
      </c>
      <c r="C729" s="269"/>
      <c r="D729" s="270"/>
      <c r="E729" s="271"/>
      <c r="F729" s="272"/>
      <c r="G729" s="183">
        <f t="shared" si="91"/>
        <v>0</v>
      </c>
    </row>
    <row r="730" spans="1:7" ht="20.100000000000001" customHeight="1" x14ac:dyDescent="0.2">
      <c r="A730" s="268"/>
      <c r="B730" s="182">
        <f t="shared" si="90"/>
        <v>0</v>
      </c>
      <c r="C730" s="269"/>
      <c r="D730" s="270"/>
      <c r="E730" s="271"/>
      <c r="F730" s="272"/>
      <c r="G730" s="183">
        <f t="shared" si="91"/>
        <v>0</v>
      </c>
    </row>
    <row r="731" spans="1:7" ht="20.100000000000001" customHeight="1" x14ac:dyDescent="0.2">
      <c r="A731" s="268"/>
      <c r="B731" s="182">
        <f t="shared" si="90"/>
        <v>0</v>
      </c>
      <c r="C731" s="269"/>
      <c r="D731" s="270"/>
      <c r="E731" s="271"/>
      <c r="F731" s="272"/>
      <c r="G731" s="183">
        <f t="shared" si="91"/>
        <v>0</v>
      </c>
    </row>
    <row r="732" spans="1:7" ht="20.100000000000001" customHeight="1" x14ac:dyDescent="0.2">
      <c r="A732" s="268"/>
      <c r="B732" s="182">
        <f t="shared" si="90"/>
        <v>0</v>
      </c>
      <c r="C732" s="269"/>
      <c r="D732" s="270"/>
      <c r="E732" s="271"/>
      <c r="F732" s="272"/>
      <c r="G732" s="183">
        <f t="shared" si="91"/>
        <v>0</v>
      </c>
    </row>
    <row r="733" spans="1:7" ht="20.100000000000001" customHeight="1" x14ac:dyDescent="0.2">
      <c r="A733" s="268"/>
      <c r="B733" s="182">
        <f t="shared" si="90"/>
        <v>0</v>
      </c>
      <c r="C733" s="269"/>
      <c r="D733" s="270"/>
      <c r="E733" s="271"/>
      <c r="F733" s="272"/>
      <c r="G733" s="183">
        <f t="shared" si="91"/>
        <v>0</v>
      </c>
    </row>
    <row r="734" spans="1:7" ht="20.100000000000001" customHeight="1" x14ac:dyDescent="0.2">
      <c r="A734" s="268"/>
      <c r="B734" s="182">
        <f t="shared" si="90"/>
        <v>0</v>
      </c>
      <c r="C734" s="269"/>
      <c r="D734" s="270"/>
      <c r="E734" s="271"/>
      <c r="F734" s="272"/>
      <c r="G734" s="183">
        <f t="shared" si="91"/>
        <v>0</v>
      </c>
    </row>
    <row r="735" spans="1:7" ht="20.100000000000001" customHeight="1" x14ac:dyDescent="0.2">
      <c r="A735" s="268"/>
      <c r="B735" s="182">
        <f t="shared" si="90"/>
        <v>0</v>
      </c>
      <c r="C735" s="269"/>
      <c r="D735" s="270"/>
      <c r="E735" s="271"/>
      <c r="F735" s="272"/>
      <c r="G735" s="183">
        <f t="shared" si="91"/>
        <v>0</v>
      </c>
    </row>
    <row r="736" spans="1:7" ht="20.100000000000001" customHeight="1" x14ac:dyDescent="0.2">
      <c r="A736" s="184"/>
      <c r="B736" s="170"/>
      <c r="C736" s="170"/>
      <c r="D736" s="165"/>
      <c r="E736" s="166"/>
      <c r="F736" s="185" t="s">
        <v>39</v>
      </c>
      <c r="G736" s="186">
        <f>SUBTOTAL(9,G726:G735)</f>
        <v>0</v>
      </c>
    </row>
    <row r="737" spans="1:7" ht="20.100000000000001" customHeight="1" x14ac:dyDescent="0.2">
      <c r="A737" s="184"/>
      <c r="B737" s="170"/>
      <c r="C737" s="187" t="s">
        <v>827</v>
      </c>
      <c r="D737" s="165"/>
      <c r="E737" s="166"/>
      <c r="F737" s="170"/>
      <c r="G737" s="188"/>
    </row>
    <row r="738" spans="1:7" ht="20.100000000000001" customHeight="1" x14ac:dyDescent="0.2">
      <c r="A738" s="268"/>
      <c r="B738" s="182">
        <f t="shared" ref="B738:B746" si="92">IF(A738=0,0,VLOOKUP(A738,Tabla_Indices,2,FALSE))</f>
        <v>0</v>
      </c>
      <c r="C738" s="269"/>
      <c r="D738" s="270"/>
      <c r="E738" s="271"/>
      <c r="F738" s="276"/>
      <c r="G738" s="189">
        <f>ROUND(E738*F738,2)</f>
        <v>0</v>
      </c>
    </row>
    <row r="739" spans="1:7" ht="20.100000000000001" customHeight="1" x14ac:dyDescent="0.2">
      <c r="A739" s="268"/>
      <c r="B739" s="182">
        <f t="shared" si="92"/>
        <v>0</v>
      </c>
      <c r="C739" s="275"/>
      <c r="D739" s="270"/>
      <c r="E739" s="271"/>
      <c r="F739" s="272"/>
      <c r="G739" s="189">
        <f>ROUND(E739*F739,2)</f>
        <v>0</v>
      </c>
    </row>
    <row r="740" spans="1:7" ht="20.100000000000001" customHeight="1" x14ac:dyDescent="0.2">
      <c r="A740" s="268"/>
      <c r="B740" s="182">
        <f t="shared" si="92"/>
        <v>0</v>
      </c>
      <c r="C740" s="277"/>
      <c r="D740" s="270"/>
      <c r="E740" s="271"/>
      <c r="F740" s="272"/>
      <c r="G740" s="189">
        <f>ROUND(E740*F740,2)</f>
        <v>0</v>
      </c>
    </row>
    <row r="741" spans="1:7" ht="20.100000000000001" customHeight="1" x14ac:dyDescent="0.2">
      <c r="A741" s="268"/>
      <c r="B741" s="182">
        <f t="shared" si="92"/>
        <v>0</v>
      </c>
      <c r="C741" s="277"/>
      <c r="D741" s="270"/>
      <c r="E741" s="271"/>
      <c r="F741" s="272"/>
      <c r="G741" s="189">
        <f>ROUND(E741*F741,2)</f>
        <v>0</v>
      </c>
    </row>
    <row r="742" spans="1:7" ht="20.100000000000001" customHeight="1" x14ac:dyDescent="0.2">
      <c r="A742" s="268"/>
      <c r="B742" s="182">
        <f t="shared" si="92"/>
        <v>0</v>
      </c>
      <c r="C742" s="277"/>
      <c r="D742" s="270"/>
      <c r="E742" s="271"/>
      <c r="F742" s="272"/>
      <c r="G742" s="189">
        <f t="shared" ref="G742:G746" si="93">ROUND(E742*F742,2)</f>
        <v>0</v>
      </c>
    </row>
    <row r="743" spans="1:7" ht="20.100000000000001" customHeight="1" x14ac:dyDescent="0.2">
      <c r="A743" s="268"/>
      <c r="B743" s="182">
        <f t="shared" si="92"/>
        <v>0</v>
      </c>
      <c r="C743" s="277"/>
      <c r="D743" s="270"/>
      <c r="E743" s="271"/>
      <c r="F743" s="272"/>
      <c r="G743" s="189">
        <f t="shared" si="93"/>
        <v>0</v>
      </c>
    </row>
    <row r="744" spans="1:7" ht="20.100000000000001" customHeight="1" x14ac:dyDescent="0.2">
      <c r="A744" s="268"/>
      <c r="B744" s="182">
        <f t="shared" si="92"/>
        <v>0</v>
      </c>
      <c r="C744" s="269"/>
      <c r="D744" s="270"/>
      <c r="E744" s="271"/>
      <c r="F744" s="272"/>
      <c r="G744" s="189">
        <f t="shared" si="93"/>
        <v>0</v>
      </c>
    </row>
    <row r="745" spans="1:7" ht="20.100000000000001" customHeight="1" x14ac:dyDescent="0.2">
      <c r="A745" s="268"/>
      <c r="B745" s="182">
        <f t="shared" si="92"/>
        <v>0</v>
      </c>
      <c r="C745" s="269"/>
      <c r="D745" s="270"/>
      <c r="E745" s="271"/>
      <c r="F745" s="272"/>
      <c r="G745" s="189">
        <f t="shared" si="93"/>
        <v>0</v>
      </c>
    </row>
    <row r="746" spans="1:7" ht="20.100000000000001" customHeight="1" x14ac:dyDescent="0.2">
      <c r="A746" s="268"/>
      <c r="B746" s="182">
        <f t="shared" si="92"/>
        <v>0</v>
      </c>
      <c r="C746" s="269"/>
      <c r="D746" s="270"/>
      <c r="E746" s="271"/>
      <c r="F746" s="272"/>
      <c r="G746" s="189">
        <f t="shared" si="93"/>
        <v>0</v>
      </c>
    </row>
    <row r="747" spans="1:7" ht="20.100000000000001" customHeight="1" x14ac:dyDescent="0.2">
      <c r="A747" s="190"/>
      <c r="B747" s="165"/>
      <c r="C747" s="170"/>
      <c r="D747" s="165"/>
      <c r="E747" s="166"/>
      <c r="F747" s="185" t="s">
        <v>40</v>
      </c>
      <c r="G747" s="186">
        <f>SUBTOTAL(9,G738:G746)</f>
        <v>0</v>
      </c>
    </row>
    <row r="748" spans="1:7" ht="20.100000000000001" customHeight="1" thickBot="1" x14ac:dyDescent="0.25">
      <c r="A748" s="191"/>
      <c r="B748" s="192"/>
      <c r="C748" s="193"/>
      <c r="D748" s="192"/>
      <c r="E748" s="194"/>
      <c r="F748" s="195"/>
      <c r="G748" s="196"/>
    </row>
    <row r="749" spans="1:7" ht="20.100000000000001" customHeight="1" thickBot="1" x14ac:dyDescent="0.25">
      <c r="A749" s="249" t="str">
        <f>B707</f>
        <v>3-10</v>
      </c>
      <c r="B749" s="247" t="str">
        <f>C707</f>
        <v>Contrapiso armado e = 10 cm</v>
      </c>
      <c r="C749" s="197"/>
      <c r="D749" s="197" t="s">
        <v>41</v>
      </c>
      <c r="E749" s="198"/>
      <c r="F749" s="199" t="s">
        <v>42</v>
      </c>
      <c r="G749" s="200">
        <f>SUBTOTAL(9,G712:G748)</f>
        <v>0</v>
      </c>
    </row>
    <row r="750" spans="1:7" ht="20.100000000000001" customHeight="1" thickTop="1" thickBot="1" x14ac:dyDescent="0.25"/>
    <row r="751" spans="1:7" ht="20.100000000000001" customHeight="1" thickTop="1" x14ac:dyDescent="0.2">
      <c r="A751" s="329" t="s">
        <v>44</v>
      </c>
      <c r="B751" s="330"/>
      <c r="C751" s="330"/>
      <c r="D751" s="330"/>
      <c r="E751" s="330"/>
      <c r="F751" s="330"/>
      <c r="G751" s="331"/>
    </row>
    <row r="752" spans="1:7" ht="20.100000000000001" customHeight="1" x14ac:dyDescent="0.2">
      <c r="A752" s="155" t="s">
        <v>823</v>
      </c>
      <c r="B752" s="156" t="str">
        <f>Comitente</f>
        <v>DIRECCIÓN ARQUITECTURA</v>
      </c>
      <c r="C752" s="157"/>
      <c r="D752" s="158"/>
      <c r="E752" s="158"/>
      <c r="F752" s="159"/>
      <c r="G752" s="160"/>
    </row>
    <row r="753" spans="1:7" ht="20.100000000000001" customHeight="1" x14ac:dyDescent="0.2">
      <c r="A753" s="155" t="s">
        <v>824</v>
      </c>
      <c r="B753" s="156">
        <f>Contratista</f>
        <v>0</v>
      </c>
      <c r="C753" s="161"/>
      <c r="D753" s="161"/>
      <c r="E753" s="161"/>
      <c r="F753" s="156"/>
      <c r="G753" s="162"/>
    </row>
    <row r="754" spans="1:7" ht="20.100000000000001" customHeight="1" x14ac:dyDescent="0.2">
      <c r="A754" s="155" t="s">
        <v>31</v>
      </c>
      <c r="B754" s="156" t="str">
        <f>Obra</f>
        <v>CENTRO DE SALUD SAN MARTIN</v>
      </c>
      <c r="C754" s="161"/>
      <c r="D754" s="161"/>
      <c r="E754" s="161"/>
      <c r="F754" s="156" t="s">
        <v>45</v>
      </c>
      <c r="G754" s="162" t="str">
        <f>Fecha_Base</f>
        <v>07/11/2017</v>
      </c>
    </row>
    <row r="755" spans="1:7" ht="20.100000000000001" customHeight="1" x14ac:dyDescent="0.2">
      <c r="A755" s="163" t="s">
        <v>822</v>
      </c>
      <c r="B755" s="164" t="str">
        <f>Ubicación</f>
        <v>CALLE NACIONAL - DISTRITO DOS ACEQUIAS</v>
      </c>
      <c r="C755" s="164"/>
      <c r="D755" s="165"/>
      <c r="E755" s="166"/>
      <c r="F755" s="167"/>
      <c r="G755" s="168"/>
    </row>
    <row r="756" spans="1:7" ht="20.100000000000001" customHeight="1" x14ac:dyDescent="0.2">
      <c r="A756" s="163" t="s">
        <v>46</v>
      </c>
      <c r="B756" s="278">
        <v>4</v>
      </c>
      <c r="C756" s="170" t="str">
        <f>IF(B756="","",VLOOKUP(B756,Computo_Presupuesto,2,FALSE))</f>
        <v>CONTRAPISOS Y CARPETAS</v>
      </c>
      <c r="D756" s="171"/>
      <c r="E756" s="166"/>
      <c r="F756" s="167"/>
      <c r="G756" s="168"/>
    </row>
    <row r="757" spans="1:7" ht="20.100000000000001" customHeight="1" x14ac:dyDescent="0.2">
      <c r="A757" s="163" t="s">
        <v>32</v>
      </c>
      <c r="B757" s="254" t="s">
        <v>1214</v>
      </c>
      <c r="C757" s="170" t="str">
        <f>IF(B757=0,"",VLOOKUP(B757,Computo_Presupuesto,2,FALSE))</f>
        <v>Carpeta sobre contrapiso</v>
      </c>
      <c r="D757" s="165"/>
      <c r="E757" s="166"/>
      <c r="F757" s="164" t="s">
        <v>33</v>
      </c>
      <c r="G757" s="172" t="str">
        <f>IF(B757=0,"",VLOOKUP(B757,Computo_Presupuesto,4,FALSE))</f>
        <v>m2</v>
      </c>
    </row>
    <row r="758" spans="1:7" ht="20.100000000000001" customHeight="1" x14ac:dyDescent="0.2">
      <c r="A758" s="163"/>
      <c r="B758" s="164"/>
      <c r="C758" s="170"/>
      <c r="D758" s="165"/>
      <c r="E758" s="166"/>
      <c r="F758" s="170"/>
      <c r="G758" s="173"/>
    </row>
    <row r="759" spans="1:7" ht="20.100000000000001" customHeight="1" x14ac:dyDescent="0.2">
      <c r="A759" s="332" t="s">
        <v>685</v>
      </c>
      <c r="B759" s="333"/>
      <c r="C759" s="334" t="s">
        <v>0</v>
      </c>
      <c r="D759" s="334" t="s">
        <v>34</v>
      </c>
      <c r="E759" s="335" t="s">
        <v>35</v>
      </c>
      <c r="F759" s="336" t="s">
        <v>36</v>
      </c>
      <c r="G759" s="337" t="s">
        <v>37</v>
      </c>
    </row>
    <row r="760" spans="1:7" s="15" customFormat="1" ht="20.100000000000001" customHeight="1" x14ac:dyDescent="0.2">
      <c r="A760" s="174" t="s">
        <v>686</v>
      </c>
      <c r="B760" s="175" t="s">
        <v>687</v>
      </c>
      <c r="C760" s="334"/>
      <c r="D760" s="334"/>
      <c r="E760" s="335"/>
      <c r="F760" s="336"/>
      <c r="G760" s="337"/>
    </row>
    <row r="761" spans="1:7" ht="20.100000000000001" customHeight="1" x14ac:dyDescent="0.2">
      <c r="A761" s="267"/>
      <c r="B761" s="176"/>
      <c r="C761" s="177" t="s">
        <v>825</v>
      </c>
      <c r="D761" s="178"/>
      <c r="E761" s="179"/>
      <c r="F761" s="180"/>
      <c r="G761" s="181"/>
    </row>
    <row r="762" spans="1:7" ht="20.100000000000001" customHeight="1" x14ac:dyDescent="0.2">
      <c r="A762" s="268"/>
      <c r="B762" s="182">
        <f t="shared" ref="B762:B773" si="94">IF(A762=0,0,VLOOKUP(A762,Tabla_Indices,2,FALSE))</f>
        <v>0</v>
      </c>
      <c r="C762" s="269"/>
      <c r="D762" s="270"/>
      <c r="E762" s="271"/>
      <c r="F762" s="272"/>
      <c r="G762" s="183">
        <f>ROUND(E762*F762,2)</f>
        <v>0</v>
      </c>
    </row>
    <row r="763" spans="1:7" ht="20.100000000000001" customHeight="1" x14ac:dyDescent="0.2">
      <c r="A763" s="273"/>
      <c r="B763" s="182">
        <f t="shared" si="94"/>
        <v>0</v>
      </c>
      <c r="C763" s="269"/>
      <c r="D763" s="270"/>
      <c r="E763" s="271"/>
      <c r="F763" s="272"/>
      <c r="G763" s="183">
        <f t="shared" ref="G763:G773" si="95">ROUND(E763*F763,2)</f>
        <v>0</v>
      </c>
    </row>
    <row r="764" spans="1:7" ht="20.100000000000001" customHeight="1" x14ac:dyDescent="0.2">
      <c r="A764" s="268"/>
      <c r="B764" s="182">
        <f t="shared" si="94"/>
        <v>0</v>
      </c>
      <c r="C764" s="269"/>
      <c r="D764" s="270"/>
      <c r="E764" s="271"/>
      <c r="F764" s="272"/>
      <c r="G764" s="183">
        <f t="shared" si="95"/>
        <v>0</v>
      </c>
    </row>
    <row r="765" spans="1:7" ht="20.100000000000001" customHeight="1" x14ac:dyDescent="0.2">
      <c r="A765" s="268"/>
      <c r="B765" s="182">
        <f t="shared" si="94"/>
        <v>0</v>
      </c>
      <c r="C765" s="269"/>
      <c r="D765" s="270"/>
      <c r="E765" s="271"/>
      <c r="F765" s="272"/>
      <c r="G765" s="183">
        <f t="shared" si="95"/>
        <v>0</v>
      </c>
    </row>
    <row r="766" spans="1:7" ht="20.100000000000001" customHeight="1" x14ac:dyDescent="0.2">
      <c r="A766" s="268"/>
      <c r="B766" s="182">
        <f t="shared" si="94"/>
        <v>0</v>
      </c>
      <c r="C766" s="269"/>
      <c r="D766" s="270"/>
      <c r="E766" s="274"/>
      <c r="F766" s="272"/>
      <c r="G766" s="183">
        <f t="shared" si="95"/>
        <v>0</v>
      </c>
    </row>
    <row r="767" spans="1:7" ht="20.100000000000001" customHeight="1" x14ac:dyDescent="0.2">
      <c r="A767" s="268"/>
      <c r="B767" s="182">
        <f t="shared" si="94"/>
        <v>0</v>
      </c>
      <c r="C767" s="269"/>
      <c r="D767" s="270"/>
      <c r="E767" s="274"/>
      <c r="F767" s="272"/>
      <c r="G767" s="183">
        <f t="shared" si="95"/>
        <v>0</v>
      </c>
    </row>
    <row r="768" spans="1:7" ht="20.100000000000001" customHeight="1" x14ac:dyDescent="0.2">
      <c r="A768" s="268"/>
      <c r="B768" s="182">
        <f t="shared" si="94"/>
        <v>0</v>
      </c>
      <c r="C768" s="269"/>
      <c r="D768" s="270"/>
      <c r="E768" s="271"/>
      <c r="F768" s="272"/>
      <c r="G768" s="183">
        <f t="shared" si="95"/>
        <v>0</v>
      </c>
    </row>
    <row r="769" spans="1:7" ht="20.100000000000001" customHeight="1" x14ac:dyDescent="0.2">
      <c r="A769" s="268"/>
      <c r="B769" s="182">
        <f t="shared" si="94"/>
        <v>0</v>
      </c>
      <c r="C769" s="269"/>
      <c r="D769" s="270"/>
      <c r="E769" s="271"/>
      <c r="F769" s="272"/>
      <c r="G769" s="183">
        <f t="shared" si="95"/>
        <v>0</v>
      </c>
    </row>
    <row r="770" spans="1:7" ht="20.100000000000001" customHeight="1" x14ac:dyDescent="0.2">
      <c r="A770" s="268"/>
      <c r="B770" s="182">
        <f t="shared" si="94"/>
        <v>0</v>
      </c>
      <c r="C770" s="269"/>
      <c r="D770" s="270"/>
      <c r="E770" s="271"/>
      <c r="F770" s="272"/>
      <c r="G770" s="183">
        <f t="shared" si="95"/>
        <v>0</v>
      </c>
    </row>
    <row r="771" spans="1:7" ht="20.100000000000001" customHeight="1" x14ac:dyDescent="0.2">
      <c r="A771" s="268"/>
      <c r="B771" s="182">
        <f t="shared" si="94"/>
        <v>0</v>
      </c>
      <c r="C771" s="269"/>
      <c r="D771" s="270"/>
      <c r="E771" s="271"/>
      <c r="F771" s="272"/>
      <c r="G771" s="183">
        <f t="shared" si="95"/>
        <v>0</v>
      </c>
    </row>
    <row r="772" spans="1:7" ht="20.100000000000001" customHeight="1" x14ac:dyDescent="0.2">
      <c r="A772" s="268"/>
      <c r="B772" s="182">
        <f t="shared" si="94"/>
        <v>0</v>
      </c>
      <c r="C772" s="269"/>
      <c r="D772" s="270"/>
      <c r="E772" s="271"/>
      <c r="F772" s="272"/>
      <c r="G772" s="183">
        <f t="shared" si="95"/>
        <v>0</v>
      </c>
    </row>
    <row r="773" spans="1:7" ht="20.100000000000001" customHeight="1" x14ac:dyDescent="0.2">
      <c r="A773" s="268"/>
      <c r="B773" s="182">
        <f t="shared" si="94"/>
        <v>0</v>
      </c>
      <c r="C773" s="269"/>
      <c r="D773" s="270"/>
      <c r="E773" s="271"/>
      <c r="F773" s="272"/>
      <c r="G773" s="183">
        <f t="shared" si="95"/>
        <v>0</v>
      </c>
    </row>
    <row r="774" spans="1:7" ht="20.100000000000001" customHeight="1" x14ac:dyDescent="0.2">
      <c r="A774" s="184"/>
      <c r="B774" s="170"/>
      <c r="C774" s="170"/>
      <c r="D774" s="165"/>
      <c r="E774" s="166"/>
      <c r="F774" s="185" t="s">
        <v>38</v>
      </c>
      <c r="G774" s="186">
        <f>SUBTOTAL(9,G762:G773)</f>
        <v>0</v>
      </c>
    </row>
    <row r="775" spans="1:7" ht="20.100000000000001" customHeight="1" x14ac:dyDescent="0.2">
      <c r="A775" s="184"/>
      <c r="B775" s="170"/>
      <c r="C775" s="187" t="s">
        <v>826</v>
      </c>
      <c r="D775" s="165"/>
      <c r="E775" s="166"/>
      <c r="F775" s="167"/>
      <c r="G775" s="188"/>
    </row>
    <row r="776" spans="1:7" ht="20.100000000000001" customHeight="1" x14ac:dyDescent="0.2">
      <c r="A776" s="268"/>
      <c r="B776" s="182">
        <f t="shared" ref="B776:B785" si="96">IF(A776=0,0,VLOOKUP(A776,Tabla_Indices,2,FALSE))</f>
        <v>0</v>
      </c>
      <c r="C776" s="275"/>
      <c r="D776" s="270"/>
      <c r="E776" s="271"/>
      <c r="F776" s="272"/>
      <c r="G776" s="183">
        <f>ROUND(E776*F776,2)</f>
        <v>0</v>
      </c>
    </row>
    <row r="777" spans="1:7" ht="20.100000000000001" customHeight="1" x14ac:dyDescent="0.2">
      <c r="A777" s="268"/>
      <c r="B777" s="182">
        <f t="shared" si="96"/>
        <v>0</v>
      </c>
      <c r="C777" s="269"/>
      <c r="D777" s="270"/>
      <c r="E777" s="271"/>
      <c r="F777" s="272"/>
      <c r="G777" s="183">
        <f>ROUND(E777*F777,2)</f>
        <v>0</v>
      </c>
    </row>
    <row r="778" spans="1:7" ht="20.100000000000001" customHeight="1" x14ac:dyDescent="0.2">
      <c r="A778" s="268"/>
      <c r="B778" s="182">
        <f t="shared" si="96"/>
        <v>0</v>
      </c>
      <c r="C778" s="269"/>
      <c r="D778" s="270"/>
      <c r="E778" s="271"/>
      <c r="F778" s="272"/>
      <c r="G778" s="183">
        <f t="shared" ref="G778:G785" si="97">ROUND(E778*F778,2)</f>
        <v>0</v>
      </c>
    </row>
    <row r="779" spans="1:7" ht="20.100000000000001" customHeight="1" x14ac:dyDescent="0.2">
      <c r="A779" s="268"/>
      <c r="B779" s="182">
        <f t="shared" si="96"/>
        <v>0</v>
      </c>
      <c r="C779" s="269"/>
      <c r="D779" s="270"/>
      <c r="E779" s="271"/>
      <c r="F779" s="272"/>
      <c r="G779" s="183">
        <f t="shared" si="97"/>
        <v>0</v>
      </c>
    </row>
    <row r="780" spans="1:7" ht="20.100000000000001" customHeight="1" x14ac:dyDescent="0.2">
      <c r="A780" s="268"/>
      <c r="B780" s="182">
        <f t="shared" si="96"/>
        <v>0</v>
      </c>
      <c r="C780" s="269"/>
      <c r="D780" s="270"/>
      <c r="E780" s="271"/>
      <c r="F780" s="272"/>
      <c r="G780" s="183">
        <f t="shared" si="97"/>
        <v>0</v>
      </c>
    </row>
    <row r="781" spans="1:7" ht="20.100000000000001" customHeight="1" x14ac:dyDescent="0.2">
      <c r="A781" s="268"/>
      <c r="B781" s="182">
        <f t="shared" si="96"/>
        <v>0</v>
      </c>
      <c r="C781" s="269"/>
      <c r="D781" s="270"/>
      <c r="E781" s="271"/>
      <c r="F781" s="272"/>
      <c r="G781" s="183">
        <f t="shared" si="97"/>
        <v>0</v>
      </c>
    </row>
    <row r="782" spans="1:7" ht="20.100000000000001" customHeight="1" x14ac:dyDescent="0.2">
      <c r="A782" s="268"/>
      <c r="B782" s="182">
        <f t="shared" si="96"/>
        <v>0</v>
      </c>
      <c r="C782" s="269"/>
      <c r="D782" s="270"/>
      <c r="E782" s="271"/>
      <c r="F782" s="272"/>
      <c r="G782" s="183">
        <f t="shared" si="97"/>
        <v>0</v>
      </c>
    </row>
    <row r="783" spans="1:7" ht="20.100000000000001" customHeight="1" x14ac:dyDescent="0.2">
      <c r="A783" s="268"/>
      <c r="B783" s="182">
        <f t="shared" si="96"/>
        <v>0</v>
      </c>
      <c r="C783" s="269"/>
      <c r="D783" s="270"/>
      <c r="E783" s="271"/>
      <c r="F783" s="272"/>
      <c r="G783" s="183">
        <f t="shared" si="97"/>
        <v>0</v>
      </c>
    </row>
    <row r="784" spans="1:7" ht="20.100000000000001" customHeight="1" x14ac:dyDescent="0.2">
      <c r="A784" s="268"/>
      <c r="B784" s="182">
        <f t="shared" si="96"/>
        <v>0</v>
      </c>
      <c r="C784" s="269"/>
      <c r="D784" s="270"/>
      <c r="E784" s="271"/>
      <c r="F784" s="272"/>
      <c r="G784" s="183">
        <f t="shared" si="97"/>
        <v>0</v>
      </c>
    </row>
    <row r="785" spans="1:7" ht="20.100000000000001" customHeight="1" x14ac:dyDescent="0.2">
      <c r="A785" s="268"/>
      <c r="B785" s="182">
        <f t="shared" si="96"/>
        <v>0</v>
      </c>
      <c r="C785" s="269"/>
      <c r="D785" s="270"/>
      <c r="E785" s="271"/>
      <c r="F785" s="272"/>
      <c r="G785" s="183">
        <f t="shared" si="97"/>
        <v>0</v>
      </c>
    </row>
    <row r="786" spans="1:7" ht="20.100000000000001" customHeight="1" x14ac:dyDescent="0.2">
      <c r="A786" s="184"/>
      <c r="B786" s="170"/>
      <c r="C786" s="170"/>
      <c r="D786" s="165"/>
      <c r="E786" s="166"/>
      <c r="F786" s="185" t="s">
        <v>39</v>
      </c>
      <c r="G786" s="186">
        <f>SUBTOTAL(9,G776:G785)</f>
        <v>0</v>
      </c>
    </row>
    <row r="787" spans="1:7" ht="20.100000000000001" customHeight="1" x14ac:dyDescent="0.2">
      <c r="A787" s="184"/>
      <c r="B787" s="170"/>
      <c r="C787" s="187" t="s">
        <v>827</v>
      </c>
      <c r="D787" s="165"/>
      <c r="E787" s="166"/>
      <c r="F787" s="170"/>
      <c r="G787" s="188"/>
    </row>
    <row r="788" spans="1:7" ht="20.100000000000001" customHeight="1" x14ac:dyDescent="0.2">
      <c r="A788" s="268"/>
      <c r="B788" s="182">
        <f t="shared" ref="B788:B796" si="98">IF(A788=0,0,VLOOKUP(A788,Tabla_Indices,2,FALSE))</f>
        <v>0</v>
      </c>
      <c r="C788" s="269"/>
      <c r="D788" s="270"/>
      <c r="E788" s="271"/>
      <c r="F788" s="276"/>
      <c r="G788" s="189">
        <f>ROUND(E788*F788,2)</f>
        <v>0</v>
      </c>
    </row>
    <row r="789" spans="1:7" ht="20.100000000000001" customHeight="1" x14ac:dyDescent="0.2">
      <c r="A789" s="268"/>
      <c r="B789" s="182">
        <f t="shared" si="98"/>
        <v>0</v>
      </c>
      <c r="C789" s="275"/>
      <c r="D789" s="270"/>
      <c r="E789" s="271"/>
      <c r="F789" s="272"/>
      <c r="G789" s="189">
        <f>ROUND(E789*F789,2)</f>
        <v>0</v>
      </c>
    </row>
    <row r="790" spans="1:7" ht="20.100000000000001" customHeight="1" x14ac:dyDescent="0.2">
      <c r="A790" s="268"/>
      <c r="B790" s="182">
        <f t="shared" si="98"/>
        <v>0</v>
      </c>
      <c r="C790" s="277"/>
      <c r="D790" s="270"/>
      <c r="E790" s="271"/>
      <c r="F790" s="272"/>
      <c r="G790" s="189">
        <f>ROUND(E790*F790,2)</f>
        <v>0</v>
      </c>
    </row>
    <row r="791" spans="1:7" ht="20.100000000000001" customHeight="1" x14ac:dyDescent="0.2">
      <c r="A791" s="268"/>
      <c r="B791" s="182">
        <f t="shared" si="98"/>
        <v>0</v>
      </c>
      <c r="C791" s="277"/>
      <c r="D791" s="270"/>
      <c r="E791" s="271"/>
      <c r="F791" s="272"/>
      <c r="G791" s="189">
        <f>ROUND(E791*F791,2)</f>
        <v>0</v>
      </c>
    </row>
    <row r="792" spans="1:7" ht="20.100000000000001" customHeight="1" x14ac:dyDescent="0.2">
      <c r="A792" s="268"/>
      <c r="B792" s="182">
        <f t="shared" si="98"/>
        <v>0</v>
      </c>
      <c r="C792" s="277"/>
      <c r="D792" s="270"/>
      <c r="E792" s="271"/>
      <c r="F792" s="272"/>
      <c r="G792" s="189">
        <f t="shared" ref="G792:G796" si="99">ROUND(E792*F792,2)</f>
        <v>0</v>
      </c>
    </row>
    <row r="793" spans="1:7" ht="20.100000000000001" customHeight="1" x14ac:dyDescent="0.2">
      <c r="A793" s="268"/>
      <c r="B793" s="182">
        <f t="shared" si="98"/>
        <v>0</v>
      </c>
      <c r="C793" s="277"/>
      <c r="D793" s="270"/>
      <c r="E793" s="271"/>
      <c r="F793" s="272"/>
      <c r="G793" s="189">
        <f t="shared" si="99"/>
        <v>0</v>
      </c>
    </row>
    <row r="794" spans="1:7" ht="20.100000000000001" customHeight="1" x14ac:dyDescent="0.2">
      <c r="A794" s="268"/>
      <c r="B794" s="182">
        <f t="shared" si="98"/>
        <v>0</v>
      </c>
      <c r="C794" s="269"/>
      <c r="D794" s="270"/>
      <c r="E794" s="271"/>
      <c r="F794" s="272"/>
      <c r="G794" s="189">
        <f t="shared" si="99"/>
        <v>0</v>
      </c>
    </row>
    <row r="795" spans="1:7" ht="20.100000000000001" customHeight="1" x14ac:dyDescent="0.2">
      <c r="A795" s="268"/>
      <c r="B795" s="182">
        <f t="shared" si="98"/>
        <v>0</v>
      </c>
      <c r="C795" s="269"/>
      <c r="D795" s="270"/>
      <c r="E795" s="271"/>
      <c r="F795" s="272"/>
      <c r="G795" s="189">
        <f t="shared" si="99"/>
        <v>0</v>
      </c>
    </row>
    <row r="796" spans="1:7" ht="20.100000000000001" customHeight="1" x14ac:dyDescent="0.2">
      <c r="A796" s="268"/>
      <c r="B796" s="182">
        <f t="shared" si="98"/>
        <v>0</v>
      </c>
      <c r="C796" s="269"/>
      <c r="D796" s="270"/>
      <c r="E796" s="271"/>
      <c r="F796" s="272"/>
      <c r="G796" s="189">
        <f t="shared" si="99"/>
        <v>0</v>
      </c>
    </row>
    <row r="797" spans="1:7" ht="20.100000000000001" customHeight="1" x14ac:dyDescent="0.2">
      <c r="A797" s="248"/>
      <c r="B797" s="165"/>
      <c r="C797" s="170"/>
      <c r="D797" s="165"/>
      <c r="E797" s="166"/>
      <c r="F797" s="185" t="s">
        <v>40</v>
      </c>
      <c r="G797" s="186">
        <f>SUBTOTAL(9,G788:G796)</f>
        <v>0</v>
      </c>
    </row>
    <row r="798" spans="1:7" ht="20.100000000000001" customHeight="1" thickBot="1" x14ac:dyDescent="0.25">
      <c r="A798" s="191"/>
      <c r="B798" s="192"/>
      <c r="C798" s="193"/>
      <c r="D798" s="192"/>
      <c r="E798" s="194"/>
      <c r="F798" s="195"/>
      <c r="G798" s="196"/>
    </row>
    <row r="799" spans="1:7" ht="20.100000000000001" customHeight="1" thickBot="1" x14ac:dyDescent="0.25">
      <c r="A799" s="249" t="str">
        <f>B757</f>
        <v>4-1</v>
      </c>
      <c r="B799" s="247" t="str">
        <f>C757</f>
        <v>Carpeta sobre contrapiso</v>
      </c>
      <c r="C799" s="197"/>
      <c r="D799" s="197" t="s">
        <v>41</v>
      </c>
      <c r="E799" s="198"/>
      <c r="F799" s="199" t="s">
        <v>42</v>
      </c>
      <c r="G799" s="200">
        <f>SUBTOTAL(9,G762:G798)</f>
        <v>0</v>
      </c>
    </row>
    <row r="800" spans="1:7" ht="20.100000000000001" customHeight="1" thickTop="1" thickBot="1" x14ac:dyDescent="0.25"/>
    <row r="801" spans="1:7" ht="20.100000000000001" customHeight="1" thickTop="1" x14ac:dyDescent="0.2">
      <c r="A801" s="329" t="s">
        <v>44</v>
      </c>
      <c r="B801" s="330"/>
      <c r="C801" s="330"/>
      <c r="D801" s="330"/>
      <c r="E801" s="330"/>
      <c r="F801" s="330"/>
      <c r="G801" s="331"/>
    </row>
    <row r="802" spans="1:7" ht="20.100000000000001" customHeight="1" x14ac:dyDescent="0.2">
      <c r="A802" s="155" t="s">
        <v>823</v>
      </c>
      <c r="B802" s="156" t="str">
        <f>Comitente</f>
        <v>DIRECCIÓN ARQUITECTURA</v>
      </c>
      <c r="C802" s="157"/>
      <c r="D802" s="158"/>
      <c r="E802" s="158"/>
      <c r="F802" s="159"/>
      <c r="G802" s="160"/>
    </row>
    <row r="803" spans="1:7" ht="20.100000000000001" customHeight="1" x14ac:dyDescent="0.2">
      <c r="A803" s="155" t="s">
        <v>824</v>
      </c>
      <c r="B803" s="156">
        <f>Contratista</f>
        <v>0</v>
      </c>
      <c r="C803" s="161"/>
      <c r="D803" s="161"/>
      <c r="E803" s="161"/>
      <c r="F803" s="156"/>
      <c r="G803" s="162"/>
    </row>
    <row r="804" spans="1:7" ht="20.100000000000001" customHeight="1" x14ac:dyDescent="0.2">
      <c r="A804" s="155" t="s">
        <v>31</v>
      </c>
      <c r="B804" s="156" t="str">
        <f>Obra</f>
        <v>CENTRO DE SALUD SAN MARTIN</v>
      </c>
      <c r="C804" s="161"/>
      <c r="D804" s="161"/>
      <c r="E804" s="161"/>
      <c r="F804" s="156" t="s">
        <v>45</v>
      </c>
      <c r="G804" s="162" t="str">
        <f>Fecha_Base</f>
        <v>07/11/2017</v>
      </c>
    </row>
    <row r="805" spans="1:7" ht="20.100000000000001" customHeight="1" x14ac:dyDescent="0.2">
      <c r="A805" s="163" t="s">
        <v>822</v>
      </c>
      <c r="B805" s="164" t="str">
        <f>Ubicación</f>
        <v>CALLE NACIONAL - DISTRITO DOS ACEQUIAS</v>
      </c>
      <c r="C805" s="164"/>
      <c r="D805" s="165"/>
      <c r="E805" s="166"/>
      <c r="F805" s="167"/>
      <c r="G805" s="168"/>
    </row>
    <row r="806" spans="1:7" ht="20.100000000000001" customHeight="1" x14ac:dyDescent="0.2">
      <c r="A806" s="163" t="s">
        <v>46</v>
      </c>
      <c r="B806" s="278">
        <v>5</v>
      </c>
      <c r="C806" s="170" t="str">
        <f>IF(B806="","",VLOOKUP(B806,Computo_Presupuesto,2,FALSE))</f>
        <v>MAMPOSTERIA</v>
      </c>
      <c r="D806" s="171"/>
      <c r="E806" s="166"/>
      <c r="F806" s="167"/>
      <c r="G806" s="168"/>
    </row>
    <row r="807" spans="1:7" ht="20.100000000000001" customHeight="1" x14ac:dyDescent="0.2">
      <c r="A807" s="163" t="s">
        <v>32</v>
      </c>
      <c r="B807" s="254" t="s">
        <v>1202</v>
      </c>
      <c r="C807" s="170" t="str">
        <f>IF(B807=0,"",VLOOKUP(B807,Computo_Presupuesto,2,FALSE))</f>
        <v>Ladrillo cerámico macizo armada e = 0,20 m</v>
      </c>
      <c r="D807" s="165"/>
      <c r="E807" s="166"/>
      <c r="F807" s="164" t="s">
        <v>33</v>
      </c>
      <c r="G807" s="172" t="str">
        <f>IF(B807=0,"",VLOOKUP(B807,Computo_Presupuesto,4,FALSE))</f>
        <v>m2</v>
      </c>
    </row>
    <row r="808" spans="1:7" ht="20.100000000000001" customHeight="1" x14ac:dyDescent="0.2">
      <c r="A808" s="163"/>
      <c r="B808" s="164"/>
      <c r="C808" s="170"/>
      <c r="D808" s="165"/>
      <c r="E808" s="166"/>
      <c r="F808" s="170"/>
      <c r="G808" s="173"/>
    </row>
    <row r="809" spans="1:7" ht="20.100000000000001" customHeight="1" x14ac:dyDescent="0.2">
      <c r="A809" s="332" t="s">
        <v>685</v>
      </c>
      <c r="B809" s="333"/>
      <c r="C809" s="334" t="s">
        <v>0</v>
      </c>
      <c r="D809" s="334" t="s">
        <v>34</v>
      </c>
      <c r="E809" s="335" t="s">
        <v>35</v>
      </c>
      <c r="F809" s="336" t="s">
        <v>36</v>
      </c>
      <c r="G809" s="337" t="s">
        <v>37</v>
      </c>
    </row>
    <row r="810" spans="1:7" ht="20.100000000000001" customHeight="1" x14ac:dyDescent="0.2">
      <c r="A810" s="174" t="s">
        <v>686</v>
      </c>
      <c r="B810" s="175" t="s">
        <v>687</v>
      </c>
      <c r="C810" s="334"/>
      <c r="D810" s="334"/>
      <c r="E810" s="335"/>
      <c r="F810" s="336"/>
      <c r="G810" s="337"/>
    </row>
    <row r="811" spans="1:7" ht="20.100000000000001" customHeight="1" x14ac:dyDescent="0.2">
      <c r="A811" s="267"/>
      <c r="B811" s="176"/>
      <c r="C811" s="177" t="s">
        <v>825</v>
      </c>
      <c r="D811" s="178"/>
      <c r="E811" s="179"/>
      <c r="F811" s="180"/>
      <c r="G811" s="181"/>
    </row>
    <row r="812" spans="1:7" ht="20.100000000000001" customHeight="1" x14ac:dyDescent="0.2">
      <c r="A812" s="268"/>
      <c r="B812" s="182">
        <f t="shared" ref="B812:B823" si="100">IF(A812=0,0,VLOOKUP(A812,Tabla_Indices,2,FALSE))</f>
        <v>0</v>
      </c>
      <c r="C812" s="269"/>
      <c r="D812" s="270"/>
      <c r="E812" s="271"/>
      <c r="F812" s="272"/>
      <c r="G812" s="183">
        <f>ROUND(E812*F812,2)</f>
        <v>0</v>
      </c>
    </row>
    <row r="813" spans="1:7" ht="20.100000000000001" customHeight="1" x14ac:dyDescent="0.2">
      <c r="A813" s="273"/>
      <c r="B813" s="182">
        <f t="shared" si="100"/>
        <v>0</v>
      </c>
      <c r="C813" s="269"/>
      <c r="D813" s="270"/>
      <c r="E813" s="271"/>
      <c r="F813" s="272"/>
      <c r="G813" s="183">
        <f t="shared" ref="G813:G823" si="101">ROUND(E813*F813,2)</f>
        <v>0</v>
      </c>
    </row>
    <row r="814" spans="1:7" ht="20.100000000000001" customHeight="1" x14ac:dyDescent="0.2">
      <c r="A814" s="268"/>
      <c r="B814" s="182">
        <f t="shared" si="100"/>
        <v>0</v>
      </c>
      <c r="C814" s="269"/>
      <c r="D814" s="270"/>
      <c r="E814" s="271"/>
      <c r="F814" s="272"/>
      <c r="G814" s="183">
        <f t="shared" si="101"/>
        <v>0</v>
      </c>
    </row>
    <row r="815" spans="1:7" ht="20.100000000000001" customHeight="1" x14ac:dyDescent="0.2">
      <c r="A815" s="268"/>
      <c r="B815" s="182">
        <f t="shared" si="100"/>
        <v>0</v>
      </c>
      <c r="C815" s="269"/>
      <c r="D815" s="270"/>
      <c r="E815" s="271"/>
      <c r="F815" s="272"/>
      <c r="G815" s="183">
        <f t="shared" si="101"/>
        <v>0</v>
      </c>
    </row>
    <row r="816" spans="1:7" ht="20.100000000000001" customHeight="1" x14ac:dyDescent="0.2">
      <c r="A816" s="268"/>
      <c r="B816" s="182">
        <f t="shared" si="100"/>
        <v>0</v>
      </c>
      <c r="C816" s="269"/>
      <c r="D816" s="270"/>
      <c r="E816" s="274"/>
      <c r="F816" s="272"/>
      <c r="G816" s="183">
        <f t="shared" si="101"/>
        <v>0</v>
      </c>
    </row>
    <row r="817" spans="1:7" ht="20.100000000000001" customHeight="1" x14ac:dyDescent="0.2">
      <c r="A817" s="268"/>
      <c r="B817" s="182">
        <f t="shared" si="100"/>
        <v>0</v>
      </c>
      <c r="C817" s="269"/>
      <c r="D817" s="270"/>
      <c r="E817" s="274"/>
      <c r="F817" s="272"/>
      <c r="G817" s="183">
        <f t="shared" si="101"/>
        <v>0</v>
      </c>
    </row>
    <row r="818" spans="1:7" ht="20.100000000000001" customHeight="1" x14ac:dyDescent="0.2">
      <c r="A818" s="268"/>
      <c r="B818" s="182">
        <f t="shared" si="100"/>
        <v>0</v>
      </c>
      <c r="C818" s="269"/>
      <c r="D818" s="270"/>
      <c r="E818" s="271"/>
      <c r="F818" s="272"/>
      <c r="G818" s="183">
        <f t="shared" si="101"/>
        <v>0</v>
      </c>
    </row>
    <row r="819" spans="1:7" ht="20.100000000000001" customHeight="1" x14ac:dyDescent="0.2">
      <c r="A819" s="268"/>
      <c r="B819" s="182">
        <f t="shared" si="100"/>
        <v>0</v>
      </c>
      <c r="C819" s="269"/>
      <c r="D819" s="270"/>
      <c r="E819" s="271"/>
      <c r="F819" s="272"/>
      <c r="G819" s="183">
        <f t="shared" si="101"/>
        <v>0</v>
      </c>
    </row>
    <row r="820" spans="1:7" ht="20.100000000000001" customHeight="1" x14ac:dyDescent="0.2">
      <c r="A820" s="268"/>
      <c r="B820" s="182">
        <f t="shared" si="100"/>
        <v>0</v>
      </c>
      <c r="C820" s="269"/>
      <c r="D820" s="270"/>
      <c r="E820" s="271"/>
      <c r="F820" s="272"/>
      <c r="G820" s="183">
        <f t="shared" si="101"/>
        <v>0</v>
      </c>
    </row>
    <row r="821" spans="1:7" ht="20.100000000000001" customHeight="1" x14ac:dyDescent="0.2">
      <c r="A821" s="268"/>
      <c r="B821" s="182">
        <f t="shared" si="100"/>
        <v>0</v>
      </c>
      <c r="C821" s="269"/>
      <c r="D821" s="270"/>
      <c r="E821" s="271"/>
      <c r="F821" s="272"/>
      <c r="G821" s="183">
        <f t="shared" si="101"/>
        <v>0</v>
      </c>
    </row>
    <row r="822" spans="1:7" ht="20.100000000000001" customHeight="1" x14ac:dyDescent="0.2">
      <c r="A822" s="268"/>
      <c r="B822" s="182">
        <f t="shared" si="100"/>
        <v>0</v>
      </c>
      <c r="C822" s="269"/>
      <c r="D822" s="270"/>
      <c r="E822" s="271"/>
      <c r="F822" s="272"/>
      <c r="G822" s="183">
        <f t="shared" si="101"/>
        <v>0</v>
      </c>
    </row>
    <row r="823" spans="1:7" ht="20.100000000000001" customHeight="1" x14ac:dyDescent="0.2">
      <c r="A823" s="268"/>
      <c r="B823" s="182">
        <f t="shared" si="100"/>
        <v>0</v>
      </c>
      <c r="C823" s="269"/>
      <c r="D823" s="270"/>
      <c r="E823" s="271"/>
      <c r="F823" s="272"/>
      <c r="G823" s="183">
        <f t="shared" si="101"/>
        <v>0</v>
      </c>
    </row>
    <row r="824" spans="1:7" ht="20.100000000000001" customHeight="1" x14ac:dyDescent="0.2">
      <c r="A824" s="184"/>
      <c r="B824" s="170"/>
      <c r="C824" s="170"/>
      <c r="D824" s="165"/>
      <c r="E824" s="166"/>
      <c r="F824" s="185" t="s">
        <v>38</v>
      </c>
      <c r="G824" s="186">
        <f>SUBTOTAL(9,G812:G823)</f>
        <v>0</v>
      </c>
    </row>
    <row r="825" spans="1:7" ht="20.100000000000001" customHeight="1" x14ac:dyDescent="0.2">
      <c r="A825" s="184"/>
      <c r="B825" s="170"/>
      <c r="C825" s="187" t="s">
        <v>826</v>
      </c>
      <c r="D825" s="165"/>
      <c r="E825" s="166"/>
      <c r="F825" s="167"/>
      <c r="G825" s="188"/>
    </row>
    <row r="826" spans="1:7" ht="20.100000000000001" customHeight="1" x14ac:dyDescent="0.2">
      <c r="A826" s="268"/>
      <c r="B826" s="182">
        <f t="shared" ref="B826:B835" si="102">IF(A826=0,0,VLOOKUP(A826,Tabla_Indices,2,FALSE))</f>
        <v>0</v>
      </c>
      <c r="C826" s="275"/>
      <c r="D826" s="270"/>
      <c r="E826" s="271"/>
      <c r="F826" s="272"/>
      <c r="G826" s="183">
        <f>ROUND(E826*F826,2)</f>
        <v>0</v>
      </c>
    </row>
    <row r="827" spans="1:7" ht="20.100000000000001" customHeight="1" x14ac:dyDescent="0.2">
      <c r="A827" s="268"/>
      <c r="B827" s="182">
        <f t="shared" si="102"/>
        <v>0</v>
      </c>
      <c r="C827" s="269"/>
      <c r="D827" s="270"/>
      <c r="E827" s="271"/>
      <c r="F827" s="272"/>
      <c r="G827" s="183">
        <f>ROUND(E827*F827,2)</f>
        <v>0</v>
      </c>
    </row>
    <row r="828" spans="1:7" ht="20.100000000000001" customHeight="1" x14ac:dyDescent="0.2">
      <c r="A828" s="268"/>
      <c r="B828" s="182">
        <f t="shared" si="102"/>
        <v>0</v>
      </c>
      <c r="C828" s="269"/>
      <c r="D828" s="270"/>
      <c r="E828" s="271"/>
      <c r="F828" s="272"/>
      <c r="G828" s="183">
        <f t="shared" ref="G828:G835" si="103">ROUND(E828*F828,2)</f>
        <v>0</v>
      </c>
    </row>
    <row r="829" spans="1:7" ht="20.100000000000001" customHeight="1" x14ac:dyDescent="0.2">
      <c r="A829" s="268"/>
      <c r="B829" s="182">
        <f t="shared" si="102"/>
        <v>0</v>
      </c>
      <c r="C829" s="269"/>
      <c r="D829" s="270"/>
      <c r="E829" s="271"/>
      <c r="F829" s="272"/>
      <c r="G829" s="183">
        <f t="shared" si="103"/>
        <v>0</v>
      </c>
    </row>
    <row r="830" spans="1:7" ht="20.100000000000001" customHeight="1" x14ac:dyDescent="0.2">
      <c r="A830" s="268"/>
      <c r="B830" s="182">
        <f t="shared" si="102"/>
        <v>0</v>
      </c>
      <c r="C830" s="269"/>
      <c r="D830" s="270"/>
      <c r="E830" s="271"/>
      <c r="F830" s="272"/>
      <c r="G830" s="183">
        <f t="shared" si="103"/>
        <v>0</v>
      </c>
    </row>
    <row r="831" spans="1:7" ht="20.100000000000001" customHeight="1" x14ac:dyDescent="0.2">
      <c r="A831" s="268"/>
      <c r="B831" s="182">
        <f t="shared" si="102"/>
        <v>0</v>
      </c>
      <c r="C831" s="269"/>
      <c r="D831" s="270"/>
      <c r="E831" s="271"/>
      <c r="F831" s="272"/>
      <c r="G831" s="183">
        <f t="shared" si="103"/>
        <v>0</v>
      </c>
    </row>
    <row r="832" spans="1:7" ht="20.100000000000001" customHeight="1" x14ac:dyDescent="0.2">
      <c r="A832" s="268"/>
      <c r="B832" s="182">
        <f t="shared" si="102"/>
        <v>0</v>
      </c>
      <c r="C832" s="269"/>
      <c r="D832" s="270"/>
      <c r="E832" s="271"/>
      <c r="F832" s="272"/>
      <c r="G832" s="183">
        <f t="shared" si="103"/>
        <v>0</v>
      </c>
    </row>
    <row r="833" spans="1:7" ht="20.100000000000001" customHeight="1" x14ac:dyDescent="0.2">
      <c r="A833" s="268"/>
      <c r="B833" s="182">
        <f t="shared" si="102"/>
        <v>0</v>
      </c>
      <c r="C833" s="269"/>
      <c r="D833" s="270"/>
      <c r="E833" s="271"/>
      <c r="F833" s="272"/>
      <c r="G833" s="183">
        <f t="shared" si="103"/>
        <v>0</v>
      </c>
    </row>
    <row r="834" spans="1:7" ht="20.100000000000001" customHeight="1" x14ac:dyDescent="0.2">
      <c r="A834" s="268"/>
      <c r="B834" s="182">
        <f t="shared" si="102"/>
        <v>0</v>
      </c>
      <c r="C834" s="269"/>
      <c r="D834" s="270"/>
      <c r="E834" s="271"/>
      <c r="F834" s="272"/>
      <c r="G834" s="183">
        <f t="shared" si="103"/>
        <v>0</v>
      </c>
    </row>
    <row r="835" spans="1:7" ht="20.100000000000001" customHeight="1" x14ac:dyDescent="0.2">
      <c r="A835" s="268"/>
      <c r="B835" s="182">
        <f t="shared" si="102"/>
        <v>0</v>
      </c>
      <c r="C835" s="269"/>
      <c r="D835" s="270"/>
      <c r="E835" s="271"/>
      <c r="F835" s="272"/>
      <c r="G835" s="183">
        <f t="shared" si="103"/>
        <v>0</v>
      </c>
    </row>
    <row r="836" spans="1:7" ht="20.100000000000001" customHeight="1" x14ac:dyDescent="0.2">
      <c r="A836" s="184"/>
      <c r="B836" s="170"/>
      <c r="C836" s="170"/>
      <c r="D836" s="165"/>
      <c r="E836" s="166"/>
      <c r="F836" s="185" t="s">
        <v>39</v>
      </c>
      <c r="G836" s="186">
        <f>SUBTOTAL(9,G826:G835)</f>
        <v>0</v>
      </c>
    </row>
    <row r="837" spans="1:7" ht="20.100000000000001" customHeight="1" x14ac:dyDescent="0.2">
      <c r="A837" s="184"/>
      <c r="B837" s="170"/>
      <c r="C837" s="187" t="s">
        <v>827</v>
      </c>
      <c r="D837" s="165"/>
      <c r="E837" s="166"/>
      <c r="F837" s="170"/>
      <c r="G837" s="188"/>
    </row>
    <row r="838" spans="1:7" ht="20.100000000000001" customHeight="1" x14ac:dyDescent="0.2">
      <c r="A838" s="268"/>
      <c r="B838" s="182">
        <f t="shared" ref="B838:B846" si="104">IF(A838=0,0,VLOOKUP(A838,Tabla_Indices,2,FALSE))</f>
        <v>0</v>
      </c>
      <c r="C838" s="269"/>
      <c r="D838" s="270"/>
      <c r="E838" s="271"/>
      <c r="F838" s="276"/>
      <c r="G838" s="189">
        <f>ROUND(E838*F838,2)</f>
        <v>0</v>
      </c>
    </row>
    <row r="839" spans="1:7" ht="20.100000000000001" customHeight="1" x14ac:dyDescent="0.2">
      <c r="A839" s="268"/>
      <c r="B839" s="182">
        <f t="shared" si="104"/>
        <v>0</v>
      </c>
      <c r="C839" s="275"/>
      <c r="D839" s="270"/>
      <c r="E839" s="271"/>
      <c r="F839" s="272"/>
      <c r="G839" s="189">
        <f>ROUND(E839*F839,2)</f>
        <v>0</v>
      </c>
    </row>
    <row r="840" spans="1:7" ht="20.100000000000001" customHeight="1" x14ac:dyDescent="0.2">
      <c r="A840" s="268"/>
      <c r="B840" s="182">
        <f t="shared" si="104"/>
        <v>0</v>
      </c>
      <c r="C840" s="277"/>
      <c r="D840" s="270"/>
      <c r="E840" s="271"/>
      <c r="F840" s="272"/>
      <c r="G840" s="189">
        <f>ROUND(E840*F840,2)</f>
        <v>0</v>
      </c>
    </row>
    <row r="841" spans="1:7" ht="20.100000000000001" customHeight="1" x14ac:dyDescent="0.2">
      <c r="A841" s="268"/>
      <c r="B841" s="182">
        <f t="shared" si="104"/>
        <v>0</v>
      </c>
      <c r="C841" s="277"/>
      <c r="D841" s="270"/>
      <c r="E841" s="271"/>
      <c r="F841" s="272"/>
      <c r="G841" s="189">
        <f>ROUND(E841*F841,2)</f>
        <v>0</v>
      </c>
    </row>
    <row r="842" spans="1:7" ht="20.100000000000001" customHeight="1" x14ac:dyDescent="0.2">
      <c r="A842" s="268"/>
      <c r="B842" s="182">
        <f t="shared" si="104"/>
        <v>0</v>
      </c>
      <c r="C842" s="277"/>
      <c r="D842" s="270"/>
      <c r="E842" s="271"/>
      <c r="F842" s="272"/>
      <c r="G842" s="189">
        <f t="shared" ref="G842:G846" si="105">ROUND(E842*F842,2)</f>
        <v>0</v>
      </c>
    </row>
    <row r="843" spans="1:7" ht="20.100000000000001" customHeight="1" x14ac:dyDescent="0.2">
      <c r="A843" s="268"/>
      <c r="B843" s="182">
        <f t="shared" si="104"/>
        <v>0</v>
      </c>
      <c r="C843" s="277"/>
      <c r="D843" s="270"/>
      <c r="E843" s="271"/>
      <c r="F843" s="272"/>
      <c r="G843" s="189">
        <f t="shared" si="105"/>
        <v>0</v>
      </c>
    </row>
    <row r="844" spans="1:7" ht="20.100000000000001" customHeight="1" x14ac:dyDescent="0.2">
      <c r="A844" s="268"/>
      <c r="B844" s="182">
        <f t="shared" si="104"/>
        <v>0</v>
      </c>
      <c r="C844" s="269"/>
      <c r="D844" s="270"/>
      <c r="E844" s="271"/>
      <c r="F844" s="272"/>
      <c r="G844" s="189">
        <f t="shared" si="105"/>
        <v>0</v>
      </c>
    </row>
    <row r="845" spans="1:7" ht="20.100000000000001" customHeight="1" x14ac:dyDescent="0.2">
      <c r="A845" s="268"/>
      <c r="B845" s="182">
        <f t="shared" si="104"/>
        <v>0</v>
      </c>
      <c r="C845" s="269"/>
      <c r="D845" s="270"/>
      <c r="E845" s="271"/>
      <c r="F845" s="272"/>
      <c r="G845" s="189">
        <f t="shared" si="105"/>
        <v>0</v>
      </c>
    </row>
    <row r="846" spans="1:7" ht="20.100000000000001" customHeight="1" x14ac:dyDescent="0.2">
      <c r="A846" s="268"/>
      <c r="B846" s="182">
        <f t="shared" si="104"/>
        <v>0</v>
      </c>
      <c r="C846" s="269"/>
      <c r="D846" s="270"/>
      <c r="E846" s="271"/>
      <c r="F846" s="272"/>
      <c r="G846" s="189">
        <f t="shared" si="105"/>
        <v>0</v>
      </c>
    </row>
    <row r="847" spans="1:7" ht="20.100000000000001" customHeight="1" x14ac:dyDescent="0.2">
      <c r="A847" s="190"/>
      <c r="B847" s="165"/>
      <c r="C847" s="170"/>
      <c r="D847" s="165"/>
      <c r="E847" s="166"/>
      <c r="F847" s="185" t="s">
        <v>40</v>
      </c>
      <c r="G847" s="186">
        <f>SUBTOTAL(9,G838:G846)</f>
        <v>0</v>
      </c>
    </row>
    <row r="848" spans="1:7" ht="20.100000000000001" customHeight="1" thickBot="1" x14ac:dyDescent="0.25">
      <c r="A848" s="191"/>
      <c r="B848" s="192"/>
      <c r="C848" s="193"/>
      <c r="D848" s="192"/>
      <c r="E848" s="194"/>
      <c r="F848" s="195"/>
      <c r="G848" s="196"/>
    </row>
    <row r="849" spans="1:7" ht="20.100000000000001" customHeight="1" thickBot="1" x14ac:dyDescent="0.25">
      <c r="A849" s="249" t="str">
        <f>B807</f>
        <v>5-1</v>
      </c>
      <c r="B849" s="247" t="str">
        <f>C807</f>
        <v>Ladrillo cerámico macizo armada e = 0,20 m</v>
      </c>
      <c r="C849" s="197"/>
      <c r="D849" s="197" t="s">
        <v>41</v>
      </c>
      <c r="E849" s="198"/>
      <c r="F849" s="199" t="s">
        <v>42</v>
      </c>
      <c r="G849" s="200">
        <f>SUBTOTAL(9,G812:G848)</f>
        <v>0</v>
      </c>
    </row>
    <row r="850" spans="1:7" ht="20.100000000000001" customHeight="1" thickTop="1" thickBot="1" x14ac:dyDescent="0.25"/>
    <row r="851" spans="1:7" ht="20.100000000000001" customHeight="1" thickTop="1" x14ac:dyDescent="0.2">
      <c r="A851" s="329" t="s">
        <v>44</v>
      </c>
      <c r="B851" s="330"/>
      <c r="C851" s="330"/>
      <c r="D851" s="330"/>
      <c r="E851" s="330"/>
      <c r="F851" s="330"/>
      <c r="G851" s="331"/>
    </row>
    <row r="852" spans="1:7" ht="20.100000000000001" customHeight="1" x14ac:dyDescent="0.2">
      <c r="A852" s="155" t="s">
        <v>823</v>
      </c>
      <c r="B852" s="156" t="str">
        <f>Comitente</f>
        <v>DIRECCIÓN ARQUITECTURA</v>
      </c>
      <c r="C852" s="157"/>
      <c r="D852" s="158"/>
      <c r="E852" s="158"/>
      <c r="F852" s="159"/>
      <c r="G852" s="160"/>
    </row>
    <row r="853" spans="1:7" ht="20.100000000000001" customHeight="1" x14ac:dyDescent="0.2">
      <c r="A853" s="155" t="s">
        <v>824</v>
      </c>
      <c r="B853" s="156">
        <f>Contratista</f>
        <v>0</v>
      </c>
      <c r="C853" s="161"/>
      <c r="D853" s="161"/>
      <c r="E853" s="161"/>
      <c r="F853" s="156"/>
      <c r="G853" s="162"/>
    </row>
    <row r="854" spans="1:7" ht="20.100000000000001" customHeight="1" x14ac:dyDescent="0.2">
      <c r="A854" s="155" t="s">
        <v>31</v>
      </c>
      <c r="B854" s="156" t="str">
        <f>Obra</f>
        <v>CENTRO DE SALUD SAN MARTIN</v>
      </c>
      <c r="C854" s="161"/>
      <c r="D854" s="161"/>
      <c r="E854" s="161"/>
      <c r="F854" s="156" t="s">
        <v>45</v>
      </c>
      <c r="G854" s="162" t="str">
        <f>Fecha_Base</f>
        <v>07/11/2017</v>
      </c>
    </row>
    <row r="855" spans="1:7" ht="20.100000000000001" customHeight="1" x14ac:dyDescent="0.2">
      <c r="A855" s="163" t="s">
        <v>822</v>
      </c>
      <c r="B855" s="164" t="str">
        <f>Ubicación</f>
        <v>CALLE NACIONAL - DISTRITO DOS ACEQUIAS</v>
      </c>
      <c r="C855" s="164"/>
      <c r="D855" s="165"/>
      <c r="E855" s="166"/>
      <c r="F855" s="167"/>
      <c r="G855" s="168"/>
    </row>
    <row r="856" spans="1:7" ht="20.100000000000001" customHeight="1" x14ac:dyDescent="0.2">
      <c r="A856" s="163" t="s">
        <v>46</v>
      </c>
      <c r="B856" s="278">
        <v>6</v>
      </c>
      <c r="C856" s="170" t="str">
        <f>IF(B856="","",VLOOKUP(B856,Computo_Presupuesto,2,FALSE))</f>
        <v>AISLACIONES</v>
      </c>
      <c r="D856" s="171"/>
      <c r="E856" s="166"/>
      <c r="F856" s="167"/>
      <c r="G856" s="168"/>
    </row>
    <row r="857" spans="1:7" ht="20.100000000000001" customHeight="1" x14ac:dyDescent="0.2">
      <c r="A857" s="163" t="s">
        <v>32</v>
      </c>
      <c r="B857" s="254" t="s">
        <v>1203</v>
      </c>
      <c r="C857" s="170" t="str">
        <f>IF(B857=0,"",VLOOKUP(B857,Computo_Presupuesto,2,FALSE))</f>
        <v>Capa aisladora horizontal y vertical</v>
      </c>
      <c r="D857" s="165"/>
      <c r="E857" s="166"/>
      <c r="F857" s="164" t="s">
        <v>33</v>
      </c>
      <c r="G857" s="172" t="str">
        <f>IF(B857=0,"",VLOOKUP(B857,Computo_Presupuesto,4,FALSE))</f>
        <v>m2</v>
      </c>
    </row>
    <row r="858" spans="1:7" ht="20.100000000000001" customHeight="1" x14ac:dyDescent="0.2">
      <c r="A858" s="163"/>
      <c r="B858" s="164"/>
      <c r="C858" s="170"/>
      <c r="D858" s="165"/>
      <c r="E858" s="166"/>
      <c r="F858" s="170"/>
      <c r="G858" s="173"/>
    </row>
    <row r="859" spans="1:7" ht="20.100000000000001" customHeight="1" x14ac:dyDescent="0.2">
      <c r="A859" s="332" t="s">
        <v>685</v>
      </c>
      <c r="B859" s="333"/>
      <c r="C859" s="334" t="s">
        <v>0</v>
      </c>
      <c r="D859" s="334" t="s">
        <v>34</v>
      </c>
      <c r="E859" s="335" t="s">
        <v>35</v>
      </c>
      <c r="F859" s="336" t="s">
        <v>36</v>
      </c>
      <c r="G859" s="337" t="s">
        <v>37</v>
      </c>
    </row>
    <row r="860" spans="1:7" ht="20.100000000000001" customHeight="1" x14ac:dyDescent="0.2">
      <c r="A860" s="174" t="s">
        <v>686</v>
      </c>
      <c r="B860" s="175" t="s">
        <v>687</v>
      </c>
      <c r="C860" s="334"/>
      <c r="D860" s="334"/>
      <c r="E860" s="335"/>
      <c r="F860" s="336"/>
      <c r="G860" s="337"/>
    </row>
    <row r="861" spans="1:7" ht="20.100000000000001" customHeight="1" x14ac:dyDescent="0.2">
      <c r="A861" s="267"/>
      <c r="B861" s="176"/>
      <c r="C861" s="177" t="s">
        <v>825</v>
      </c>
      <c r="D861" s="178"/>
      <c r="E861" s="179"/>
      <c r="F861" s="180"/>
      <c r="G861" s="181"/>
    </row>
    <row r="862" spans="1:7" ht="20.100000000000001" customHeight="1" x14ac:dyDescent="0.2">
      <c r="A862" s="268"/>
      <c r="B862" s="182">
        <f t="shared" ref="B862:B873" si="106">IF(A862=0,0,VLOOKUP(A862,Tabla_Indices,2,FALSE))</f>
        <v>0</v>
      </c>
      <c r="C862" s="269"/>
      <c r="D862" s="270"/>
      <c r="E862" s="271"/>
      <c r="F862" s="272"/>
      <c r="G862" s="183">
        <f>ROUND(E862*F862,2)</f>
        <v>0</v>
      </c>
    </row>
    <row r="863" spans="1:7" ht="20.100000000000001" customHeight="1" x14ac:dyDescent="0.2">
      <c r="A863" s="273"/>
      <c r="B863" s="182">
        <f t="shared" si="106"/>
        <v>0</v>
      </c>
      <c r="C863" s="269"/>
      <c r="D863" s="270"/>
      <c r="E863" s="271"/>
      <c r="F863" s="272"/>
      <c r="G863" s="183">
        <f t="shared" ref="G863:G873" si="107">ROUND(E863*F863,2)</f>
        <v>0</v>
      </c>
    </row>
    <row r="864" spans="1:7" ht="20.100000000000001" customHeight="1" x14ac:dyDescent="0.2">
      <c r="A864" s="268"/>
      <c r="B864" s="182">
        <f t="shared" si="106"/>
        <v>0</v>
      </c>
      <c r="C864" s="269"/>
      <c r="D864" s="270"/>
      <c r="E864" s="271"/>
      <c r="F864" s="272"/>
      <c r="G864" s="183">
        <f t="shared" si="107"/>
        <v>0</v>
      </c>
    </row>
    <row r="865" spans="1:7" ht="20.100000000000001" customHeight="1" x14ac:dyDescent="0.2">
      <c r="A865" s="268"/>
      <c r="B865" s="182">
        <f t="shared" si="106"/>
        <v>0</v>
      </c>
      <c r="C865" s="269"/>
      <c r="D865" s="270"/>
      <c r="E865" s="271"/>
      <c r="F865" s="272"/>
      <c r="G865" s="183">
        <f t="shared" si="107"/>
        <v>0</v>
      </c>
    </row>
    <row r="866" spans="1:7" ht="20.100000000000001" customHeight="1" x14ac:dyDescent="0.2">
      <c r="A866" s="268"/>
      <c r="B866" s="182">
        <f t="shared" si="106"/>
        <v>0</v>
      </c>
      <c r="C866" s="269"/>
      <c r="D866" s="270"/>
      <c r="E866" s="274"/>
      <c r="F866" s="272"/>
      <c r="G866" s="183">
        <f t="shared" si="107"/>
        <v>0</v>
      </c>
    </row>
    <row r="867" spans="1:7" ht="20.100000000000001" customHeight="1" x14ac:dyDescent="0.2">
      <c r="A867" s="268"/>
      <c r="B867" s="182">
        <f t="shared" si="106"/>
        <v>0</v>
      </c>
      <c r="C867" s="269"/>
      <c r="D867" s="270"/>
      <c r="E867" s="274"/>
      <c r="F867" s="272"/>
      <c r="G867" s="183">
        <f t="shared" si="107"/>
        <v>0</v>
      </c>
    </row>
    <row r="868" spans="1:7" ht="20.100000000000001" customHeight="1" x14ac:dyDescent="0.2">
      <c r="A868" s="268"/>
      <c r="B868" s="182">
        <f t="shared" si="106"/>
        <v>0</v>
      </c>
      <c r="C868" s="269"/>
      <c r="D868" s="270"/>
      <c r="E868" s="271"/>
      <c r="F868" s="272"/>
      <c r="G868" s="183">
        <f t="shared" si="107"/>
        <v>0</v>
      </c>
    </row>
    <row r="869" spans="1:7" ht="20.100000000000001" customHeight="1" x14ac:dyDescent="0.2">
      <c r="A869" s="268"/>
      <c r="B869" s="182">
        <f t="shared" si="106"/>
        <v>0</v>
      </c>
      <c r="C869" s="269"/>
      <c r="D869" s="270"/>
      <c r="E869" s="271"/>
      <c r="F869" s="272"/>
      <c r="G869" s="183">
        <f t="shared" si="107"/>
        <v>0</v>
      </c>
    </row>
    <row r="870" spans="1:7" ht="20.100000000000001" customHeight="1" x14ac:dyDescent="0.2">
      <c r="A870" s="268"/>
      <c r="B870" s="182">
        <f t="shared" si="106"/>
        <v>0</v>
      </c>
      <c r="C870" s="269"/>
      <c r="D870" s="270"/>
      <c r="E870" s="271"/>
      <c r="F870" s="272"/>
      <c r="G870" s="183">
        <f t="shared" si="107"/>
        <v>0</v>
      </c>
    </row>
    <row r="871" spans="1:7" ht="20.100000000000001" customHeight="1" x14ac:dyDescent="0.2">
      <c r="A871" s="268"/>
      <c r="B871" s="182">
        <f t="shared" si="106"/>
        <v>0</v>
      </c>
      <c r="C871" s="269"/>
      <c r="D871" s="270"/>
      <c r="E871" s="271"/>
      <c r="F871" s="272"/>
      <c r="G871" s="183">
        <f t="shared" si="107"/>
        <v>0</v>
      </c>
    </row>
    <row r="872" spans="1:7" ht="20.100000000000001" customHeight="1" x14ac:dyDescent="0.2">
      <c r="A872" s="268"/>
      <c r="B872" s="182">
        <f t="shared" si="106"/>
        <v>0</v>
      </c>
      <c r="C872" s="269"/>
      <c r="D872" s="270"/>
      <c r="E872" s="271"/>
      <c r="F872" s="272"/>
      <c r="G872" s="183">
        <f t="shared" si="107"/>
        <v>0</v>
      </c>
    </row>
    <row r="873" spans="1:7" ht="20.100000000000001" customHeight="1" x14ac:dyDescent="0.2">
      <c r="A873" s="268"/>
      <c r="B873" s="182">
        <f t="shared" si="106"/>
        <v>0</v>
      </c>
      <c r="C873" s="269"/>
      <c r="D873" s="270"/>
      <c r="E873" s="271"/>
      <c r="F873" s="272"/>
      <c r="G873" s="183">
        <f t="shared" si="107"/>
        <v>0</v>
      </c>
    </row>
    <row r="874" spans="1:7" ht="20.100000000000001" customHeight="1" x14ac:dyDescent="0.2">
      <c r="A874" s="184"/>
      <c r="B874" s="170"/>
      <c r="C874" s="170"/>
      <c r="D874" s="165"/>
      <c r="E874" s="166"/>
      <c r="F874" s="185" t="s">
        <v>38</v>
      </c>
      <c r="G874" s="186">
        <f>SUBTOTAL(9,G862:G873)</f>
        <v>0</v>
      </c>
    </row>
    <row r="875" spans="1:7" ht="20.100000000000001" customHeight="1" x14ac:dyDescent="0.2">
      <c r="A875" s="184"/>
      <c r="B875" s="170"/>
      <c r="C875" s="187" t="s">
        <v>826</v>
      </c>
      <c r="D875" s="165"/>
      <c r="E875" s="166"/>
      <c r="F875" s="167"/>
      <c r="G875" s="188"/>
    </row>
    <row r="876" spans="1:7" ht="20.100000000000001" customHeight="1" x14ac:dyDescent="0.2">
      <c r="A876" s="268"/>
      <c r="B876" s="182">
        <f t="shared" ref="B876:B885" si="108">IF(A876=0,0,VLOOKUP(A876,Tabla_Indices,2,FALSE))</f>
        <v>0</v>
      </c>
      <c r="C876" s="275"/>
      <c r="D876" s="270"/>
      <c r="E876" s="271"/>
      <c r="F876" s="272"/>
      <c r="G876" s="183">
        <f>ROUND(E876*F876,2)</f>
        <v>0</v>
      </c>
    </row>
    <row r="877" spans="1:7" ht="20.100000000000001" customHeight="1" x14ac:dyDescent="0.2">
      <c r="A877" s="268"/>
      <c r="B877" s="182">
        <f t="shared" si="108"/>
        <v>0</v>
      </c>
      <c r="C877" s="269"/>
      <c r="D877" s="270"/>
      <c r="E877" s="271"/>
      <c r="F877" s="272"/>
      <c r="G877" s="183">
        <f>ROUND(E877*F877,2)</f>
        <v>0</v>
      </c>
    </row>
    <row r="878" spans="1:7" ht="20.100000000000001" customHeight="1" x14ac:dyDescent="0.2">
      <c r="A878" s="268"/>
      <c r="B878" s="182">
        <f t="shared" si="108"/>
        <v>0</v>
      </c>
      <c r="C878" s="269"/>
      <c r="D878" s="270"/>
      <c r="E878" s="271"/>
      <c r="F878" s="272"/>
      <c r="G878" s="183">
        <f t="shared" ref="G878:G885" si="109">ROUND(E878*F878,2)</f>
        <v>0</v>
      </c>
    </row>
    <row r="879" spans="1:7" ht="20.100000000000001" customHeight="1" x14ac:dyDescent="0.2">
      <c r="A879" s="268"/>
      <c r="B879" s="182">
        <f t="shared" si="108"/>
        <v>0</v>
      </c>
      <c r="C879" s="269"/>
      <c r="D879" s="270"/>
      <c r="E879" s="271"/>
      <c r="F879" s="272"/>
      <c r="G879" s="183">
        <f t="shared" si="109"/>
        <v>0</v>
      </c>
    </row>
    <row r="880" spans="1:7" ht="20.100000000000001" customHeight="1" x14ac:dyDescent="0.2">
      <c r="A880" s="268"/>
      <c r="B880" s="182">
        <f t="shared" si="108"/>
        <v>0</v>
      </c>
      <c r="C880" s="269"/>
      <c r="D880" s="270"/>
      <c r="E880" s="271"/>
      <c r="F880" s="272"/>
      <c r="G880" s="183">
        <f t="shared" si="109"/>
        <v>0</v>
      </c>
    </row>
    <row r="881" spans="1:7" ht="20.100000000000001" customHeight="1" x14ac:dyDescent="0.2">
      <c r="A881" s="268"/>
      <c r="B881" s="182">
        <f t="shared" si="108"/>
        <v>0</v>
      </c>
      <c r="C881" s="269"/>
      <c r="D881" s="270"/>
      <c r="E881" s="271"/>
      <c r="F881" s="272"/>
      <c r="G881" s="183">
        <f t="shared" si="109"/>
        <v>0</v>
      </c>
    </row>
    <row r="882" spans="1:7" ht="20.100000000000001" customHeight="1" x14ac:dyDescent="0.2">
      <c r="A882" s="268"/>
      <c r="B882" s="182">
        <f t="shared" si="108"/>
        <v>0</v>
      </c>
      <c r="C882" s="269"/>
      <c r="D882" s="270"/>
      <c r="E882" s="271"/>
      <c r="F882" s="272"/>
      <c r="G882" s="183">
        <f t="shared" si="109"/>
        <v>0</v>
      </c>
    </row>
    <row r="883" spans="1:7" ht="20.100000000000001" customHeight="1" x14ac:dyDescent="0.2">
      <c r="A883" s="268"/>
      <c r="B883" s="182">
        <f t="shared" si="108"/>
        <v>0</v>
      </c>
      <c r="C883" s="269"/>
      <c r="D883" s="270"/>
      <c r="E883" s="271"/>
      <c r="F883" s="272"/>
      <c r="G883" s="183">
        <f t="shared" si="109"/>
        <v>0</v>
      </c>
    </row>
    <row r="884" spans="1:7" ht="20.100000000000001" customHeight="1" x14ac:dyDescent="0.2">
      <c r="A884" s="268"/>
      <c r="B884" s="182">
        <f t="shared" si="108"/>
        <v>0</v>
      </c>
      <c r="C884" s="269"/>
      <c r="D884" s="270"/>
      <c r="E884" s="271"/>
      <c r="F884" s="272"/>
      <c r="G884" s="183">
        <f t="shared" si="109"/>
        <v>0</v>
      </c>
    </row>
    <row r="885" spans="1:7" ht="20.100000000000001" customHeight="1" x14ac:dyDescent="0.2">
      <c r="A885" s="268"/>
      <c r="B885" s="182">
        <f t="shared" si="108"/>
        <v>0</v>
      </c>
      <c r="C885" s="269"/>
      <c r="D885" s="270"/>
      <c r="E885" s="271"/>
      <c r="F885" s="272"/>
      <c r="G885" s="183">
        <f t="shared" si="109"/>
        <v>0</v>
      </c>
    </row>
    <row r="886" spans="1:7" ht="20.100000000000001" customHeight="1" x14ac:dyDescent="0.2">
      <c r="A886" s="184"/>
      <c r="B886" s="170"/>
      <c r="C886" s="170"/>
      <c r="D886" s="165"/>
      <c r="E886" s="166"/>
      <c r="F886" s="185" t="s">
        <v>39</v>
      </c>
      <c r="G886" s="186">
        <f>SUBTOTAL(9,G876:G885)</f>
        <v>0</v>
      </c>
    </row>
    <row r="887" spans="1:7" ht="20.100000000000001" customHeight="1" x14ac:dyDescent="0.2">
      <c r="A887" s="184"/>
      <c r="B887" s="170"/>
      <c r="C887" s="187" t="s">
        <v>827</v>
      </c>
      <c r="D887" s="165"/>
      <c r="E887" s="166"/>
      <c r="F887" s="170"/>
      <c r="G887" s="188"/>
    </row>
    <row r="888" spans="1:7" ht="20.100000000000001" customHeight="1" x14ac:dyDescent="0.2">
      <c r="A888" s="268"/>
      <c r="B888" s="182">
        <f t="shared" ref="B888:B896" si="110">IF(A888=0,0,VLOOKUP(A888,Tabla_Indices,2,FALSE))</f>
        <v>0</v>
      </c>
      <c r="C888" s="269"/>
      <c r="D888" s="270"/>
      <c r="E888" s="271"/>
      <c r="F888" s="276"/>
      <c r="G888" s="189">
        <f>ROUND(E888*F888,2)</f>
        <v>0</v>
      </c>
    </row>
    <row r="889" spans="1:7" ht="20.100000000000001" customHeight="1" x14ac:dyDescent="0.2">
      <c r="A889" s="268"/>
      <c r="B889" s="182">
        <f t="shared" si="110"/>
        <v>0</v>
      </c>
      <c r="C889" s="275"/>
      <c r="D889" s="270"/>
      <c r="E889" s="271"/>
      <c r="F889" s="272"/>
      <c r="G889" s="189">
        <f>ROUND(E889*F889,2)</f>
        <v>0</v>
      </c>
    </row>
    <row r="890" spans="1:7" ht="20.100000000000001" customHeight="1" x14ac:dyDescent="0.2">
      <c r="A890" s="268"/>
      <c r="B890" s="182">
        <f t="shared" si="110"/>
        <v>0</v>
      </c>
      <c r="C890" s="277"/>
      <c r="D890" s="270"/>
      <c r="E890" s="271"/>
      <c r="F890" s="272"/>
      <c r="G890" s="189">
        <f>ROUND(E890*F890,2)</f>
        <v>0</v>
      </c>
    </row>
    <row r="891" spans="1:7" ht="20.100000000000001" customHeight="1" x14ac:dyDescent="0.2">
      <c r="A891" s="268"/>
      <c r="B891" s="182">
        <f t="shared" si="110"/>
        <v>0</v>
      </c>
      <c r="C891" s="277"/>
      <c r="D891" s="270"/>
      <c r="E891" s="271"/>
      <c r="F891" s="272"/>
      <c r="G891" s="189">
        <f>ROUND(E891*F891,2)</f>
        <v>0</v>
      </c>
    </row>
    <row r="892" spans="1:7" ht="20.100000000000001" customHeight="1" x14ac:dyDescent="0.2">
      <c r="A892" s="268"/>
      <c r="B892" s="182">
        <f t="shared" si="110"/>
        <v>0</v>
      </c>
      <c r="C892" s="277"/>
      <c r="D892" s="270"/>
      <c r="E892" s="271"/>
      <c r="F892" s="272"/>
      <c r="G892" s="189">
        <f t="shared" ref="G892:G896" si="111">ROUND(E892*F892,2)</f>
        <v>0</v>
      </c>
    </row>
    <row r="893" spans="1:7" ht="20.100000000000001" customHeight="1" x14ac:dyDescent="0.2">
      <c r="A893" s="268"/>
      <c r="B893" s="182">
        <f t="shared" si="110"/>
        <v>0</v>
      </c>
      <c r="C893" s="277"/>
      <c r="D893" s="270"/>
      <c r="E893" s="271"/>
      <c r="F893" s="272"/>
      <c r="G893" s="189">
        <f t="shared" si="111"/>
        <v>0</v>
      </c>
    </row>
    <row r="894" spans="1:7" ht="20.100000000000001" customHeight="1" x14ac:dyDescent="0.2">
      <c r="A894" s="268"/>
      <c r="B894" s="182">
        <f t="shared" si="110"/>
        <v>0</v>
      </c>
      <c r="C894" s="269"/>
      <c r="D894" s="270"/>
      <c r="E894" s="271"/>
      <c r="F894" s="272"/>
      <c r="G894" s="189">
        <f t="shared" si="111"/>
        <v>0</v>
      </c>
    </row>
    <row r="895" spans="1:7" ht="20.100000000000001" customHeight="1" x14ac:dyDescent="0.2">
      <c r="A895" s="268"/>
      <c r="B895" s="182">
        <f t="shared" si="110"/>
        <v>0</v>
      </c>
      <c r="C895" s="269"/>
      <c r="D895" s="270"/>
      <c r="E895" s="271"/>
      <c r="F895" s="272"/>
      <c r="G895" s="189">
        <f t="shared" si="111"/>
        <v>0</v>
      </c>
    </row>
    <row r="896" spans="1:7" ht="20.100000000000001" customHeight="1" x14ac:dyDescent="0.2">
      <c r="A896" s="268"/>
      <c r="B896" s="182">
        <f t="shared" si="110"/>
        <v>0</v>
      </c>
      <c r="C896" s="269"/>
      <c r="D896" s="270"/>
      <c r="E896" s="271"/>
      <c r="F896" s="272"/>
      <c r="G896" s="189">
        <f t="shared" si="111"/>
        <v>0</v>
      </c>
    </row>
    <row r="897" spans="1:7" ht="20.100000000000001" customHeight="1" x14ac:dyDescent="0.2">
      <c r="A897" s="190"/>
      <c r="B897" s="165"/>
      <c r="C897" s="170"/>
      <c r="D897" s="165"/>
      <c r="E897" s="166"/>
      <c r="F897" s="185" t="s">
        <v>40</v>
      </c>
      <c r="G897" s="186">
        <f>SUBTOTAL(9,G888:G896)</f>
        <v>0</v>
      </c>
    </row>
    <row r="898" spans="1:7" ht="20.100000000000001" customHeight="1" thickBot="1" x14ac:dyDescent="0.25">
      <c r="A898" s="191"/>
      <c r="B898" s="192"/>
      <c r="C898" s="193"/>
      <c r="D898" s="192"/>
      <c r="E898" s="194"/>
      <c r="F898" s="195"/>
      <c r="G898" s="196"/>
    </row>
    <row r="899" spans="1:7" ht="20.100000000000001" customHeight="1" thickBot="1" x14ac:dyDescent="0.25">
      <c r="A899" s="249" t="str">
        <f>B857</f>
        <v>6-1</v>
      </c>
      <c r="B899" s="247" t="str">
        <f>C857</f>
        <v>Capa aisladora horizontal y vertical</v>
      </c>
      <c r="C899" s="197"/>
      <c r="D899" s="197" t="s">
        <v>41</v>
      </c>
      <c r="E899" s="198"/>
      <c r="F899" s="199" t="s">
        <v>42</v>
      </c>
      <c r="G899" s="200">
        <f>SUBTOTAL(9,G862:G898)</f>
        <v>0</v>
      </c>
    </row>
    <row r="900" spans="1:7" ht="20.100000000000001" customHeight="1" thickTop="1" thickBot="1" x14ac:dyDescent="0.25"/>
    <row r="901" spans="1:7" ht="20.100000000000001" customHeight="1" thickTop="1" x14ac:dyDescent="0.2">
      <c r="A901" s="329" t="s">
        <v>44</v>
      </c>
      <c r="B901" s="330"/>
      <c r="C901" s="330"/>
      <c r="D901" s="330"/>
      <c r="E901" s="330"/>
      <c r="F901" s="330"/>
      <c r="G901" s="331"/>
    </row>
    <row r="902" spans="1:7" ht="20.100000000000001" customHeight="1" x14ac:dyDescent="0.2">
      <c r="A902" s="155" t="s">
        <v>823</v>
      </c>
      <c r="B902" s="156" t="str">
        <f>Comitente</f>
        <v>DIRECCIÓN ARQUITECTURA</v>
      </c>
      <c r="C902" s="157"/>
      <c r="D902" s="158"/>
      <c r="E902" s="158"/>
      <c r="F902" s="159"/>
      <c r="G902" s="160"/>
    </row>
    <row r="903" spans="1:7" ht="20.100000000000001" customHeight="1" x14ac:dyDescent="0.2">
      <c r="A903" s="155" t="s">
        <v>824</v>
      </c>
      <c r="B903" s="156">
        <f>Contratista</f>
        <v>0</v>
      </c>
      <c r="C903" s="161"/>
      <c r="D903" s="161"/>
      <c r="E903" s="161"/>
      <c r="F903" s="156"/>
      <c r="G903" s="162"/>
    </row>
    <row r="904" spans="1:7" ht="20.100000000000001" customHeight="1" x14ac:dyDescent="0.2">
      <c r="A904" s="155" t="s">
        <v>31</v>
      </c>
      <c r="B904" s="156" t="str">
        <f>Obra</f>
        <v>CENTRO DE SALUD SAN MARTIN</v>
      </c>
      <c r="C904" s="161"/>
      <c r="D904" s="161"/>
      <c r="E904" s="161"/>
      <c r="F904" s="156" t="s">
        <v>45</v>
      </c>
      <c r="G904" s="162" t="str">
        <f>Fecha_Base</f>
        <v>07/11/2017</v>
      </c>
    </row>
    <row r="905" spans="1:7" ht="20.100000000000001" customHeight="1" x14ac:dyDescent="0.2">
      <c r="A905" s="163" t="s">
        <v>822</v>
      </c>
      <c r="B905" s="164" t="str">
        <f>Ubicación</f>
        <v>CALLE NACIONAL - DISTRITO DOS ACEQUIAS</v>
      </c>
      <c r="C905" s="164"/>
      <c r="D905" s="165"/>
      <c r="E905" s="166"/>
      <c r="F905" s="167"/>
      <c r="G905" s="168"/>
    </row>
    <row r="906" spans="1:7" ht="20.100000000000001" customHeight="1" x14ac:dyDescent="0.2">
      <c r="A906" s="163" t="s">
        <v>46</v>
      </c>
      <c r="B906" s="278">
        <v>7</v>
      </c>
      <c r="C906" s="170" t="str">
        <f>IF(B906="","",VLOOKUP(B906,Computo_Presupuesto,2,FALSE))</f>
        <v>REVOQUES Y ENLUCIDOS</v>
      </c>
      <c r="D906" s="171"/>
      <c r="E906" s="166"/>
      <c r="F906" s="167"/>
      <c r="G906" s="168"/>
    </row>
    <row r="907" spans="1:7" ht="20.100000000000001" customHeight="1" x14ac:dyDescent="0.2">
      <c r="A907" s="163" t="s">
        <v>32</v>
      </c>
      <c r="B907" s="254" t="s">
        <v>1204</v>
      </c>
      <c r="C907" s="170" t="str">
        <f>IF(B907=0,"",VLOOKUP(B907,Computo_Presupuesto,2,FALSE))</f>
        <v xml:space="preserve">Revoque grueso </v>
      </c>
      <c r="D907" s="165"/>
      <c r="E907" s="166"/>
      <c r="F907" s="164" t="s">
        <v>33</v>
      </c>
      <c r="G907" s="172" t="str">
        <f>IF(B907=0,"",VLOOKUP(B907,Computo_Presupuesto,4,FALSE))</f>
        <v>m2</v>
      </c>
    </row>
    <row r="908" spans="1:7" ht="20.100000000000001" customHeight="1" x14ac:dyDescent="0.2">
      <c r="A908" s="163"/>
      <c r="B908" s="164"/>
      <c r="C908" s="170"/>
      <c r="D908" s="165"/>
      <c r="E908" s="166"/>
      <c r="F908" s="170"/>
      <c r="G908" s="173"/>
    </row>
    <row r="909" spans="1:7" ht="20.100000000000001" customHeight="1" x14ac:dyDescent="0.2">
      <c r="A909" s="332" t="s">
        <v>685</v>
      </c>
      <c r="B909" s="333"/>
      <c r="C909" s="334" t="s">
        <v>0</v>
      </c>
      <c r="D909" s="334" t="s">
        <v>34</v>
      </c>
      <c r="E909" s="335" t="s">
        <v>35</v>
      </c>
      <c r="F909" s="336" t="s">
        <v>36</v>
      </c>
      <c r="G909" s="337" t="s">
        <v>37</v>
      </c>
    </row>
    <row r="910" spans="1:7" s="15" customFormat="1" ht="20.100000000000001" customHeight="1" x14ac:dyDescent="0.2">
      <c r="A910" s="174" t="s">
        <v>686</v>
      </c>
      <c r="B910" s="175" t="s">
        <v>687</v>
      </c>
      <c r="C910" s="334"/>
      <c r="D910" s="334"/>
      <c r="E910" s="335"/>
      <c r="F910" s="336"/>
      <c r="G910" s="337"/>
    </row>
    <row r="911" spans="1:7" ht="20.100000000000001" customHeight="1" x14ac:dyDescent="0.2">
      <c r="A911" s="267"/>
      <c r="B911" s="176"/>
      <c r="C911" s="177" t="s">
        <v>825</v>
      </c>
      <c r="D911" s="178"/>
      <c r="E911" s="179"/>
      <c r="F911" s="180"/>
      <c r="G911" s="181"/>
    </row>
    <row r="912" spans="1:7" ht="20.100000000000001" customHeight="1" x14ac:dyDescent="0.2">
      <c r="A912" s="268"/>
      <c r="B912" s="182">
        <f t="shared" ref="B912:B923" si="112">IF(A912=0,0,VLOOKUP(A912,Tabla_Indices,2,FALSE))</f>
        <v>0</v>
      </c>
      <c r="C912" s="269"/>
      <c r="D912" s="270"/>
      <c r="E912" s="271"/>
      <c r="F912" s="272"/>
      <c r="G912" s="183">
        <f>ROUND(E912*F912,2)</f>
        <v>0</v>
      </c>
    </row>
    <row r="913" spans="1:7" ht="20.100000000000001" customHeight="1" x14ac:dyDescent="0.2">
      <c r="A913" s="273"/>
      <c r="B913" s="182">
        <f t="shared" si="112"/>
        <v>0</v>
      </c>
      <c r="C913" s="269"/>
      <c r="D913" s="270"/>
      <c r="E913" s="271"/>
      <c r="F913" s="272"/>
      <c r="G913" s="183">
        <f t="shared" ref="G913:G923" si="113">ROUND(E913*F913,2)</f>
        <v>0</v>
      </c>
    </row>
    <row r="914" spans="1:7" ht="20.100000000000001" customHeight="1" x14ac:dyDescent="0.2">
      <c r="A914" s="268"/>
      <c r="B914" s="182">
        <f t="shared" si="112"/>
        <v>0</v>
      </c>
      <c r="C914" s="269"/>
      <c r="D914" s="270"/>
      <c r="E914" s="271"/>
      <c r="F914" s="272"/>
      <c r="G914" s="183">
        <f t="shared" si="113"/>
        <v>0</v>
      </c>
    </row>
    <row r="915" spans="1:7" ht="20.100000000000001" customHeight="1" x14ac:dyDescent="0.2">
      <c r="A915" s="268"/>
      <c r="B915" s="182">
        <f t="shared" si="112"/>
        <v>0</v>
      </c>
      <c r="C915" s="269"/>
      <c r="D915" s="270"/>
      <c r="E915" s="271"/>
      <c r="F915" s="272"/>
      <c r="G915" s="183">
        <f t="shared" si="113"/>
        <v>0</v>
      </c>
    </row>
    <row r="916" spans="1:7" ht="20.100000000000001" customHeight="1" x14ac:dyDescent="0.2">
      <c r="A916" s="268"/>
      <c r="B916" s="182">
        <f t="shared" si="112"/>
        <v>0</v>
      </c>
      <c r="C916" s="269"/>
      <c r="D916" s="270"/>
      <c r="E916" s="274"/>
      <c r="F916" s="272"/>
      <c r="G916" s="183">
        <f t="shared" si="113"/>
        <v>0</v>
      </c>
    </row>
    <row r="917" spans="1:7" ht="20.100000000000001" customHeight="1" x14ac:dyDescent="0.2">
      <c r="A917" s="268"/>
      <c r="B917" s="182">
        <f t="shared" si="112"/>
        <v>0</v>
      </c>
      <c r="C917" s="269"/>
      <c r="D917" s="270"/>
      <c r="E917" s="274"/>
      <c r="F917" s="272"/>
      <c r="G917" s="183">
        <f t="shared" si="113"/>
        <v>0</v>
      </c>
    </row>
    <row r="918" spans="1:7" ht="20.100000000000001" customHeight="1" x14ac:dyDescent="0.2">
      <c r="A918" s="268"/>
      <c r="B918" s="182">
        <f t="shared" si="112"/>
        <v>0</v>
      </c>
      <c r="C918" s="269"/>
      <c r="D918" s="270"/>
      <c r="E918" s="271"/>
      <c r="F918" s="272"/>
      <c r="G918" s="183">
        <f t="shared" si="113"/>
        <v>0</v>
      </c>
    </row>
    <row r="919" spans="1:7" ht="20.100000000000001" customHeight="1" x14ac:dyDescent="0.2">
      <c r="A919" s="268"/>
      <c r="B919" s="182">
        <f t="shared" si="112"/>
        <v>0</v>
      </c>
      <c r="C919" s="269"/>
      <c r="D919" s="270"/>
      <c r="E919" s="271"/>
      <c r="F919" s="272"/>
      <c r="G919" s="183">
        <f t="shared" si="113"/>
        <v>0</v>
      </c>
    </row>
    <row r="920" spans="1:7" ht="20.100000000000001" customHeight="1" x14ac:dyDescent="0.2">
      <c r="A920" s="268"/>
      <c r="B920" s="182">
        <f t="shared" si="112"/>
        <v>0</v>
      </c>
      <c r="C920" s="269"/>
      <c r="D920" s="270"/>
      <c r="E920" s="271"/>
      <c r="F920" s="272"/>
      <c r="G920" s="183">
        <f t="shared" si="113"/>
        <v>0</v>
      </c>
    </row>
    <row r="921" spans="1:7" ht="20.100000000000001" customHeight="1" x14ac:dyDescent="0.2">
      <c r="A921" s="268"/>
      <c r="B921" s="182">
        <f t="shared" si="112"/>
        <v>0</v>
      </c>
      <c r="C921" s="269"/>
      <c r="D921" s="270"/>
      <c r="E921" s="271"/>
      <c r="F921" s="272"/>
      <c r="G921" s="183">
        <f t="shared" si="113"/>
        <v>0</v>
      </c>
    </row>
    <row r="922" spans="1:7" ht="20.100000000000001" customHeight="1" x14ac:dyDescent="0.2">
      <c r="A922" s="268"/>
      <c r="B922" s="182">
        <f t="shared" si="112"/>
        <v>0</v>
      </c>
      <c r="C922" s="269"/>
      <c r="D922" s="270"/>
      <c r="E922" s="271"/>
      <c r="F922" s="272"/>
      <c r="G922" s="183">
        <f t="shared" si="113"/>
        <v>0</v>
      </c>
    </row>
    <row r="923" spans="1:7" ht="20.100000000000001" customHeight="1" x14ac:dyDescent="0.2">
      <c r="A923" s="268"/>
      <c r="B923" s="182">
        <f t="shared" si="112"/>
        <v>0</v>
      </c>
      <c r="C923" s="269"/>
      <c r="D923" s="270"/>
      <c r="E923" s="271"/>
      <c r="F923" s="272"/>
      <c r="G923" s="183">
        <f t="shared" si="113"/>
        <v>0</v>
      </c>
    </row>
    <row r="924" spans="1:7" ht="20.100000000000001" customHeight="1" x14ac:dyDescent="0.2">
      <c r="A924" s="184"/>
      <c r="B924" s="170"/>
      <c r="C924" s="170"/>
      <c r="D924" s="165"/>
      <c r="E924" s="166"/>
      <c r="F924" s="185" t="s">
        <v>38</v>
      </c>
      <c r="G924" s="186">
        <f>SUBTOTAL(9,G912:G923)</f>
        <v>0</v>
      </c>
    </row>
    <row r="925" spans="1:7" ht="20.100000000000001" customHeight="1" x14ac:dyDescent="0.2">
      <c r="A925" s="184"/>
      <c r="B925" s="170"/>
      <c r="C925" s="187" t="s">
        <v>826</v>
      </c>
      <c r="D925" s="165"/>
      <c r="E925" s="166"/>
      <c r="F925" s="167"/>
      <c r="G925" s="188"/>
    </row>
    <row r="926" spans="1:7" ht="20.100000000000001" customHeight="1" x14ac:dyDescent="0.2">
      <c r="A926" s="268"/>
      <c r="B926" s="182">
        <f t="shared" ref="B926:B935" si="114">IF(A926=0,0,VLOOKUP(A926,Tabla_Indices,2,FALSE))</f>
        <v>0</v>
      </c>
      <c r="C926" s="275"/>
      <c r="D926" s="270"/>
      <c r="E926" s="271"/>
      <c r="F926" s="272"/>
      <c r="G926" s="183">
        <f>ROUND(E926*F926,2)</f>
        <v>0</v>
      </c>
    </row>
    <row r="927" spans="1:7" ht="20.100000000000001" customHeight="1" x14ac:dyDescent="0.2">
      <c r="A927" s="268"/>
      <c r="B927" s="182">
        <f t="shared" si="114"/>
        <v>0</v>
      </c>
      <c r="C927" s="269"/>
      <c r="D927" s="270"/>
      <c r="E927" s="271"/>
      <c r="F927" s="272"/>
      <c r="G927" s="183">
        <f>ROUND(E927*F927,2)</f>
        <v>0</v>
      </c>
    </row>
    <row r="928" spans="1:7" ht="20.100000000000001" customHeight="1" x14ac:dyDescent="0.2">
      <c r="A928" s="268"/>
      <c r="B928" s="182">
        <f t="shared" si="114"/>
        <v>0</v>
      </c>
      <c r="C928" s="269"/>
      <c r="D928" s="270"/>
      <c r="E928" s="271"/>
      <c r="F928" s="272"/>
      <c r="G928" s="183">
        <f t="shared" ref="G928:G935" si="115">ROUND(E928*F928,2)</f>
        <v>0</v>
      </c>
    </row>
    <row r="929" spans="1:7" ht="20.100000000000001" customHeight="1" x14ac:dyDescent="0.2">
      <c r="A929" s="268"/>
      <c r="B929" s="182">
        <f t="shared" si="114"/>
        <v>0</v>
      </c>
      <c r="C929" s="269"/>
      <c r="D929" s="270"/>
      <c r="E929" s="271"/>
      <c r="F929" s="272"/>
      <c r="G929" s="183">
        <f t="shared" si="115"/>
        <v>0</v>
      </c>
    </row>
    <row r="930" spans="1:7" ht="20.100000000000001" customHeight="1" x14ac:dyDescent="0.2">
      <c r="A930" s="268"/>
      <c r="B930" s="182">
        <f t="shared" si="114"/>
        <v>0</v>
      </c>
      <c r="C930" s="269"/>
      <c r="D930" s="270"/>
      <c r="E930" s="271"/>
      <c r="F930" s="272"/>
      <c r="G930" s="183">
        <f t="shared" si="115"/>
        <v>0</v>
      </c>
    </row>
    <row r="931" spans="1:7" ht="20.100000000000001" customHeight="1" x14ac:dyDescent="0.2">
      <c r="A931" s="268"/>
      <c r="B931" s="182">
        <f t="shared" si="114"/>
        <v>0</v>
      </c>
      <c r="C931" s="269"/>
      <c r="D931" s="270"/>
      <c r="E931" s="271"/>
      <c r="F931" s="272"/>
      <c r="G931" s="183">
        <f t="shared" si="115"/>
        <v>0</v>
      </c>
    </row>
    <row r="932" spans="1:7" ht="20.100000000000001" customHeight="1" x14ac:dyDescent="0.2">
      <c r="A932" s="268"/>
      <c r="B932" s="182">
        <f t="shared" si="114"/>
        <v>0</v>
      </c>
      <c r="C932" s="269"/>
      <c r="D932" s="270"/>
      <c r="E932" s="271"/>
      <c r="F932" s="272"/>
      <c r="G932" s="183">
        <f t="shared" si="115"/>
        <v>0</v>
      </c>
    </row>
    <row r="933" spans="1:7" ht="20.100000000000001" customHeight="1" x14ac:dyDescent="0.2">
      <c r="A933" s="268"/>
      <c r="B933" s="182">
        <f t="shared" si="114"/>
        <v>0</v>
      </c>
      <c r="C933" s="269"/>
      <c r="D933" s="270"/>
      <c r="E933" s="271"/>
      <c r="F933" s="272"/>
      <c r="G933" s="183">
        <f t="shared" si="115"/>
        <v>0</v>
      </c>
    </row>
    <row r="934" spans="1:7" ht="20.100000000000001" customHeight="1" x14ac:dyDescent="0.2">
      <c r="A934" s="268"/>
      <c r="B934" s="182">
        <f t="shared" si="114"/>
        <v>0</v>
      </c>
      <c r="C934" s="269"/>
      <c r="D934" s="270"/>
      <c r="E934" s="271"/>
      <c r="F934" s="272"/>
      <c r="G934" s="183">
        <f t="shared" si="115"/>
        <v>0</v>
      </c>
    </row>
    <row r="935" spans="1:7" ht="20.100000000000001" customHeight="1" x14ac:dyDescent="0.2">
      <c r="A935" s="268"/>
      <c r="B935" s="182">
        <f t="shared" si="114"/>
        <v>0</v>
      </c>
      <c r="C935" s="269"/>
      <c r="D935" s="270"/>
      <c r="E935" s="271"/>
      <c r="F935" s="272"/>
      <c r="G935" s="183">
        <f t="shared" si="115"/>
        <v>0</v>
      </c>
    </row>
    <row r="936" spans="1:7" ht="20.100000000000001" customHeight="1" x14ac:dyDescent="0.2">
      <c r="A936" s="184"/>
      <c r="B936" s="170"/>
      <c r="C936" s="170"/>
      <c r="D936" s="165"/>
      <c r="E936" s="166"/>
      <c r="F936" s="185" t="s">
        <v>39</v>
      </c>
      <c r="G936" s="186">
        <f>SUBTOTAL(9,G926:G935)</f>
        <v>0</v>
      </c>
    </row>
    <row r="937" spans="1:7" ht="20.100000000000001" customHeight="1" x14ac:dyDescent="0.2">
      <c r="A937" s="184"/>
      <c r="B937" s="170"/>
      <c r="C937" s="187" t="s">
        <v>827</v>
      </c>
      <c r="D937" s="165"/>
      <c r="E937" s="166"/>
      <c r="F937" s="170"/>
      <c r="G937" s="188"/>
    </row>
    <row r="938" spans="1:7" ht="20.100000000000001" customHeight="1" x14ac:dyDescent="0.2">
      <c r="A938" s="268"/>
      <c r="B938" s="182">
        <f t="shared" ref="B938:B946" si="116">IF(A938=0,0,VLOOKUP(A938,Tabla_Indices,2,FALSE))</f>
        <v>0</v>
      </c>
      <c r="C938" s="269"/>
      <c r="D938" s="270"/>
      <c r="E938" s="271"/>
      <c r="F938" s="276"/>
      <c r="G938" s="189">
        <f>ROUND(E938*F938,2)</f>
        <v>0</v>
      </c>
    </row>
    <row r="939" spans="1:7" ht="20.100000000000001" customHeight="1" x14ac:dyDescent="0.2">
      <c r="A939" s="268"/>
      <c r="B939" s="182">
        <f t="shared" si="116"/>
        <v>0</v>
      </c>
      <c r="C939" s="275"/>
      <c r="D939" s="270"/>
      <c r="E939" s="271"/>
      <c r="F939" s="272"/>
      <c r="G939" s="189">
        <f>ROUND(E939*F939,2)</f>
        <v>0</v>
      </c>
    </row>
    <row r="940" spans="1:7" ht="20.100000000000001" customHeight="1" x14ac:dyDescent="0.2">
      <c r="A940" s="268"/>
      <c r="B940" s="182">
        <f t="shared" si="116"/>
        <v>0</v>
      </c>
      <c r="C940" s="277"/>
      <c r="D940" s="270"/>
      <c r="E940" s="271"/>
      <c r="F940" s="272"/>
      <c r="G940" s="189">
        <f>ROUND(E940*F940,2)</f>
        <v>0</v>
      </c>
    </row>
    <row r="941" spans="1:7" ht="20.100000000000001" customHeight="1" x14ac:dyDescent="0.2">
      <c r="A941" s="268"/>
      <c r="B941" s="182">
        <f t="shared" si="116"/>
        <v>0</v>
      </c>
      <c r="C941" s="277"/>
      <c r="D941" s="270"/>
      <c r="E941" s="271"/>
      <c r="F941" s="272"/>
      <c r="G941" s="189">
        <f>ROUND(E941*F941,2)</f>
        <v>0</v>
      </c>
    </row>
    <row r="942" spans="1:7" ht="20.100000000000001" customHeight="1" x14ac:dyDescent="0.2">
      <c r="A942" s="268"/>
      <c r="B942" s="182">
        <f t="shared" si="116"/>
        <v>0</v>
      </c>
      <c r="C942" s="277"/>
      <c r="D942" s="270"/>
      <c r="E942" s="271"/>
      <c r="F942" s="272"/>
      <c r="G942" s="189">
        <f t="shared" ref="G942:G946" si="117">ROUND(E942*F942,2)</f>
        <v>0</v>
      </c>
    </row>
    <row r="943" spans="1:7" ht="20.100000000000001" customHeight="1" x14ac:dyDescent="0.2">
      <c r="A943" s="268"/>
      <c r="B943" s="182">
        <f t="shared" si="116"/>
        <v>0</v>
      </c>
      <c r="C943" s="277"/>
      <c r="D943" s="270"/>
      <c r="E943" s="271"/>
      <c r="F943" s="272"/>
      <c r="G943" s="189">
        <f t="shared" si="117"/>
        <v>0</v>
      </c>
    </row>
    <row r="944" spans="1:7" ht="20.100000000000001" customHeight="1" x14ac:dyDescent="0.2">
      <c r="A944" s="268"/>
      <c r="B944" s="182">
        <f t="shared" si="116"/>
        <v>0</v>
      </c>
      <c r="C944" s="269"/>
      <c r="D944" s="270"/>
      <c r="E944" s="271"/>
      <c r="F944" s="272"/>
      <c r="G944" s="189">
        <f t="shared" si="117"/>
        <v>0</v>
      </c>
    </row>
    <row r="945" spans="1:7" ht="20.100000000000001" customHeight="1" x14ac:dyDescent="0.2">
      <c r="A945" s="268"/>
      <c r="B945" s="182">
        <f t="shared" si="116"/>
        <v>0</v>
      </c>
      <c r="C945" s="269"/>
      <c r="D945" s="270"/>
      <c r="E945" s="271"/>
      <c r="F945" s="272"/>
      <c r="G945" s="189">
        <f t="shared" si="117"/>
        <v>0</v>
      </c>
    </row>
    <row r="946" spans="1:7" ht="20.100000000000001" customHeight="1" x14ac:dyDescent="0.2">
      <c r="A946" s="268"/>
      <c r="B946" s="182">
        <f t="shared" si="116"/>
        <v>0</v>
      </c>
      <c r="C946" s="269"/>
      <c r="D946" s="270"/>
      <c r="E946" s="271"/>
      <c r="F946" s="272"/>
      <c r="G946" s="189">
        <f t="shared" si="117"/>
        <v>0</v>
      </c>
    </row>
    <row r="947" spans="1:7" ht="20.100000000000001" customHeight="1" x14ac:dyDescent="0.2">
      <c r="A947" s="248"/>
      <c r="B947" s="165"/>
      <c r="C947" s="170"/>
      <c r="D947" s="165"/>
      <c r="E947" s="166"/>
      <c r="F947" s="185" t="s">
        <v>40</v>
      </c>
      <c r="G947" s="186">
        <f>SUBTOTAL(9,G938:G946)</f>
        <v>0</v>
      </c>
    </row>
    <row r="948" spans="1:7" ht="20.100000000000001" customHeight="1" thickBot="1" x14ac:dyDescent="0.25">
      <c r="A948" s="191"/>
      <c r="B948" s="192"/>
      <c r="C948" s="193"/>
      <c r="D948" s="192"/>
      <c r="E948" s="194"/>
      <c r="F948" s="195"/>
      <c r="G948" s="196"/>
    </row>
    <row r="949" spans="1:7" ht="20.100000000000001" customHeight="1" thickBot="1" x14ac:dyDescent="0.25">
      <c r="A949" s="249" t="str">
        <f>B907</f>
        <v>7-1</v>
      </c>
      <c r="B949" s="247" t="str">
        <f>C907</f>
        <v xml:space="preserve">Revoque grueso </v>
      </c>
      <c r="C949" s="197"/>
      <c r="D949" s="197" t="s">
        <v>41</v>
      </c>
      <c r="E949" s="198"/>
      <c r="F949" s="199" t="s">
        <v>42</v>
      </c>
      <c r="G949" s="200">
        <f>SUBTOTAL(9,G912:G948)</f>
        <v>0</v>
      </c>
    </row>
    <row r="950" spans="1:7" ht="20.100000000000001" customHeight="1" thickTop="1" thickBot="1" x14ac:dyDescent="0.25"/>
    <row r="951" spans="1:7" ht="20.100000000000001" customHeight="1" thickTop="1" x14ac:dyDescent="0.2">
      <c r="A951" s="329" t="s">
        <v>44</v>
      </c>
      <c r="B951" s="330"/>
      <c r="C951" s="330"/>
      <c r="D951" s="330"/>
      <c r="E951" s="330"/>
      <c r="F951" s="330"/>
      <c r="G951" s="331"/>
    </row>
    <row r="952" spans="1:7" ht="20.100000000000001" customHeight="1" x14ac:dyDescent="0.2">
      <c r="A952" s="155" t="s">
        <v>823</v>
      </c>
      <c r="B952" s="156" t="str">
        <f>Comitente</f>
        <v>DIRECCIÓN ARQUITECTURA</v>
      </c>
      <c r="C952" s="157"/>
      <c r="D952" s="158"/>
      <c r="E952" s="158"/>
      <c r="F952" s="159"/>
      <c r="G952" s="160"/>
    </row>
    <row r="953" spans="1:7" ht="20.100000000000001" customHeight="1" x14ac:dyDescent="0.2">
      <c r="A953" s="155" t="s">
        <v>824</v>
      </c>
      <c r="B953" s="156">
        <f>Contratista</f>
        <v>0</v>
      </c>
      <c r="C953" s="161"/>
      <c r="D953" s="161"/>
      <c r="E953" s="161"/>
      <c r="F953" s="156"/>
      <c r="G953" s="162"/>
    </row>
    <row r="954" spans="1:7" ht="20.100000000000001" customHeight="1" x14ac:dyDescent="0.2">
      <c r="A954" s="155" t="s">
        <v>31</v>
      </c>
      <c r="B954" s="156" t="str">
        <f>Obra</f>
        <v>CENTRO DE SALUD SAN MARTIN</v>
      </c>
      <c r="C954" s="161"/>
      <c r="D954" s="161"/>
      <c r="E954" s="161"/>
      <c r="F954" s="156" t="s">
        <v>45</v>
      </c>
      <c r="G954" s="162" t="str">
        <f>Fecha_Base</f>
        <v>07/11/2017</v>
      </c>
    </row>
    <row r="955" spans="1:7" ht="20.100000000000001" customHeight="1" x14ac:dyDescent="0.2">
      <c r="A955" s="163" t="s">
        <v>822</v>
      </c>
      <c r="B955" s="164" t="str">
        <f>Ubicación</f>
        <v>CALLE NACIONAL - DISTRITO DOS ACEQUIAS</v>
      </c>
      <c r="C955" s="164"/>
      <c r="D955" s="165"/>
      <c r="E955" s="166"/>
      <c r="F955" s="167"/>
      <c r="G955" s="168"/>
    </row>
    <row r="956" spans="1:7" ht="20.100000000000001" customHeight="1" x14ac:dyDescent="0.2">
      <c r="A956" s="163" t="s">
        <v>46</v>
      </c>
      <c r="B956" s="278">
        <v>7</v>
      </c>
      <c r="C956" s="170" t="str">
        <f>IF(B956="","",VLOOKUP(B956,Computo_Presupuesto,2,FALSE))</f>
        <v>REVOQUES Y ENLUCIDOS</v>
      </c>
      <c r="D956" s="171"/>
      <c r="E956" s="166"/>
      <c r="F956" s="167"/>
      <c r="G956" s="168"/>
    </row>
    <row r="957" spans="1:7" ht="20.100000000000001" customHeight="1" x14ac:dyDescent="0.2">
      <c r="A957" s="163" t="s">
        <v>32</v>
      </c>
      <c r="B957" s="254" t="s">
        <v>1648</v>
      </c>
      <c r="C957" s="170" t="str">
        <f>IF(B957=0,"",VLOOKUP(B957,Computo_Presupuesto,2,FALSE))</f>
        <v>Grueso impermeable b/ revestimiento</v>
      </c>
      <c r="D957" s="165"/>
      <c r="E957" s="166"/>
      <c r="F957" s="164" t="s">
        <v>33</v>
      </c>
      <c r="G957" s="172" t="str">
        <f>IF(B957=0,"",VLOOKUP(B957,Computo_Presupuesto,4,FALSE))</f>
        <v>m2</v>
      </c>
    </row>
    <row r="958" spans="1:7" ht="20.100000000000001" customHeight="1" x14ac:dyDescent="0.2">
      <c r="A958" s="163"/>
      <c r="B958" s="164"/>
      <c r="C958" s="170"/>
      <c r="D958" s="165"/>
      <c r="E958" s="166"/>
      <c r="F958" s="170"/>
      <c r="G958" s="173"/>
    </row>
    <row r="959" spans="1:7" ht="20.100000000000001" customHeight="1" x14ac:dyDescent="0.2">
      <c r="A959" s="332" t="s">
        <v>685</v>
      </c>
      <c r="B959" s="333"/>
      <c r="C959" s="334" t="s">
        <v>0</v>
      </c>
      <c r="D959" s="334" t="s">
        <v>34</v>
      </c>
      <c r="E959" s="335" t="s">
        <v>35</v>
      </c>
      <c r="F959" s="336" t="s">
        <v>36</v>
      </c>
      <c r="G959" s="337" t="s">
        <v>37</v>
      </c>
    </row>
    <row r="960" spans="1:7" ht="20.100000000000001" customHeight="1" x14ac:dyDescent="0.2">
      <c r="A960" s="174" t="s">
        <v>686</v>
      </c>
      <c r="B960" s="175" t="s">
        <v>687</v>
      </c>
      <c r="C960" s="334"/>
      <c r="D960" s="334"/>
      <c r="E960" s="335"/>
      <c r="F960" s="336"/>
      <c r="G960" s="337"/>
    </row>
    <row r="961" spans="1:7" ht="20.100000000000001" customHeight="1" x14ac:dyDescent="0.2">
      <c r="A961" s="267"/>
      <c r="B961" s="176"/>
      <c r="C961" s="177" t="s">
        <v>825</v>
      </c>
      <c r="D961" s="178"/>
      <c r="E961" s="179"/>
      <c r="F961" s="180"/>
      <c r="G961" s="181"/>
    </row>
    <row r="962" spans="1:7" ht="20.100000000000001" customHeight="1" x14ac:dyDescent="0.2">
      <c r="A962" s="268"/>
      <c r="B962" s="182">
        <f t="shared" ref="B962:B973" si="118">IF(A962=0,0,VLOOKUP(A962,Tabla_Indices,2,FALSE))</f>
        <v>0</v>
      </c>
      <c r="C962" s="269"/>
      <c r="D962" s="270"/>
      <c r="E962" s="271"/>
      <c r="F962" s="272"/>
      <c r="G962" s="183">
        <f>ROUND(E962*F962,2)</f>
        <v>0</v>
      </c>
    </row>
    <row r="963" spans="1:7" ht="20.100000000000001" customHeight="1" x14ac:dyDescent="0.2">
      <c r="A963" s="273"/>
      <c r="B963" s="182">
        <f t="shared" si="118"/>
        <v>0</v>
      </c>
      <c r="C963" s="269"/>
      <c r="D963" s="270"/>
      <c r="E963" s="271"/>
      <c r="F963" s="272"/>
      <c r="G963" s="183">
        <f t="shared" ref="G963:G973" si="119">ROUND(E963*F963,2)</f>
        <v>0</v>
      </c>
    </row>
    <row r="964" spans="1:7" ht="20.100000000000001" customHeight="1" x14ac:dyDescent="0.2">
      <c r="A964" s="268"/>
      <c r="B964" s="182">
        <f t="shared" si="118"/>
        <v>0</v>
      </c>
      <c r="C964" s="269"/>
      <c r="D964" s="270"/>
      <c r="E964" s="271"/>
      <c r="F964" s="272"/>
      <c r="G964" s="183">
        <f t="shared" si="119"/>
        <v>0</v>
      </c>
    </row>
    <row r="965" spans="1:7" ht="20.100000000000001" customHeight="1" x14ac:dyDescent="0.2">
      <c r="A965" s="268"/>
      <c r="B965" s="182">
        <f t="shared" si="118"/>
        <v>0</v>
      </c>
      <c r="C965" s="269"/>
      <c r="D965" s="270"/>
      <c r="E965" s="271"/>
      <c r="F965" s="272"/>
      <c r="G965" s="183">
        <f t="shared" si="119"/>
        <v>0</v>
      </c>
    </row>
    <row r="966" spans="1:7" ht="20.100000000000001" customHeight="1" x14ac:dyDescent="0.2">
      <c r="A966" s="268"/>
      <c r="B966" s="182">
        <f t="shared" si="118"/>
        <v>0</v>
      </c>
      <c r="C966" s="269"/>
      <c r="D966" s="270"/>
      <c r="E966" s="274"/>
      <c r="F966" s="272"/>
      <c r="G966" s="183">
        <f t="shared" si="119"/>
        <v>0</v>
      </c>
    </row>
    <row r="967" spans="1:7" ht="20.100000000000001" customHeight="1" x14ac:dyDescent="0.2">
      <c r="A967" s="268"/>
      <c r="B967" s="182">
        <f t="shared" si="118"/>
        <v>0</v>
      </c>
      <c r="C967" s="269"/>
      <c r="D967" s="270"/>
      <c r="E967" s="274"/>
      <c r="F967" s="272"/>
      <c r="G967" s="183">
        <f t="shared" si="119"/>
        <v>0</v>
      </c>
    </row>
    <row r="968" spans="1:7" ht="20.100000000000001" customHeight="1" x14ac:dyDescent="0.2">
      <c r="A968" s="268"/>
      <c r="B968" s="182">
        <f t="shared" si="118"/>
        <v>0</v>
      </c>
      <c r="C968" s="269"/>
      <c r="D968" s="270"/>
      <c r="E968" s="271"/>
      <c r="F968" s="272"/>
      <c r="G968" s="183">
        <f t="shared" si="119"/>
        <v>0</v>
      </c>
    </row>
    <row r="969" spans="1:7" ht="20.100000000000001" customHeight="1" x14ac:dyDescent="0.2">
      <c r="A969" s="268"/>
      <c r="B969" s="182">
        <f t="shared" si="118"/>
        <v>0</v>
      </c>
      <c r="C969" s="269"/>
      <c r="D969" s="270"/>
      <c r="E969" s="271"/>
      <c r="F969" s="272"/>
      <c r="G969" s="183">
        <f t="shared" si="119"/>
        <v>0</v>
      </c>
    </row>
    <row r="970" spans="1:7" ht="20.100000000000001" customHeight="1" x14ac:dyDescent="0.2">
      <c r="A970" s="268"/>
      <c r="B970" s="182">
        <f t="shared" si="118"/>
        <v>0</v>
      </c>
      <c r="C970" s="269"/>
      <c r="D970" s="270"/>
      <c r="E970" s="271"/>
      <c r="F970" s="272"/>
      <c r="G970" s="183">
        <f t="shared" si="119"/>
        <v>0</v>
      </c>
    </row>
    <row r="971" spans="1:7" ht="20.100000000000001" customHeight="1" x14ac:dyDescent="0.2">
      <c r="A971" s="268"/>
      <c r="B971" s="182">
        <f t="shared" si="118"/>
        <v>0</v>
      </c>
      <c r="C971" s="269"/>
      <c r="D971" s="270"/>
      <c r="E971" s="271"/>
      <c r="F971" s="272"/>
      <c r="G971" s="183">
        <f t="shared" si="119"/>
        <v>0</v>
      </c>
    </row>
    <row r="972" spans="1:7" ht="20.100000000000001" customHeight="1" x14ac:dyDescent="0.2">
      <c r="A972" s="268"/>
      <c r="B972" s="182">
        <f t="shared" si="118"/>
        <v>0</v>
      </c>
      <c r="C972" s="269"/>
      <c r="D972" s="270"/>
      <c r="E972" s="271"/>
      <c r="F972" s="272"/>
      <c r="G972" s="183">
        <f t="shared" si="119"/>
        <v>0</v>
      </c>
    </row>
    <row r="973" spans="1:7" ht="20.100000000000001" customHeight="1" x14ac:dyDescent="0.2">
      <c r="A973" s="268"/>
      <c r="B973" s="182">
        <f t="shared" si="118"/>
        <v>0</v>
      </c>
      <c r="C973" s="269"/>
      <c r="D973" s="270"/>
      <c r="E973" s="271"/>
      <c r="F973" s="272"/>
      <c r="G973" s="183">
        <f t="shared" si="119"/>
        <v>0</v>
      </c>
    </row>
    <row r="974" spans="1:7" ht="20.100000000000001" customHeight="1" x14ac:dyDescent="0.2">
      <c r="A974" s="184"/>
      <c r="B974" s="170"/>
      <c r="C974" s="170"/>
      <c r="D974" s="165"/>
      <c r="E974" s="166"/>
      <c r="F974" s="185" t="s">
        <v>38</v>
      </c>
      <c r="G974" s="186">
        <f>SUBTOTAL(9,G962:G973)</f>
        <v>0</v>
      </c>
    </row>
    <row r="975" spans="1:7" ht="20.100000000000001" customHeight="1" x14ac:dyDescent="0.2">
      <c r="A975" s="184"/>
      <c r="B975" s="170"/>
      <c r="C975" s="187" t="s">
        <v>826</v>
      </c>
      <c r="D975" s="165"/>
      <c r="E975" s="166"/>
      <c r="F975" s="167"/>
      <c r="G975" s="188"/>
    </row>
    <row r="976" spans="1:7" ht="20.100000000000001" customHeight="1" x14ac:dyDescent="0.2">
      <c r="A976" s="268"/>
      <c r="B976" s="182">
        <f t="shared" ref="B976:B985" si="120">IF(A976=0,0,VLOOKUP(A976,Tabla_Indices,2,FALSE))</f>
        <v>0</v>
      </c>
      <c r="C976" s="275"/>
      <c r="D976" s="270"/>
      <c r="E976" s="271"/>
      <c r="F976" s="272"/>
      <c r="G976" s="183">
        <f>ROUND(E976*F976,2)</f>
        <v>0</v>
      </c>
    </row>
    <row r="977" spans="1:7" ht="20.100000000000001" customHeight="1" x14ac:dyDescent="0.2">
      <c r="A977" s="268"/>
      <c r="B977" s="182">
        <f t="shared" si="120"/>
        <v>0</v>
      </c>
      <c r="C977" s="269"/>
      <c r="D977" s="270"/>
      <c r="E977" s="271"/>
      <c r="F977" s="272"/>
      <c r="G977" s="183">
        <f>ROUND(E977*F977,2)</f>
        <v>0</v>
      </c>
    </row>
    <row r="978" spans="1:7" ht="20.100000000000001" customHeight="1" x14ac:dyDescent="0.2">
      <c r="A978" s="268"/>
      <c r="B978" s="182">
        <f t="shared" si="120"/>
        <v>0</v>
      </c>
      <c r="C978" s="269"/>
      <c r="D978" s="270"/>
      <c r="E978" s="271"/>
      <c r="F978" s="272"/>
      <c r="G978" s="183">
        <f t="shared" ref="G978:G985" si="121">ROUND(E978*F978,2)</f>
        <v>0</v>
      </c>
    </row>
    <row r="979" spans="1:7" ht="20.100000000000001" customHeight="1" x14ac:dyDescent="0.2">
      <c r="A979" s="268"/>
      <c r="B979" s="182">
        <f t="shared" si="120"/>
        <v>0</v>
      </c>
      <c r="C979" s="269"/>
      <c r="D979" s="270"/>
      <c r="E979" s="271"/>
      <c r="F979" s="272"/>
      <c r="G979" s="183">
        <f t="shared" si="121"/>
        <v>0</v>
      </c>
    </row>
    <row r="980" spans="1:7" ht="20.100000000000001" customHeight="1" x14ac:dyDescent="0.2">
      <c r="A980" s="268"/>
      <c r="B980" s="182">
        <f t="shared" si="120"/>
        <v>0</v>
      </c>
      <c r="C980" s="269"/>
      <c r="D980" s="270"/>
      <c r="E980" s="271"/>
      <c r="F980" s="272"/>
      <c r="G980" s="183">
        <f t="shared" si="121"/>
        <v>0</v>
      </c>
    </row>
    <row r="981" spans="1:7" ht="20.100000000000001" customHeight="1" x14ac:dyDescent="0.2">
      <c r="A981" s="268"/>
      <c r="B981" s="182">
        <f t="shared" si="120"/>
        <v>0</v>
      </c>
      <c r="C981" s="269"/>
      <c r="D981" s="270"/>
      <c r="E981" s="271"/>
      <c r="F981" s="272"/>
      <c r="G981" s="183">
        <f t="shared" si="121"/>
        <v>0</v>
      </c>
    </row>
    <row r="982" spans="1:7" ht="20.100000000000001" customHeight="1" x14ac:dyDescent="0.2">
      <c r="A982" s="268"/>
      <c r="B982" s="182">
        <f t="shared" si="120"/>
        <v>0</v>
      </c>
      <c r="C982" s="269"/>
      <c r="D982" s="270"/>
      <c r="E982" s="271"/>
      <c r="F982" s="272"/>
      <c r="G982" s="183">
        <f t="shared" si="121"/>
        <v>0</v>
      </c>
    </row>
    <row r="983" spans="1:7" ht="20.100000000000001" customHeight="1" x14ac:dyDescent="0.2">
      <c r="A983" s="268"/>
      <c r="B983" s="182">
        <f t="shared" si="120"/>
        <v>0</v>
      </c>
      <c r="C983" s="269"/>
      <c r="D983" s="270"/>
      <c r="E983" s="271"/>
      <c r="F983" s="272"/>
      <c r="G983" s="183">
        <f t="shared" si="121"/>
        <v>0</v>
      </c>
    </row>
    <row r="984" spans="1:7" ht="20.100000000000001" customHeight="1" x14ac:dyDescent="0.2">
      <c r="A984" s="268"/>
      <c r="B984" s="182">
        <f t="shared" si="120"/>
        <v>0</v>
      </c>
      <c r="C984" s="269"/>
      <c r="D984" s="270"/>
      <c r="E984" s="271"/>
      <c r="F984" s="272"/>
      <c r="G984" s="183">
        <f t="shared" si="121"/>
        <v>0</v>
      </c>
    </row>
    <row r="985" spans="1:7" ht="20.100000000000001" customHeight="1" x14ac:dyDescent="0.2">
      <c r="A985" s="268"/>
      <c r="B985" s="182">
        <f t="shared" si="120"/>
        <v>0</v>
      </c>
      <c r="C985" s="269"/>
      <c r="D985" s="270"/>
      <c r="E985" s="271"/>
      <c r="F985" s="272"/>
      <c r="G985" s="183">
        <f t="shared" si="121"/>
        <v>0</v>
      </c>
    </row>
    <row r="986" spans="1:7" ht="20.100000000000001" customHeight="1" x14ac:dyDescent="0.2">
      <c r="A986" s="184"/>
      <c r="B986" s="170"/>
      <c r="C986" s="170"/>
      <c r="D986" s="165"/>
      <c r="E986" s="166"/>
      <c r="F986" s="185" t="s">
        <v>39</v>
      </c>
      <c r="G986" s="186">
        <f>SUBTOTAL(9,G976:G985)</f>
        <v>0</v>
      </c>
    </row>
    <row r="987" spans="1:7" ht="20.100000000000001" customHeight="1" x14ac:dyDescent="0.2">
      <c r="A987" s="184"/>
      <c r="B987" s="170"/>
      <c r="C987" s="187" t="s">
        <v>827</v>
      </c>
      <c r="D987" s="165"/>
      <c r="E987" s="166"/>
      <c r="F987" s="170"/>
      <c r="G987" s="188"/>
    </row>
    <row r="988" spans="1:7" ht="20.100000000000001" customHeight="1" x14ac:dyDescent="0.2">
      <c r="A988" s="268"/>
      <c r="B988" s="182">
        <f t="shared" ref="B988:B996" si="122">IF(A988=0,0,VLOOKUP(A988,Tabla_Indices,2,FALSE))</f>
        <v>0</v>
      </c>
      <c r="C988" s="269"/>
      <c r="D988" s="270"/>
      <c r="E988" s="271"/>
      <c r="F988" s="276"/>
      <c r="G988" s="189">
        <f>ROUND(E988*F988,2)</f>
        <v>0</v>
      </c>
    </row>
    <row r="989" spans="1:7" ht="20.100000000000001" customHeight="1" x14ac:dyDescent="0.2">
      <c r="A989" s="268"/>
      <c r="B989" s="182">
        <f t="shared" si="122"/>
        <v>0</v>
      </c>
      <c r="C989" s="275"/>
      <c r="D989" s="270"/>
      <c r="E989" s="271"/>
      <c r="F989" s="272"/>
      <c r="G989" s="189">
        <f>ROUND(E989*F989,2)</f>
        <v>0</v>
      </c>
    </row>
    <row r="990" spans="1:7" ht="20.100000000000001" customHeight="1" x14ac:dyDescent="0.2">
      <c r="A990" s="268"/>
      <c r="B990" s="182">
        <f t="shared" si="122"/>
        <v>0</v>
      </c>
      <c r="C990" s="277"/>
      <c r="D990" s="270"/>
      <c r="E990" s="271"/>
      <c r="F990" s="272"/>
      <c r="G990" s="189">
        <f>ROUND(E990*F990,2)</f>
        <v>0</v>
      </c>
    </row>
    <row r="991" spans="1:7" ht="20.100000000000001" customHeight="1" x14ac:dyDescent="0.2">
      <c r="A991" s="268"/>
      <c r="B991" s="182">
        <f t="shared" si="122"/>
        <v>0</v>
      </c>
      <c r="C991" s="277"/>
      <c r="D991" s="270"/>
      <c r="E991" s="271"/>
      <c r="F991" s="272"/>
      <c r="G991" s="189">
        <f>ROUND(E991*F991,2)</f>
        <v>0</v>
      </c>
    </row>
    <row r="992" spans="1:7" ht="20.100000000000001" customHeight="1" x14ac:dyDescent="0.2">
      <c r="A992" s="268"/>
      <c r="B992" s="182">
        <f t="shared" si="122"/>
        <v>0</v>
      </c>
      <c r="C992" s="277"/>
      <c r="D992" s="270"/>
      <c r="E992" s="271"/>
      <c r="F992" s="272"/>
      <c r="G992" s="189">
        <f t="shared" ref="G992:G996" si="123">ROUND(E992*F992,2)</f>
        <v>0</v>
      </c>
    </row>
    <row r="993" spans="1:7" ht="20.100000000000001" customHeight="1" x14ac:dyDescent="0.2">
      <c r="A993" s="268"/>
      <c r="B993" s="182">
        <f t="shared" si="122"/>
        <v>0</v>
      </c>
      <c r="C993" s="277"/>
      <c r="D993" s="270"/>
      <c r="E993" s="271"/>
      <c r="F993" s="272"/>
      <c r="G993" s="189">
        <f t="shared" si="123"/>
        <v>0</v>
      </c>
    </row>
    <row r="994" spans="1:7" ht="20.100000000000001" customHeight="1" x14ac:dyDescent="0.2">
      <c r="A994" s="268"/>
      <c r="B994" s="182">
        <f t="shared" si="122"/>
        <v>0</v>
      </c>
      <c r="C994" s="269"/>
      <c r="D994" s="270"/>
      <c r="E994" s="271"/>
      <c r="F994" s="272"/>
      <c r="G994" s="189">
        <f t="shared" si="123"/>
        <v>0</v>
      </c>
    </row>
    <row r="995" spans="1:7" ht="20.100000000000001" customHeight="1" x14ac:dyDescent="0.2">
      <c r="A995" s="268"/>
      <c r="B995" s="182">
        <f t="shared" si="122"/>
        <v>0</v>
      </c>
      <c r="C995" s="269"/>
      <c r="D995" s="270"/>
      <c r="E995" s="271"/>
      <c r="F995" s="272"/>
      <c r="G995" s="189">
        <f t="shared" si="123"/>
        <v>0</v>
      </c>
    </row>
    <row r="996" spans="1:7" ht="20.100000000000001" customHeight="1" x14ac:dyDescent="0.2">
      <c r="A996" s="268"/>
      <c r="B996" s="182">
        <f t="shared" si="122"/>
        <v>0</v>
      </c>
      <c r="C996" s="269"/>
      <c r="D996" s="270"/>
      <c r="E996" s="271"/>
      <c r="F996" s="272"/>
      <c r="G996" s="189">
        <f t="shared" si="123"/>
        <v>0</v>
      </c>
    </row>
    <row r="997" spans="1:7" ht="20.100000000000001" customHeight="1" x14ac:dyDescent="0.2">
      <c r="A997" s="190"/>
      <c r="B997" s="165"/>
      <c r="C997" s="170"/>
      <c r="D997" s="165"/>
      <c r="E997" s="166"/>
      <c r="F997" s="185" t="s">
        <v>40</v>
      </c>
      <c r="G997" s="186">
        <f>SUBTOTAL(9,G988:G996)</f>
        <v>0</v>
      </c>
    </row>
    <row r="998" spans="1:7" ht="20.100000000000001" customHeight="1" thickBot="1" x14ac:dyDescent="0.25">
      <c r="A998" s="191"/>
      <c r="B998" s="192"/>
      <c r="C998" s="193"/>
      <c r="D998" s="192"/>
      <c r="E998" s="194"/>
      <c r="F998" s="195"/>
      <c r="G998" s="196"/>
    </row>
    <row r="999" spans="1:7" ht="20.100000000000001" customHeight="1" thickBot="1" x14ac:dyDescent="0.25">
      <c r="A999" s="249" t="str">
        <f>B957</f>
        <v>7-2</v>
      </c>
      <c r="B999" s="247" t="str">
        <f>C957</f>
        <v>Grueso impermeable b/ revestimiento</v>
      </c>
      <c r="C999" s="197"/>
      <c r="D999" s="197" t="s">
        <v>41</v>
      </c>
      <c r="E999" s="198"/>
      <c r="F999" s="199" t="s">
        <v>42</v>
      </c>
      <c r="G999" s="200">
        <f>SUBTOTAL(9,G962:G998)</f>
        <v>0</v>
      </c>
    </row>
    <row r="1000" spans="1:7" ht="20.100000000000001" customHeight="1" thickTop="1" thickBot="1" x14ac:dyDescent="0.25"/>
    <row r="1001" spans="1:7" ht="20.100000000000001" customHeight="1" thickTop="1" x14ac:dyDescent="0.2">
      <c r="A1001" s="329" t="s">
        <v>44</v>
      </c>
      <c r="B1001" s="330"/>
      <c r="C1001" s="330"/>
      <c r="D1001" s="330"/>
      <c r="E1001" s="330"/>
      <c r="F1001" s="330"/>
      <c r="G1001" s="331"/>
    </row>
    <row r="1002" spans="1:7" ht="20.100000000000001" customHeight="1" x14ac:dyDescent="0.2">
      <c r="A1002" s="155" t="s">
        <v>823</v>
      </c>
      <c r="B1002" s="156" t="str">
        <f>Comitente</f>
        <v>DIRECCIÓN ARQUITECTURA</v>
      </c>
      <c r="C1002" s="157"/>
      <c r="D1002" s="158"/>
      <c r="E1002" s="158"/>
      <c r="F1002" s="159"/>
      <c r="G1002" s="160"/>
    </row>
    <row r="1003" spans="1:7" ht="20.100000000000001" customHeight="1" x14ac:dyDescent="0.2">
      <c r="A1003" s="155" t="s">
        <v>824</v>
      </c>
      <c r="B1003" s="156">
        <f>Contratista</f>
        <v>0</v>
      </c>
      <c r="C1003" s="161"/>
      <c r="D1003" s="161"/>
      <c r="E1003" s="161"/>
      <c r="F1003" s="156"/>
      <c r="G1003" s="162"/>
    </row>
    <row r="1004" spans="1:7" ht="20.100000000000001" customHeight="1" x14ac:dyDescent="0.2">
      <c r="A1004" s="155" t="s">
        <v>31</v>
      </c>
      <c r="B1004" s="156" t="str">
        <f>Obra</f>
        <v>CENTRO DE SALUD SAN MARTIN</v>
      </c>
      <c r="C1004" s="161"/>
      <c r="D1004" s="161"/>
      <c r="E1004" s="161"/>
      <c r="F1004" s="156" t="s">
        <v>45</v>
      </c>
      <c r="G1004" s="162" t="str">
        <f>Fecha_Base</f>
        <v>07/11/2017</v>
      </c>
    </row>
    <row r="1005" spans="1:7" ht="20.100000000000001" customHeight="1" x14ac:dyDescent="0.2">
      <c r="A1005" s="163" t="s">
        <v>822</v>
      </c>
      <c r="B1005" s="164" t="str">
        <f>Ubicación</f>
        <v>CALLE NACIONAL - DISTRITO DOS ACEQUIAS</v>
      </c>
      <c r="C1005" s="164"/>
      <c r="D1005" s="165"/>
      <c r="E1005" s="166"/>
      <c r="F1005" s="167"/>
      <c r="G1005" s="168"/>
    </row>
    <row r="1006" spans="1:7" ht="20.100000000000001" customHeight="1" x14ac:dyDescent="0.2">
      <c r="A1006" s="163" t="s">
        <v>46</v>
      </c>
      <c r="B1006" s="278">
        <v>7</v>
      </c>
      <c r="C1006" s="170" t="str">
        <f>IF(B1006="","",VLOOKUP(B1006,Computo_Presupuesto,2,FALSE))</f>
        <v>REVOQUES Y ENLUCIDOS</v>
      </c>
      <c r="D1006" s="171"/>
      <c r="E1006" s="166"/>
      <c r="F1006" s="167"/>
      <c r="G1006" s="168"/>
    </row>
    <row r="1007" spans="1:7" ht="20.100000000000001" customHeight="1" x14ac:dyDescent="0.2">
      <c r="A1007" s="163" t="s">
        <v>32</v>
      </c>
      <c r="B1007" s="254" t="s">
        <v>1649</v>
      </c>
      <c r="C1007" s="170" t="str">
        <f>IF(B1007=0,"",VLOOKUP(B1007,Computo_Presupuesto,2,FALSE))</f>
        <v xml:space="preserve">Enlucido </v>
      </c>
      <c r="D1007" s="165"/>
      <c r="E1007" s="166"/>
      <c r="F1007" s="164" t="s">
        <v>33</v>
      </c>
      <c r="G1007" s="172" t="str">
        <f>IF(B1007=0,"",VLOOKUP(B1007,Computo_Presupuesto,4,FALSE))</f>
        <v>m2</v>
      </c>
    </row>
    <row r="1008" spans="1:7" ht="20.100000000000001" customHeight="1" x14ac:dyDescent="0.2">
      <c r="A1008" s="163"/>
      <c r="B1008" s="164"/>
      <c r="C1008" s="170"/>
      <c r="D1008" s="165"/>
      <c r="E1008" s="166"/>
      <c r="F1008" s="170"/>
      <c r="G1008" s="173"/>
    </row>
    <row r="1009" spans="1:7" ht="20.100000000000001" customHeight="1" x14ac:dyDescent="0.2">
      <c r="A1009" s="332" t="s">
        <v>685</v>
      </c>
      <c r="B1009" s="333"/>
      <c r="C1009" s="334" t="s">
        <v>0</v>
      </c>
      <c r="D1009" s="334" t="s">
        <v>34</v>
      </c>
      <c r="E1009" s="335" t="s">
        <v>35</v>
      </c>
      <c r="F1009" s="336" t="s">
        <v>36</v>
      </c>
      <c r="G1009" s="337" t="s">
        <v>37</v>
      </c>
    </row>
    <row r="1010" spans="1:7" ht="20.100000000000001" customHeight="1" x14ac:dyDescent="0.2">
      <c r="A1010" s="174" t="s">
        <v>686</v>
      </c>
      <c r="B1010" s="175" t="s">
        <v>687</v>
      </c>
      <c r="C1010" s="334"/>
      <c r="D1010" s="334"/>
      <c r="E1010" s="335"/>
      <c r="F1010" s="336"/>
      <c r="G1010" s="337"/>
    </row>
    <row r="1011" spans="1:7" ht="20.100000000000001" customHeight="1" x14ac:dyDescent="0.2">
      <c r="A1011" s="267"/>
      <c r="B1011" s="176"/>
      <c r="C1011" s="177" t="s">
        <v>825</v>
      </c>
      <c r="D1011" s="178"/>
      <c r="E1011" s="179"/>
      <c r="F1011" s="180"/>
      <c r="G1011" s="181"/>
    </row>
    <row r="1012" spans="1:7" ht="20.100000000000001" customHeight="1" x14ac:dyDescent="0.2">
      <c r="A1012" s="268"/>
      <c r="B1012" s="182">
        <f t="shared" ref="B1012:B1023" si="124">IF(A1012=0,0,VLOOKUP(A1012,Tabla_Indices,2,FALSE))</f>
        <v>0</v>
      </c>
      <c r="C1012" s="269"/>
      <c r="D1012" s="270"/>
      <c r="E1012" s="271"/>
      <c r="F1012" s="272"/>
      <c r="G1012" s="183">
        <f>ROUND(E1012*F1012,2)</f>
        <v>0</v>
      </c>
    </row>
    <row r="1013" spans="1:7" ht="20.100000000000001" customHeight="1" x14ac:dyDescent="0.2">
      <c r="A1013" s="273"/>
      <c r="B1013" s="182">
        <f t="shared" si="124"/>
        <v>0</v>
      </c>
      <c r="C1013" s="269"/>
      <c r="D1013" s="270"/>
      <c r="E1013" s="271"/>
      <c r="F1013" s="272"/>
      <c r="G1013" s="183">
        <f t="shared" ref="G1013:G1023" si="125">ROUND(E1013*F1013,2)</f>
        <v>0</v>
      </c>
    </row>
    <row r="1014" spans="1:7" ht="20.100000000000001" customHeight="1" x14ac:dyDescent="0.2">
      <c r="A1014" s="268"/>
      <c r="B1014" s="182">
        <f t="shared" si="124"/>
        <v>0</v>
      </c>
      <c r="C1014" s="269"/>
      <c r="D1014" s="270"/>
      <c r="E1014" s="271"/>
      <c r="F1014" s="272"/>
      <c r="G1014" s="183">
        <f t="shared" si="125"/>
        <v>0</v>
      </c>
    </row>
    <row r="1015" spans="1:7" ht="20.100000000000001" customHeight="1" x14ac:dyDescent="0.2">
      <c r="A1015" s="268"/>
      <c r="B1015" s="182">
        <f t="shared" si="124"/>
        <v>0</v>
      </c>
      <c r="C1015" s="269"/>
      <c r="D1015" s="270"/>
      <c r="E1015" s="271"/>
      <c r="F1015" s="272"/>
      <c r="G1015" s="183">
        <f t="shared" si="125"/>
        <v>0</v>
      </c>
    </row>
    <row r="1016" spans="1:7" ht="20.100000000000001" customHeight="1" x14ac:dyDescent="0.2">
      <c r="A1016" s="268"/>
      <c r="B1016" s="182">
        <f t="shared" si="124"/>
        <v>0</v>
      </c>
      <c r="C1016" s="269"/>
      <c r="D1016" s="270"/>
      <c r="E1016" s="274"/>
      <c r="F1016" s="272"/>
      <c r="G1016" s="183">
        <f t="shared" si="125"/>
        <v>0</v>
      </c>
    </row>
    <row r="1017" spans="1:7" ht="20.100000000000001" customHeight="1" x14ac:dyDescent="0.2">
      <c r="A1017" s="268"/>
      <c r="B1017" s="182">
        <f t="shared" si="124"/>
        <v>0</v>
      </c>
      <c r="C1017" s="269"/>
      <c r="D1017" s="270"/>
      <c r="E1017" s="274"/>
      <c r="F1017" s="272"/>
      <c r="G1017" s="183">
        <f t="shared" si="125"/>
        <v>0</v>
      </c>
    </row>
    <row r="1018" spans="1:7" ht="20.100000000000001" customHeight="1" x14ac:dyDescent="0.2">
      <c r="A1018" s="268"/>
      <c r="B1018" s="182">
        <f t="shared" si="124"/>
        <v>0</v>
      </c>
      <c r="C1018" s="269"/>
      <c r="D1018" s="270"/>
      <c r="E1018" s="271"/>
      <c r="F1018" s="272"/>
      <c r="G1018" s="183">
        <f t="shared" si="125"/>
        <v>0</v>
      </c>
    </row>
    <row r="1019" spans="1:7" ht="20.100000000000001" customHeight="1" x14ac:dyDescent="0.2">
      <c r="A1019" s="268"/>
      <c r="B1019" s="182">
        <f t="shared" si="124"/>
        <v>0</v>
      </c>
      <c r="C1019" s="269"/>
      <c r="D1019" s="270"/>
      <c r="E1019" s="271"/>
      <c r="F1019" s="272"/>
      <c r="G1019" s="183">
        <f t="shared" si="125"/>
        <v>0</v>
      </c>
    </row>
    <row r="1020" spans="1:7" ht="20.100000000000001" customHeight="1" x14ac:dyDescent="0.2">
      <c r="A1020" s="268"/>
      <c r="B1020" s="182">
        <f t="shared" si="124"/>
        <v>0</v>
      </c>
      <c r="C1020" s="269"/>
      <c r="D1020" s="270"/>
      <c r="E1020" s="271"/>
      <c r="F1020" s="272"/>
      <c r="G1020" s="183">
        <f t="shared" si="125"/>
        <v>0</v>
      </c>
    </row>
    <row r="1021" spans="1:7" ht="20.100000000000001" customHeight="1" x14ac:dyDescent="0.2">
      <c r="A1021" s="268"/>
      <c r="B1021" s="182">
        <f t="shared" si="124"/>
        <v>0</v>
      </c>
      <c r="C1021" s="269"/>
      <c r="D1021" s="270"/>
      <c r="E1021" s="271"/>
      <c r="F1021" s="272"/>
      <c r="G1021" s="183">
        <f t="shared" si="125"/>
        <v>0</v>
      </c>
    </row>
    <row r="1022" spans="1:7" ht="20.100000000000001" customHeight="1" x14ac:dyDescent="0.2">
      <c r="A1022" s="268"/>
      <c r="B1022" s="182">
        <f t="shared" si="124"/>
        <v>0</v>
      </c>
      <c r="C1022" s="269"/>
      <c r="D1022" s="270"/>
      <c r="E1022" s="271"/>
      <c r="F1022" s="272"/>
      <c r="G1022" s="183">
        <f t="shared" si="125"/>
        <v>0</v>
      </c>
    </row>
    <row r="1023" spans="1:7" ht="20.100000000000001" customHeight="1" x14ac:dyDescent="0.2">
      <c r="A1023" s="268"/>
      <c r="B1023" s="182">
        <f t="shared" si="124"/>
        <v>0</v>
      </c>
      <c r="C1023" s="269"/>
      <c r="D1023" s="270"/>
      <c r="E1023" s="271"/>
      <c r="F1023" s="272"/>
      <c r="G1023" s="183">
        <f t="shared" si="125"/>
        <v>0</v>
      </c>
    </row>
    <row r="1024" spans="1:7" ht="20.100000000000001" customHeight="1" x14ac:dyDescent="0.2">
      <c r="A1024" s="184"/>
      <c r="B1024" s="170"/>
      <c r="C1024" s="170"/>
      <c r="D1024" s="165"/>
      <c r="E1024" s="166"/>
      <c r="F1024" s="185" t="s">
        <v>38</v>
      </c>
      <c r="G1024" s="186">
        <f>SUBTOTAL(9,G1012:G1023)</f>
        <v>0</v>
      </c>
    </row>
    <row r="1025" spans="1:7" ht="20.100000000000001" customHeight="1" x14ac:dyDescent="0.2">
      <c r="A1025" s="184"/>
      <c r="B1025" s="170"/>
      <c r="C1025" s="187" t="s">
        <v>826</v>
      </c>
      <c r="D1025" s="165"/>
      <c r="E1025" s="166"/>
      <c r="F1025" s="167"/>
      <c r="G1025" s="188"/>
    </row>
    <row r="1026" spans="1:7" ht="20.100000000000001" customHeight="1" x14ac:dyDescent="0.2">
      <c r="A1026" s="268"/>
      <c r="B1026" s="182">
        <f t="shared" ref="B1026:B1035" si="126">IF(A1026=0,0,VLOOKUP(A1026,Tabla_Indices,2,FALSE))</f>
        <v>0</v>
      </c>
      <c r="C1026" s="275"/>
      <c r="D1026" s="270"/>
      <c r="E1026" s="271"/>
      <c r="F1026" s="272"/>
      <c r="G1026" s="183">
        <f>ROUND(E1026*F1026,2)</f>
        <v>0</v>
      </c>
    </row>
    <row r="1027" spans="1:7" ht="20.100000000000001" customHeight="1" x14ac:dyDescent="0.2">
      <c r="A1027" s="268"/>
      <c r="B1027" s="182">
        <f t="shared" si="126"/>
        <v>0</v>
      </c>
      <c r="C1027" s="269"/>
      <c r="D1027" s="270"/>
      <c r="E1027" s="271"/>
      <c r="F1027" s="272"/>
      <c r="G1027" s="183">
        <f>ROUND(E1027*F1027,2)</f>
        <v>0</v>
      </c>
    </row>
    <row r="1028" spans="1:7" ht="20.100000000000001" customHeight="1" x14ac:dyDescent="0.2">
      <c r="A1028" s="268"/>
      <c r="B1028" s="182">
        <f t="shared" si="126"/>
        <v>0</v>
      </c>
      <c r="C1028" s="269"/>
      <c r="D1028" s="270"/>
      <c r="E1028" s="271"/>
      <c r="F1028" s="272"/>
      <c r="G1028" s="183">
        <f t="shared" ref="G1028:G1035" si="127">ROUND(E1028*F1028,2)</f>
        <v>0</v>
      </c>
    </row>
    <row r="1029" spans="1:7" ht="20.100000000000001" customHeight="1" x14ac:dyDescent="0.2">
      <c r="A1029" s="268"/>
      <c r="B1029" s="182">
        <f t="shared" si="126"/>
        <v>0</v>
      </c>
      <c r="C1029" s="269"/>
      <c r="D1029" s="270"/>
      <c r="E1029" s="271"/>
      <c r="F1029" s="272"/>
      <c r="G1029" s="183">
        <f t="shared" si="127"/>
        <v>0</v>
      </c>
    </row>
    <row r="1030" spans="1:7" ht="20.100000000000001" customHeight="1" x14ac:dyDescent="0.2">
      <c r="A1030" s="268"/>
      <c r="B1030" s="182">
        <f t="shared" si="126"/>
        <v>0</v>
      </c>
      <c r="C1030" s="269"/>
      <c r="D1030" s="270"/>
      <c r="E1030" s="271"/>
      <c r="F1030" s="272"/>
      <c r="G1030" s="183">
        <f t="shared" si="127"/>
        <v>0</v>
      </c>
    </row>
    <row r="1031" spans="1:7" ht="20.100000000000001" customHeight="1" x14ac:dyDescent="0.2">
      <c r="A1031" s="268"/>
      <c r="B1031" s="182">
        <f t="shared" si="126"/>
        <v>0</v>
      </c>
      <c r="C1031" s="269"/>
      <c r="D1031" s="270"/>
      <c r="E1031" s="271"/>
      <c r="F1031" s="272"/>
      <c r="G1031" s="183">
        <f t="shared" si="127"/>
        <v>0</v>
      </c>
    </row>
    <row r="1032" spans="1:7" ht="20.100000000000001" customHeight="1" x14ac:dyDescent="0.2">
      <c r="A1032" s="268"/>
      <c r="B1032" s="182">
        <f t="shared" si="126"/>
        <v>0</v>
      </c>
      <c r="C1032" s="269"/>
      <c r="D1032" s="270"/>
      <c r="E1032" s="271"/>
      <c r="F1032" s="272"/>
      <c r="G1032" s="183">
        <f t="shared" si="127"/>
        <v>0</v>
      </c>
    </row>
    <row r="1033" spans="1:7" ht="20.100000000000001" customHeight="1" x14ac:dyDescent="0.2">
      <c r="A1033" s="268"/>
      <c r="B1033" s="182">
        <f t="shared" si="126"/>
        <v>0</v>
      </c>
      <c r="C1033" s="269"/>
      <c r="D1033" s="270"/>
      <c r="E1033" s="271"/>
      <c r="F1033" s="272"/>
      <c r="G1033" s="183">
        <f t="shared" si="127"/>
        <v>0</v>
      </c>
    </row>
    <row r="1034" spans="1:7" ht="20.100000000000001" customHeight="1" x14ac:dyDescent="0.2">
      <c r="A1034" s="268"/>
      <c r="B1034" s="182">
        <f t="shared" si="126"/>
        <v>0</v>
      </c>
      <c r="C1034" s="269"/>
      <c r="D1034" s="270"/>
      <c r="E1034" s="271"/>
      <c r="F1034" s="272"/>
      <c r="G1034" s="183">
        <f t="shared" si="127"/>
        <v>0</v>
      </c>
    </row>
    <row r="1035" spans="1:7" ht="20.100000000000001" customHeight="1" x14ac:dyDescent="0.2">
      <c r="A1035" s="268"/>
      <c r="B1035" s="182">
        <f t="shared" si="126"/>
        <v>0</v>
      </c>
      <c r="C1035" s="269"/>
      <c r="D1035" s="270"/>
      <c r="E1035" s="271"/>
      <c r="F1035" s="272"/>
      <c r="G1035" s="183">
        <f t="shared" si="127"/>
        <v>0</v>
      </c>
    </row>
    <row r="1036" spans="1:7" ht="20.100000000000001" customHeight="1" x14ac:dyDescent="0.2">
      <c r="A1036" s="184"/>
      <c r="B1036" s="170"/>
      <c r="C1036" s="170"/>
      <c r="D1036" s="165"/>
      <c r="E1036" s="166"/>
      <c r="F1036" s="185" t="s">
        <v>39</v>
      </c>
      <c r="G1036" s="186">
        <f>SUBTOTAL(9,G1026:G1035)</f>
        <v>0</v>
      </c>
    </row>
    <row r="1037" spans="1:7" ht="20.100000000000001" customHeight="1" x14ac:dyDescent="0.2">
      <c r="A1037" s="184"/>
      <c r="B1037" s="170"/>
      <c r="C1037" s="187" t="s">
        <v>827</v>
      </c>
      <c r="D1037" s="165"/>
      <c r="E1037" s="166"/>
      <c r="F1037" s="170"/>
      <c r="G1037" s="188"/>
    </row>
    <row r="1038" spans="1:7" ht="20.100000000000001" customHeight="1" x14ac:dyDescent="0.2">
      <c r="A1038" s="268"/>
      <c r="B1038" s="182">
        <f t="shared" ref="B1038:B1046" si="128">IF(A1038=0,0,VLOOKUP(A1038,Tabla_Indices,2,FALSE))</f>
        <v>0</v>
      </c>
      <c r="C1038" s="269"/>
      <c r="D1038" s="270"/>
      <c r="E1038" s="271"/>
      <c r="F1038" s="276"/>
      <c r="G1038" s="189">
        <f>ROUND(E1038*F1038,2)</f>
        <v>0</v>
      </c>
    </row>
    <row r="1039" spans="1:7" ht="20.100000000000001" customHeight="1" x14ac:dyDescent="0.2">
      <c r="A1039" s="268"/>
      <c r="B1039" s="182">
        <f t="shared" si="128"/>
        <v>0</v>
      </c>
      <c r="C1039" s="275"/>
      <c r="D1039" s="270"/>
      <c r="E1039" s="271"/>
      <c r="F1039" s="272"/>
      <c r="G1039" s="189">
        <f>ROUND(E1039*F1039,2)</f>
        <v>0</v>
      </c>
    </row>
    <row r="1040" spans="1:7" ht="20.100000000000001" customHeight="1" x14ac:dyDescent="0.2">
      <c r="A1040" s="268"/>
      <c r="B1040" s="182">
        <f t="shared" si="128"/>
        <v>0</v>
      </c>
      <c r="C1040" s="277"/>
      <c r="D1040" s="270"/>
      <c r="E1040" s="271"/>
      <c r="F1040" s="272"/>
      <c r="G1040" s="189">
        <f>ROUND(E1040*F1040,2)</f>
        <v>0</v>
      </c>
    </row>
    <row r="1041" spans="1:7" ht="20.100000000000001" customHeight="1" x14ac:dyDescent="0.2">
      <c r="A1041" s="268"/>
      <c r="B1041" s="182">
        <f t="shared" si="128"/>
        <v>0</v>
      </c>
      <c r="C1041" s="277"/>
      <c r="D1041" s="270"/>
      <c r="E1041" s="271"/>
      <c r="F1041" s="272"/>
      <c r="G1041" s="189">
        <f>ROUND(E1041*F1041,2)</f>
        <v>0</v>
      </c>
    </row>
    <row r="1042" spans="1:7" ht="20.100000000000001" customHeight="1" x14ac:dyDescent="0.2">
      <c r="A1042" s="268"/>
      <c r="B1042" s="182">
        <f t="shared" si="128"/>
        <v>0</v>
      </c>
      <c r="C1042" s="277"/>
      <c r="D1042" s="270"/>
      <c r="E1042" s="271"/>
      <c r="F1042" s="272"/>
      <c r="G1042" s="189">
        <f t="shared" ref="G1042:G1046" si="129">ROUND(E1042*F1042,2)</f>
        <v>0</v>
      </c>
    </row>
    <row r="1043" spans="1:7" ht="20.100000000000001" customHeight="1" x14ac:dyDescent="0.2">
      <c r="A1043" s="268"/>
      <c r="B1043" s="182">
        <f t="shared" si="128"/>
        <v>0</v>
      </c>
      <c r="C1043" s="277"/>
      <c r="D1043" s="270"/>
      <c r="E1043" s="271"/>
      <c r="F1043" s="272"/>
      <c r="G1043" s="189">
        <f t="shared" si="129"/>
        <v>0</v>
      </c>
    </row>
    <row r="1044" spans="1:7" ht="20.100000000000001" customHeight="1" x14ac:dyDescent="0.2">
      <c r="A1044" s="268"/>
      <c r="B1044" s="182">
        <f t="shared" si="128"/>
        <v>0</v>
      </c>
      <c r="C1044" s="269"/>
      <c r="D1044" s="270"/>
      <c r="E1044" s="271"/>
      <c r="F1044" s="272"/>
      <c r="G1044" s="189">
        <f t="shared" si="129"/>
        <v>0</v>
      </c>
    </row>
    <row r="1045" spans="1:7" ht="20.100000000000001" customHeight="1" x14ac:dyDescent="0.2">
      <c r="A1045" s="268"/>
      <c r="B1045" s="182">
        <f t="shared" si="128"/>
        <v>0</v>
      </c>
      <c r="C1045" s="269"/>
      <c r="D1045" s="270"/>
      <c r="E1045" s="271"/>
      <c r="F1045" s="272"/>
      <c r="G1045" s="189">
        <f t="shared" si="129"/>
        <v>0</v>
      </c>
    </row>
    <row r="1046" spans="1:7" ht="20.100000000000001" customHeight="1" x14ac:dyDescent="0.2">
      <c r="A1046" s="268"/>
      <c r="B1046" s="182">
        <f t="shared" si="128"/>
        <v>0</v>
      </c>
      <c r="C1046" s="269"/>
      <c r="D1046" s="270"/>
      <c r="E1046" s="271"/>
      <c r="F1046" s="272"/>
      <c r="G1046" s="189">
        <f t="shared" si="129"/>
        <v>0</v>
      </c>
    </row>
    <row r="1047" spans="1:7" ht="20.100000000000001" customHeight="1" x14ac:dyDescent="0.2">
      <c r="A1047" s="190"/>
      <c r="B1047" s="165"/>
      <c r="C1047" s="170"/>
      <c r="D1047" s="165"/>
      <c r="E1047" s="166"/>
      <c r="F1047" s="185" t="s">
        <v>40</v>
      </c>
      <c r="G1047" s="186">
        <f>SUBTOTAL(9,G1038:G1046)</f>
        <v>0</v>
      </c>
    </row>
    <row r="1048" spans="1:7" ht="20.100000000000001" customHeight="1" thickBot="1" x14ac:dyDescent="0.25">
      <c r="A1048" s="191"/>
      <c r="B1048" s="192"/>
      <c r="C1048" s="193"/>
      <c r="D1048" s="192"/>
      <c r="E1048" s="194"/>
      <c r="F1048" s="195"/>
      <c r="G1048" s="196"/>
    </row>
    <row r="1049" spans="1:7" ht="20.100000000000001" customHeight="1" thickBot="1" x14ac:dyDescent="0.25">
      <c r="A1049" s="249" t="str">
        <f>B1007</f>
        <v>7-3</v>
      </c>
      <c r="B1049" s="247" t="str">
        <f>C1007</f>
        <v xml:space="preserve">Enlucido </v>
      </c>
      <c r="C1049" s="197"/>
      <c r="D1049" s="197" t="s">
        <v>41</v>
      </c>
      <c r="E1049" s="198"/>
      <c r="F1049" s="199" t="s">
        <v>42</v>
      </c>
      <c r="G1049" s="200">
        <f>SUBTOTAL(9,G1012:G1048)</f>
        <v>0</v>
      </c>
    </row>
    <row r="1050" spans="1:7" ht="20.100000000000001" customHeight="1" thickTop="1" thickBot="1" x14ac:dyDescent="0.25"/>
    <row r="1051" spans="1:7" ht="20.100000000000001" customHeight="1" thickTop="1" x14ac:dyDescent="0.2">
      <c r="A1051" s="329" t="s">
        <v>44</v>
      </c>
      <c r="B1051" s="330"/>
      <c r="C1051" s="330"/>
      <c r="D1051" s="330"/>
      <c r="E1051" s="330"/>
      <c r="F1051" s="330"/>
      <c r="G1051" s="331"/>
    </row>
    <row r="1052" spans="1:7" ht="20.100000000000001" customHeight="1" x14ac:dyDescent="0.2">
      <c r="A1052" s="155" t="s">
        <v>823</v>
      </c>
      <c r="B1052" s="156" t="str">
        <f>Comitente</f>
        <v>DIRECCIÓN ARQUITECTURA</v>
      </c>
      <c r="C1052" s="157"/>
      <c r="D1052" s="158"/>
      <c r="E1052" s="158"/>
      <c r="F1052" s="159"/>
      <c r="G1052" s="160"/>
    </row>
    <row r="1053" spans="1:7" ht="20.100000000000001" customHeight="1" x14ac:dyDescent="0.2">
      <c r="A1053" s="155" t="s">
        <v>824</v>
      </c>
      <c r="B1053" s="156">
        <f>Contratista</f>
        <v>0</v>
      </c>
      <c r="C1053" s="161"/>
      <c r="D1053" s="161"/>
      <c r="E1053" s="161"/>
      <c r="F1053" s="156"/>
      <c r="G1053" s="162"/>
    </row>
    <row r="1054" spans="1:7" ht="20.100000000000001" customHeight="1" x14ac:dyDescent="0.2">
      <c r="A1054" s="155" t="s">
        <v>31</v>
      </c>
      <c r="B1054" s="156" t="str">
        <f>Obra</f>
        <v>CENTRO DE SALUD SAN MARTIN</v>
      </c>
      <c r="C1054" s="161"/>
      <c r="D1054" s="161"/>
      <c r="E1054" s="161"/>
      <c r="F1054" s="156" t="s">
        <v>45</v>
      </c>
      <c r="G1054" s="162" t="str">
        <f>Fecha_Base</f>
        <v>07/11/2017</v>
      </c>
    </row>
    <row r="1055" spans="1:7" ht="20.100000000000001" customHeight="1" x14ac:dyDescent="0.2">
      <c r="A1055" s="163" t="s">
        <v>822</v>
      </c>
      <c r="B1055" s="164" t="str">
        <f>Ubicación</f>
        <v>CALLE NACIONAL - DISTRITO DOS ACEQUIAS</v>
      </c>
      <c r="C1055" s="164"/>
      <c r="D1055" s="165"/>
      <c r="E1055" s="166"/>
      <c r="F1055" s="167"/>
      <c r="G1055" s="168"/>
    </row>
    <row r="1056" spans="1:7" ht="20.100000000000001" customHeight="1" x14ac:dyDescent="0.2">
      <c r="A1056" s="163" t="s">
        <v>46</v>
      </c>
      <c r="B1056" s="278">
        <v>8</v>
      </c>
      <c r="C1056" s="170" t="str">
        <f>IF(B1056="","",VLOOKUP(B1056,Computo_Presupuesto,2,FALSE))</f>
        <v>CUBIERTA DE TECHO</v>
      </c>
      <c r="D1056" s="171"/>
      <c r="E1056" s="166"/>
      <c r="F1056" s="167"/>
      <c r="G1056" s="168"/>
    </row>
    <row r="1057" spans="1:7" ht="20.100000000000001" customHeight="1" x14ac:dyDescent="0.2">
      <c r="A1057" s="163" t="s">
        <v>32</v>
      </c>
      <c r="B1057" s="254" t="s">
        <v>1186</v>
      </c>
      <c r="C1057" s="170" t="str">
        <f>IF(B1057=0,"",VLOOKUP(B1057,Computo_Presupuesto,2,FALSE))</f>
        <v>Cubierta de techo sobre losa</v>
      </c>
      <c r="D1057" s="165"/>
      <c r="E1057" s="166"/>
      <c r="F1057" s="164" t="s">
        <v>33</v>
      </c>
      <c r="G1057" s="172" t="str">
        <f>IF(B1057=0,"",VLOOKUP(B1057,Computo_Presupuesto,4,FALSE))</f>
        <v>m2</v>
      </c>
    </row>
    <row r="1058" spans="1:7" ht="20.100000000000001" customHeight="1" x14ac:dyDescent="0.2">
      <c r="A1058" s="163"/>
      <c r="B1058" s="164"/>
      <c r="C1058" s="170"/>
      <c r="D1058" s="165"/>
      <c r="E1058" s="166"/>
      <c r="F1058" s="170"/>
      <c r="G1058" s="173"/>
    </row>
    <row r="1059" spans="1:7" ht="20.100000000000001" customHeight="1" x14ac:dyDescent="0.2">
      <c r="A1059" s="332" t="s">
        <v>685</v>
      </c>
      <c r="B1059" s="333"/>
      <c r="C1059" s="334" t="s">
        <v>0</v>
      </c>
      <c r="D1059" s="334" t="s">
        <v>34</v>
      </c>
      <c r="E1059" s="335" t="s">
        <v>35</v>
      </c>
      <c r="F1059" s="336" t="s">
        <v>36</v>
      </c>
      <c r="G1059" s="337" t="s">
        <v>37</v>
      </c>
    </row>
    <row r="1060" spans="1:7" s="15" customFormat="1" ht="20.100000000000001" customHeight="1" x14ac:dyDescent="0.2">
      <c r="A1060" s="174" t="s">
        <v>686</v>
      </c>
      <c r="B1060" s="175" t="s">
        <v>687</v>
      </c>
      <c r="C1060" s="334"/>
      <c r="D1060" s="334"/>
      <c r="E1060" s="335"/>
      <c r="F1060" s="336"/>
      <c r="G1060" s="337"/>
    </row>
    <row r="1061" spans="1:7" ht="20.100000000000001" customHeight="1" x14ac:dyDescent="0.2">
      <c r="A1061" s="267"/>
      <c r="B1061" s="176"/>
      <c r="C1061" s="177" t="s">
        <v>825</v>
      </c>
      <c r="D1061" s="178"/>
      <c r="E1061" s="179"/>
      <c r="F1061" s="180"/>
      <c r="G1061" s="181"/>
    </row>
    <row r="1062" spans="1:7" ht="20.100000000000001" customHeight="1" x14ac:dyDescent="0.2">
      <c r="A1062" s="268"/>
      <c r="B1062" s="182">
        <f t="shared" ref="B1062:B1073" si="130">IF(A1062=0,0,VLOOKUP(A1062,Tabla_Indices,2,FALSE))</f>
        <v>0</v>
      </c>
      <c r="C1062" s="269"/>
      <c r="D1062" s="270"/>
      <c r="E1062" s="271"/>
      <c r="F1062" s="272"/>
      <c r="G1062" s="183">
        <f>ROUND(E1062*F1062,2)</f>
        <v>0</v>
      </c>
    </row>
    <row r="1063" spans="1:7" ht="20.100000000000001" customHeight="1" x14ac:dyDescent="0.2">
      <c r="A1063" s="273"/>
      <c r="B1063" s="182">
        <f t="shared" si="130"/>
        <v>0</v>
      </c>
      <c r="C1063" s="269"/>
      <c r="D1063" s="270"/>
      <c r="E1063" s="271"/>
      <c r="F1063" s="272"/>
      <c r="G1063" s="183">
        <f t="shared" ref="G1063:G1073" si="131">ROUND(E1063*F1063,2)</f>
        <v>0</v>
      </c>
    </row>
    <row r="1064" spans="1:7" ht="20.100000000000001" customHeight="1" x14ac:dyDescent="0.2">
      <c r="A1064" s="268"/>
      <c r="B1064" s="182">
        <f t="shared" si="130"/>
        <v>0</v>
      </c>
      <c r="C1064" s="269"/>
      <c r="D1064" s="270"/>
      <c r="E1064" s="271"/>
      <c r="F1064" s="272"/>
      <c r="G1064" s="183">
        <f t="shared" si="131"/>
        <v>0</v>
      </c>
    </row>
    <row r="1065" spans="1:7" ht="20.100000000000001" customHeight="1" x14ac:dyDescent="0.2">
      <c r="A1065" s="268"/>
      <c r="B1065" s="182">
        <f t="shared" si="130"/>
        <v>0</v>
      </c>
      <c r="C1065" s="269"/>
      <c r="D1065" s="270"/>
      <c r="E1065" s="271"/>
      <c r="F1065" s="272"/>
      <c r="G1065" s="183">
        <f t="shared" si="131"/>
        <v>0</v>
      </c>
    </row>
    <row r="1066" spans="1:7" ht="20.100000000000001" customHeight="1" x14ac:dyDescent="0.2">
      <c r="A1066" s="268"/>
      <c r="B1066" s="182">
        <f t="shared" si="130"/>
        <v>0</v>
      </c>
      <c r="C1066" s="269"/>
      <c r="D1066" s="270"/>
      <c r="E1066" s="274"/>
      <c r="F1066" s="272"/>
      <c r="G1066" s="183">
        <f t="shared" si="131"/>
        <v>0</v>
      </c>
    </row>
    <row r="1067" spans="1:7" ht="20.100000000000001" customHeight="1" x14ac:dyDescent="0.2">
      <c r="A1067" s="268"/>
      <c r="B1067" s="182">
        <f t="shared" si="130"/>
        <v>0</v>
      </c>
      <c r="C1067" s="269"/>
      <c r="D1067" s="270"/>
      <c r="E1067" s="274"/>
      <c r="F1067" s="272"/>
      <c r="G1067" s="183">
        <f t="shared" si="131"/>
        <v>0</v>
      </c>
    </row>
    <row r="1068" spans="1:7" ht="20.100000000000001" customHeight="1" x14ac:dyDescent="0.2">
      <c r="A1068" s="268"/>
      <c r="B1068" s="182">
        <f t="shared" si="130"/>
        <v>0</v>
      </c>
      <c r="C1068" s="269"/>
      <c r="D1068" s="270"/>
      <c r="E1068" s="271"/>
      <c r="F1068" s="272"/>
      <c r="G1068" s="183">
        <f t="shared" si="131"/>
        <v>0</v>
      </c>
    </row>
    <row r="1069" spans="1:7" ht="20.100000000000001" customHeight="1" x14ac:dyDescent="0.2">
      <c r="A1069" s="268"/>
      <c r="B1069" s="182">
        <f t="shared" si="130"/>
        <v>0</v>
      </c>
      <c r="C1069" s="269"/>
      <c r="D1069" s="270"/>
      <c r="E1069" s="271"/>
      <c r="F1069" s="272"/>
      <c r="G1069" s="183">
        <f t="shared" si="131"/>
        <v>0</v>
      </c>
    </row>
    <row r="1070" spans="1:7" ht="20.100000000000001" customHeight="1" x14ac:dyDescent="0.2">
      <c r="A1070" s="268"/>
      <c r="B1070" s="182">
        <f t="shared" si="130"/>
        <v>0</v>
      </c>
      <c r="C1070" s="269"/>
      <c r="D1070" s="270"/>
      <c r="E1070" s="271"/>
      <c r="F1070" s="272"/>
      <c r="G1070" s="183">
        <f t="shared" si="131"/>
        <v>0</v>
      </c>
    </row>
    <row r="1071" spans="1:7" ht="20.100000000000001" customHeight="1" x14ac:dyDescent="0.2">
      <c r="A1071" s="268"/>
      <c r="B1071" s="182">
        <f t="shared" si="130"/>
        <v>0</v>
      </c>
      <c r="C1071" s="269"/>
      <c r="D1071" s="270"/>
      <c r="E1071" s="271"/>
      <c r="F1071" s="272"/>
      <c r="G1071" s="183">
        <f t="shared" si="131"/>
        <v>0</v>
      </c>
    </row>
    <row r="1072" spans="1:7" ht="20.100000000000001" customHeight="1" x14ac:dyDescent="0.2">
      <c r="A1072" s="268"/>
      <c r="B1072" s="182">
        <f t="shared" si="130"/>
        <v>0</v>
      </c>
      <c r="C1072" s="269"/>
      <c r="D1072" s="270"/>
      <c r="E1072" s="271"/>
      <c r="F1072" s="272"/>
      <c r="G1072" s="183">
        <f t="shared" si="131"/>
        <v>0</v>
      </c>
    </row>
    <row r="1073" spans="1:7" ht="20.100000000000001" customHeight="1" x14ac:dyDescent="0.2">
      <c r="A1073" s="268"/>
      <c r="B1073" s="182">
        <f t="shared" si="130"/>
        <v>0</v>
      </c>
      <c r="C1073" s="269"/>
      <c r="D1073" s="270"/>
      <c r="E1073" s="271"/>
      <c r="F1073" s="272"/>
      <c r="G1073" s="183">
        <f t="shared" si="131"/>
        <v>0</v>
      </c>
    </row>
    <row r="1074" spans="1:7" ht="20.100000000000001" customHeight="1" x14ac:dyDescent="0.2">
      <c r="A1074" s="184"/>
      <c r="B1074" s="170"/>
      <c r="C1074" s="170"/>
      <c r="D1074" s="165"/>
      <c r="E1074" s="166"/>
      <c r="F1074" s="185" t="s">
        <v>38</v>
      </c>
      <c r="G1074" s="186">
        <f>SUBTOTAL(9,G1062:G1073)</f>
        <v>0</v>
      </c>
    </row>
    <row r="1075" spans="1:7" ht="20.100000000000001" customHeight="1" x14ac:dyDescent="0.2">
      <c r="A1075" s="184"/>
      <c r="B1075" s="170"/>
      <c r="C1075" s="187" t="s">
        <v>826</v>
      </c>
      <c r="D1075" s="165"/>
      <c r="E1075" s="166"/>
      <c r="F1075" s="167"/>
      <c r="G1075" s="188"/>
    </row>
    <row r="1076" spans="1:7" ht="20.100000000000001" customHeight="1" x14ac:dyDescent="0.2">
      <c r="A1076" s="268"/>
      <c r="B1076" s="182">
        <f t="shared" ref="B1076:B1085" si="132">IF(A1076=0,0,VLOOKUP(A1076,Tabla_Indices,2,FALSE))</f>
        <v>0</v>
      </c>
      <c r="C1076" s="275"/>
      <c r="D1076" s="270"/>
      <c r="E1076" s="271"/>
      <c r="F1076" s="272"/>
      <c r="G1076" s="183">
        <f>ROUND(E1076*F1076,2)</f>
        <v>0</v>
      </c>
    </row>
    <row r="1077" spans="1:7" ht="20.100000000000001" customHeight="1" x14ac:dyDescent="0.2">
      <c r="A1077" s="268"/>
      <c r="B1077" s="182">
        <f t="shared" si="132"/>
        <v>0</v>
      </c>
      <c r="C1077" s="269"/>
      <c r="D1077" s="270"/>
      <c r="E1077" s="271"/>
      <c r="F1077" s="272"/>
      <c r="G1077" s="183">
        <f>ROUND(E1077*F1077,2)</f>
        <v>0</v>
      </c>
    </row>
    <row r="1078" spans="1:7" ht="20.100000000000001" customHeight="1" x14ac:dyDescent="0.2">
      <c r="A1078" s="268"/>
      <c r="B1078" s="182">
        <f t="shared" si="132"/>
        <v>0</v>
      </c>
      <c r="C1078" s="269"/>
      <c r="D1078" s="270"/>
      <c r="E1078" s="271"/>
      <c r="F1078" s="272"/>
      <c r="G1078" s="183">
        <f t="shared" ref="G1078:G1085" si="133">ROUND(E1078*F1078,2)</f>
        <v>0</v>
      </c>
    </row>
    <row r="1079" spans="1:7" ht="20.100000000000001" customHeight="1" x14ac:dyDescent="0.2">
      <c r="A1079" s="268"/>
      <c r="B1079" s="182">
        <f t="shared" si="132"/>
        <v>0</v>
      </c>
      <c r="C1079" s="269"/>
      <c r="D1079" s="270"/>
      <c r="E1079" s="271"/>
      <c r="F1079" s="272"/>
      <c r="G1079" s="183">
        <f t="shared" si="133"/>
        <v>0</v>
      </c>
    </row>
    <row r="1080" spans="1:7" ht="20.100000000000001" customHeight="1" x14ac:dyDescent="0.2">
      <c r="A1080" s="268"/>
      <c r="B1080" s="182">
        <f t="shared" si="132"/>
        <v>0</v>
      </c>
      <c r="C1080" s="269"/>
      <c r="D1080" s="270"/>
      <c r="E1080" s="271"/>
      <c r="F1080" s="272"/>
      <c r="G1080" s="183">
        <f t="shared" si="133"/>
        <v>0</v>
      </c>
    </row>
    <row r="1081" spans="1:7" ht="20.100000000000001" customHeight="1" x14ac:dyDescent="0.2">
      <c r="A1081" s="268"/>
      <c r="B1081" s="182">
        <f t="shared" si="132"/>
        <v>0</v>
      </c>
      <c r="C1081" s="269"/>
      <c r="D1081" s="270"/>
      <c r="E1081" s="271"/>
      <c r="F1081" s="272"/>
      <c r="G1081" s="183">
        <f t="shared" si="133"/>
        <v>0</v>
      </c>
    </row>
    <row r="1082" spans="1:7" ht="20.100000000000001" customHeight="1" x14ac:dyDescent="0.2">
      <c r="A1082" s="268"/>
      <c r="B1082" s="182">
        <f t="shared" si="132"/>
        <v>0</v>
      </c>
      <c r="C1082" s="269"/>
      <c r="D1082" s="270"/>
      <c r="E1082" s="271"/>
      <c r="F1082" s="272"/>
      <c r="G1082" s="183">
        <f t="shared" si="133"/>
        <v>0</v>
      </c>
    </row>
    <row r="1083" spans="1:7" ht="20.100000000000001" customHeight="1" x14ac:dyDescent="0.2">
      <c r="A1083" s="268"/>
      <c r="B1083" s="182">
        <f t="shared" si="132"/>
        <v>0</v>
      </c>
      <c r="C1083" s="269"/>
      <c r="D1083" s="270"/>
      <c r="E1083" s="271"/>
      <c r="F1083" s="272"/>
      <c r="G1083" s="183">
        <f t="shared" si="133"/>
        <v>0</v>
      </c>
    </row>
    <row r="1084" spans="1:7" ht="20.100000000000001" customHeight="1" x14ac:dyDescent="0.2">
      <c r="A1084" s="268"/>
      <c r="B1084" s="182">
        <f t="shared" si="132"/>
        <v>0</v>
      </c>
      <c r="C1084" s="269"/>
      <c r="D1084" s="270"/>
      <c r="E1084" s="271"/>
      <c r="F1084" s="272"/>
      <c r="G1084" s="183">
        <f t="shared" si="133"/>
        <v>0</v>
      </c>
    </row>
    <row r="1085" spans="1:7" ht="20.100000000000001" customHeight="1" x14ac:dyDescent="0.2">
      <c r="A1085" s="268"/>
      <c r="B1085" s="182">
        <f t="shared" si="132"/>
        <v>0</v>
      </c>
      <c r="C1085" s="269"/>
      <c r="D1085" s="270"/>
      <c r="E1085" s="271"/>
      <c r="F1085" s="272"/>
      <c r="G1085" s="183">
        <f t="shared" si="133"/>
        <v>0</v>
      </c>
    </row>
    <row r="1086" spans="1:7" ht="20.100000000000001" customHeight="1" x14ac:dyDescent="0.2">
      <c r="A1086" s="184"/>
      <c r="B1086" s="170"/>
      <c r="C1086" s="170"/>
      <c r="D1086" s="165"/>
      <c r="E1086" s="166"/>
      <c r="F1086" s="185" t="s">
        <v>39</v>
      </c>
      <c r="G1086" s="186">
        <f>SUBTOTAL(9,G1076:G1085)</f>
        <v>0</v>
      </c>
    </row>
    <row r="1087" spans="1:7" ht="20.100000000000001" customHeight="1" x14ac:dyDescent="0.2">
      <c r="A1087" s="184"/>
      <c r="B1087" s="170"/>
      <c r="C1087" s="187" t="s">
        <v>827</v>
      </c>
      <c r="D1087" s="165"/>
      <c r="E1087" s="166"/>
      <c r="F1087" s="170"/>
      <c r="G1087" s="188"/>
    </row>
    <row r="1088" spans="1:7" ht="20.100000000000001" customHeight="1" x14ac:dyDescent="0.2">
      <c r="A1088" s="268"/>
      <c r="B1088" s="182">
        <f t="shared" ref="B1088:B1096" si="134">IF(A1088=0,0,VLOOKUP(A1088,Tabla_Indices,2,FALSE))</f>
        <v>0</v>
      </c>
      <c r="C1088" s="269"/>
      <c r="D1088" s="270"/>
      <c r="E1088" s="271"/>
      <c r="F1088" s="276"/>
      <c r="G1088" s="189">
        <f>ROUND(E1088*F1088,2)</f>
        <v>0</v>
      </c>
    </row>
    <row r="1089" spans="1:7" ht="20.100000000000001" customHeight="1" x14ac:dyDescent="0.2">
      <c r="A1089" s="268"/>
      <c r="B1089" s="182">
        <f t="shared" si="134"/>
        <v>0</v>
      </c>
      <c r="C1089" s="275"/>
      <c r="D1089" s="270"/>
      <c r="E1089" s="271"/>
      <c r="F1089" s="272"/>
      <c r="G1089" s="189">
        <f>ROUND(E1089*F1089,2)</f>
        <v>0</v>
      </c>
    </row>
    <row r="1090" spans="1:7" ht="20.100000000000001" customHeight="1" x14ac:dyDescent="0.2">
      <c r="A1090" s="268"/>
      <c r="B1090" s="182">
        <f t="shared" si="134"/>
        <v>0</v>
      </c>
      <c r="C1090" s="277"/>
      <c r="D1090" s="270"/>
      <c r="E1090" s="271"/>
      <c r="F1090" s="272"/>
      <c r="G1090" s="189">
        <f>ROUND(E1090*F1090,2)</f>
        <v>0</v>
      </c>
    </row>
    <row r="1091" spans="1:7" ht="20.100000000000001" customHeight="1" x14ac:dyDescent="0.2">
      <c r="A1091" s="268"/>
      <c r="B1091" s="182">
        <f t="shared" si="134"/>
        <v>0</v>
      </c>
      <c r="C1091" s="277"/>
      <c r="D1091" s="270"/>
      <c r="E1091" s="271"/>
      <c r="F1091" s="272"/>
      <c r="G1091" s="189">
        <f>ROUND(E1091*F1091,2)</f>
        <v>0</v>
      </c>
    </row>
    <row r="1092" spans="1:7" ht="20.100000000000001" customHeight="1" x14ac:dyDescent="0.2">
      <c r="A1092" s="268"/>
      <c r="B1092" s="182">
        <f t="shared" si="134"/>
        <v>0</v>
      </c>
      <c r="C1092" s="277"/>
      <c r="D1092" s="270"/>
      <c r="E1092" s="271"/>
      <c r="F1092" s="272"/>
      <c r="G1092" s="189">
        <f t="shared" ref="G1092:G1096" si="135">ROUND(E1092*F1092,2)</f>
        <v>0</v>
      </c>
    </row>
    <row r="1093" spans="1:7" ht="20.100000000000001" customHeight="1" x14ac:dyDescent="0.2">
      <c r="A1093" s="268"/>
      <c r="B1093" s="182">
        <f t="shared" si="134"/>
        <v>0</v>
      </c>
      <c r="C1093" s="277"/>
      <c r="D1093" s="270"/>
      <c r="E1093" s="271"/>
      <c r="F1093" s="272"/>
      <c r="G1093" s="189">
        <f t="shared" si="135"/>
        <v>0</v>
      </c>
    </row>
    <row r="1094" spans="1:7" ht="20.100000000000001" customHeight="1" x14ac:dyDescent="0.2">
      <c r="A1094" s="268"/>
      <c r="B1094" s="182">
        <f t="shared" si="134"/>
        <v>0</v>
      </c>
      <c r="C1094" s="269"/>
      <c r="D1094" s="270"/>
      <c r="E1094" s="271"/>
      <c r="F1094" s="272"/>
      <c r="G1094" s="189">
        <f t="shared" si="135"/>
        <v>0</v>
      </c>
    </row>
    <row r="1095" spans="1:7" ht="20.100000000000001" customHeight="1" x14ac:dyDescent="0.2">
      <c r="A1095" s="268"/>
      <c r="B1095" s="182">
        <f t="shared" si="134"/>
        <v>0</v>
      </c>
      <c r="C1095" s="269"/>
      <c r="D1095" s="270"/>
      <c r="E1095" s="271"/>
      <c r="F1095" s="272"/>
      <c r="G1095" s="189">
        <f t="shared" si="135"/>
        <v>0</v>
      </c>
    </row>
    <row r="1096" spans="1:7" ht="20.100000000000001" customHeight="1" x14ac:dyDescent="0.2">
      <c r="A1096" s="268"/>
      <c r="B1096" s="182">
        <f t="shared" si="134"/>
        <v>0</v>
      </c>
      <c r="C1096" s="269"/>
      <c r="D1096" s="270"/>
      <c r="E1096" s="271"/>
      <c r="F1096" s="272"/>
      <c r="G1096" s="189">
        <f t="shared" si="135"/>
        <v>0</v>
      </c>
    </row>
    <row r="1097" spans="1:7" ht="20.100000000000001" customHeight="1" x14ac:dyDescent="0.2">
      <c r="A1097" s="248"/>
      <c r="B1097" s="165"/>
      <c r="C1097" s="170"/>
      <c r="D1097" s="165"/>
      <c r="E1097" s="166"/>
      <c r="F1097" s="185" t="s">
        <v>40</v>
      </c>
      <c r="G1097" s="186">
        <f>SUBTOTAL(9,G1088:G1096)</f>
        <v>0</v>
      </c>
    </row>
    <row r="1098" spans="1:7" ht="20.100000000000001" customHeight="1" thickBot="1" x14ac:dyDescent="0.25">
      <c r="A1098" s="191"/>
      <c r="B1098" s="192"/>
      <c r="C1098" s="193"/>
      <c r="D1098" s="192"/>
      <c r="E1098" s="194"/>
      <c r="F1098" s="195"/>
      <c r="G1098" s="196"/>
    </row>
    <row r="1099" spans="1:7" ht="20.100000000000001" customHeight="1" thickBot="1" x14ac:dyDescent="0.25">
      <c r="A1099" s="249" t="str">
        <f>B1057</f>
        <v>8-1</v>
      </c>
      <c r="B1099" s="247" t="str">
        <f>C1057</f>
        <v>Cubierta de techo sobre losa</v>
      </c>
      <c r="C1099" s="197"/>
      <c r="D1099" s="197" t="s">
        <v>41</v>
      </c>
      <c r="E1099" s="198"/>
      <c r="F1099" s="199" t="s">
        <v>42</v>
      </c>
      <c r="G1099" s="200">
        <f>SUBTOTAL(9,G1062:G1098)</f>
        <v>0</v>
      </c>
    </row>
    <row r="1100" spans="1:7" ht="20.100000000000001" customHeight="1" thickTop="1" thickBot="1" x14ac:dyDescent="0.25"/>
    <row r="1101" spans="1:7" ht="20.100000000000001" customHeight="1" thickTop="1" x14ac:dyDescent="0.2">
      <c r="A1101" s="329" t="s">
        <v>44</v>
      </c>
      <c r="B1101" s="330"/>
      <c r="C1101" s="330"/>
      <c r="D1101" s="330"/>
      <c r="E1101" s="330"/>
      <c r="F1101" s="330"/>
      <c r="G1101" s="331"/>
    </row>
    <row r="1102" spans="1:7" ht="20.100000000000001" customHeight="1" x14ac:dyDescent="0.2">
      <c r="A1102" s="155" t="s">
        <v>823</v>
      </c>
      <c r="B1102" s="156" t="str">
        <f>Comitente</f>
        <v>DIRECCIÓN ARQUITECTURA</v>
      </c>
      <c r="C1102" s="157"/>
      <c r="D1102" s="158"/>
      <c r="E1102" s="158"/>
      <c r="F1102" s="159"/>
      <c r="G1102" s="160"/>
    </row>
    <row r="1103" spans="1:7" ht="20.100000000000001" customHeight="1" x14ac:dyDescent="0.2">
      <c r="A1103" s="155" t="s">
        <v>824</v>
      </c>
      <c r="B1103" s="156">
        <f>Contratista</f>
        <v>0</v>
      </c>
      <c r="C1103" s="161"/>
      <c r="D1103" s="161"/>
      <c r="E1103" s="161"/>
      <c r="F1103" s="156"/>
      <c r="G1103" s="162"/>
    </row>
    <row r="1104" spans="1:7" ht="20.100000000000001" customHeight="1" x14ac:dyDescent="0.2">
      <c r="A1104" s="155" t="s">
        <v>31</v>
      </c>
      <c r="B1104" s="156" t="str">
        <f>Obra</f>
        <v>CENTRO DE SALUD SAN MARTIN</v>
      </c>
      <c r="C1104" s="161"/>
      <c r="D1104" s="161"/>
      <c r="E1104" s="161"/>
      <c r="F1104" s="156" t="s">
        <v>45</v>
      </c>
      <c r="G1104" s="162" t="str">
        <f>Fecha_Base</f>
        <v>07/11/2017</v>
      </c>
    </row>
    <row r="1105" spans="1:7" ht="20.100000000000001" customHeight="1" x14ac:dyDescent="0.2">
      <c r="A1105" s="163" t="s">
        <v>822</v>
      </c>
      <c r="B1105" s="164" t="str">
        <f>Ubicación</f>
        <v>CALLE NACIONAL - DISTRITO DOS ACEQUIAS</v>
      </c>
      <c r="C1105" s="164"/>
      <c r="D1105" s="165"/>
      <c r="E1105" s="166"/>
      <c r="F1105" s="167"/>
      <c r="G1105" s="168"/>
    </row>
    <row r="1106" spans="1:7" ht="20.100000000000001" customHeight="1" x14ac:dyDescent="0.2">
      <c r="A1106" s="163" t="s">
        <v>46</v>
      </c>
      <c r="B1106" s="278">
        <v>9</v>
      </c>
      <c r="C1106" s="170" t="str">
        <f>IF(B1106="","",VLOOKUP(B1106,Computo_Presupuesto,2,FALSE))</f>
        <v>CIELORRASOS</v>
      </c>
      <c r="D1106" s="171"/>
      <c r="E1106" s="166"/>
      <c r="F1106" s="167"/>
      <c r="G1106" s="168"/>
    </row>
    <row r="1107" spans="1:7" ht="20.100000000000001" customHeight="1" x14ac:dyDescent="0.2">
      <c r="A1107" s="163" t="s">
        <v>32</v>
      </c>
      <c r="B1107" s="254" t="s">
        <v>1205</v>
      </c>
      <c r="C1107" s="170" t="str">
        <f>IF(B1107=0,"",VLOOKUP(B1107,Computo_Presupuesto,2,FALSE))</f>
        <v>Cielorraso aplicado a la cal</v>
      </c>
      <c r="D1107" s="165"/>
      <c r="E1107" s="166"/>
      <c r="F1107" s="164" t="s">
        <v>33</v>
      </c>
      <c r="G1107" s="172" t="str">
        <f>IF(B1107=0,"",VLOOKUP(B1107,Computo_Presupuesto,4,FALSE))</f>
        <v>m2</v>
      </c>
    </row>
    <row r="1108" spans="1:7" ht="20.100000000000001" customHeight="1" x14ac:dyDescent="0.2">
      <c r="A1108" s="163"/>
      <c r="B1108" s="164"/>
      <c r="C1108" s="170"/>
      <c r="D1108" s="165"/>
      <c r="E1108" s="166"/>
      <c r="F1108" s="170"/>
      <c r="G1108" s="173"/>
    </row>
    <row r="1109" spans="1:7" ht="20.100000000000001" customHeight="1" x14ac:dyDescent="0.2">
      <c r="A1109" s="332" t="s">
        <v>685</v>
      </c>
      <c r="B1109" s="333"/>
      <c r="C1109" s="334" t="s">
        <v>0</v>
      </c>
      <c r="D1109" s="334" t="s">
        <v>34</v>
      </c>
      <c r="E1109" s="335" t="s">
        <v>35</v>
      </c>
      <c r="F1109" s="336" t="s">
        <v>36</v>
      </c>
      <c r="G1109" s="337" t="s">
        <v>37</v>
      </c>
    </row>
    <row r="1110" spans="1:7" ht="20.100000000000001" customHeight="1" x14ac:dyDescent="0.2">
      <c r="A1110" s="174" t="s">
        <v>686</v>
      </c>
      <c r="B1110" s="175" t="s">
        <v>687</v>
      </c>
      <c r="C1110" s="334"/>
      <c r="D1110" s="334"/>
      <c r="E1110" s="335"/>
      <c r="F1110" s="336"/>
      <c r="G1110" s="337"/>
    </row>
    <row r="1111" spans="1:7" ht="20.100000000000001" customHeight="1" x14ac:dyDescent="0.2">
      <c r="A1111" s="267"/>
      <c r="B1111" s="176"/>
      <c r="C1111" s="177" t="s">
        <v>825</v>
      </c>
      <c r="D1111" s="178"/>
      <c r="E1111" s="179"/>
      <c r="F1111" s="180"/>
      <c r="G1111" s="181"/>
    </row>
    <row r="1112" spans="1:7" ht="20.100000000000001" customHeight="1" x14ac:dyDescent="0.2">
      <c r="A1112" s="268"/>
      <c r="B1112" s="182">
        <f t="shared" ref="B1112:B1123" si="136">IF(A1112=0,0,VLOOKUP(A1112,Tabla_Indices,2,FALSE))</f>
        <v>0</v>
      </c>
      <c r="C1112" s="269"/>
      <c r="D1112" s="270"/>
      <c r="E1112" s="271"/>
      <c r="F1112" s="272"/>
      <c r="G1112" s="183">
        <f>ROUND(E1112*F1112,2)</f>
        <v>0</v>
      </c>
    </row>
    <row r="1113" spans="1:7" ht="20.100000000000001" customHeight="1" x14ac:dyDescent="0.2">
      <c r="A1113" s="273"/>
      <c r="B1113" s="182">
        <f t="shared" si="136"/>
        <v>0</v>
      </c>
      <c r="C1113" s="269"/>
      <c r="D1113" s="270"/>
      <c r="E1113" s="271"/>
      <c r="F1113" s="272"/>
      <c r="G1113" s="183">
        <f t="shared" ref="G1113:G1123" si="137">ROUND(E1113*F1113,2)</f>
        <v>0</v>
      </c>
    </row>
    <row r="1114" spans="1:7" ht="20.100000000000001" customHeight="1" x14ac:dyDescent="0.2">
      <c r="A1114" s="268"/>
      <c r="B1114" s="182">
        <f t="shared" si="136"/>
        <v>0</v>
      </c>
      <c r="C1114" s="269"/>
      <c r="D1114" s="270"/>
      <c r="E1114" s="271"/>
      <c r="F1114" s="272"/>
      <c r="G1114" s="183">
        <f t="shared" si="137"/>
        <v>0</v>
      </c>
    </row>
    <row r="1115" spans="1:7" ht="20.100000000000001" customHeight="1" x14ac:dyDescent="0.2">
      <c r="A1115" s="268"/>
      <c r="B1115" s="182">
        <f t="shared" si="136"/>
        <v>0</v>
      </c>
      <c r="C1115" s="269"/>
      <c r="D1115" s="270"/>
      <c r="E1115" s="271"/>
      <c r="F1115" s="272"/>
      <c r="G1115" s="183">
        <f t="shared" si="137"/>
        <v>0</v>
      </c>
    </row>
    <row r="1116" spans="1:7" ht="20.100000000000001" customHeight="1" x14ac:dyDescent="0.2">
      <c r="A1116" s="268"/>
      <c r="B1116" s="182">
        <f t="shared" si="136"/>
        <v>0</v>
      </c>
      <c r="C1116" s="269"/>
      <c r="D1116" s="270"/>
      <c r="E1116" s="274"/>
      <c r="F1116" s="272"/>
      <c r="G1116" s="183">
        <f t="shared" si="137"/>
        <v>0</v>
      </c>
    </row>
    <row r="1117" spans="1:7" ht="20.100000000000001" customHeight="1" x14ac:dyDescent="0.2">
      <c r="A1117" s="268"/>
      <c r="B1117" s="182">
        <f t="shared" si="136"/>
        <v>0</v>
      </c>
      <c r="C1117" s="269"/>
      <c r="D1117" s="270"/>
      <c r="E1117" s="274"/>
      <c r="F1117" s="272"/>
      <c r="G1117" s="183">
        <f t="shared" si="137"/>
        <v>0</v>
      </c>
    </row>
    <row r="1118" spans="1:7" ht="20.100000000000001" customHeight="1" x14ac:dyDescent="0.2">
      <c r="A1118" s="268"/>
      <c r="B1118" s="182">
        <f t="shared" si="136"/>
        <v>0</v>
      </c>
      <c r="C1118" s="269"/>
      <c r="D1118" s="270"/>
      <c r="E1118" s="271"/>
      <c r="F1118" s="272"/>
      <c r="G1118" s="183">
        <f t="shared" si="137"/>
        <v>0</v>
      </c>
    </row>
    <row r="1119" spans="1:7" ht="20.100000000000001" customHeight="1" x14ac:dyDescent="0.2">
      <c r="A1119" s="268"/>
      <c r="B1119" s="182">
        <f t="shared" si="136"/>
        <v>0</v>
      </c>
      <c r="C1119" s="269"/>
      <c r="D1119" s="270"/>
      <c r="E1119" s="271"/>
      <c r="F1119" s="272"/>
      <c r="G1119" s="183">
        <f t="shared" si="137"/>
        <v>0</v>
      </c>
    </row>
    <row r="1120" spans="1:7" ht="20.100000000000001" customHeight="1" x14ac:dyDescent="0.2">
      <c r="A1120" s="268"/>
      <c r="B1120" s="182">
        <f t="shared" si="136"/>
        <v>0</v>
      </c>
      <c r="C1120" s="269"/>
      <c r="D1120" s="270"/>
      <c r="E1120" s="271"/>
      <c r="F1120" s="272"/>
      <c r="G1120" s="183">
        <f t="shared" si="137"/>
        <v>0</v>
      </c>
    </row>
    <row r="1121" spans="1:7" ht="20.100000000000001" customHeight="1" x14ac:dyDescent="0.2">
      <c r="A1121" s="268"/>
      <c r="B1121" s="182">
        <f t="shared" si="136"/>
        <v>0</v>
      </c>
      <c r="C1121" s="269"/>
      <c r="D1121" s="270"/>
      <c r="E1121" s="271"/>
      <c r="F1121" s="272"/>
      <c r="G1121" s="183">
        <f t="shared" si="137"/>
        <v>0</v>
      </c>
    </row>
    <row r="1122" spans="1:7" ht="20.100000000000001" customHeight="1" x14ac:dyDescent="0.2">
      <c r="A1122" s="268"/>
      <c r="B1122" s="182">
        <f t="shared" si="136"/>
        <v>0</v>
      </c>
      <c r="C1122" s="269"/>
      <c r="D1122" s="270"/>
      <c r="E1122" s="271"/>
      <c r="F1122" s="272"/>
      <c r="G1122" s="183">
        <f t="shared" si="137"/>
        <v>0</v>
      </c>
    </row>
    <row r="1123" spans="1:7" ht="20.100000000000001" customHeight="1" x14ac:dyDescent="0.2">
      <c r="A1123" s="268"/>
      <c r="B1123" s="182">
        <f t="shared" si="136"/>
        <v>0</v>
      </c>
      <c r="C1123" s="269"/>
      <c r="D1123" s="270"/>
      <c r="E1123" s="271"/>
      <c r="F1123" s="272"/>
      <c r="G1123" s="183">
        <f t="shared" si="137"/>
        <v>0</v>
      </c>
    </row>
    <row r="1124" spans="1:7" ht="20.100000000000001" customHeight="1" x14ac:dyDescent="0.2">
      <c r="A1124" s="184"/>
      <c r="B1124" s="170"/>
      <c r="C1124" s="170"/>
      <c r="D1124" s="165"/>
      <c r="E1124" s="166"/>
      <c r="F1124" s="185" t="s">
        <v>38</v>
      </c>
      <c r="G1124" s="186">
        <f>SUBTOTAL(9,G1112:G1123)</f>
        <v>0</v>
      </c>
    </row>
    <row r="1125" spans="1:7" ht="20.100000000000001" customHeight="1" x14ac:dyDescent="0.2">
      <c r="A1125" s="184"/>
      <c r="B1125" s="170"/>
      <c r="C1125" s="187" t="s">
        <v>826</v>
      </c>
      <c r="D1125" s="165"/>
      <c r="E1125" s="166"/>
      <c r="F1125" s="167"/>
      <c r="G1125" s="188"/>
    </row>
    <row r="1126" spans="1:7" ht="20.100000000000001" customHeight="1" x14ac:dyDescent="0.2">
      <c r="A1126" s="268"/>
      <c r="B1126" s="182">
        <f t="shared" ref="B1126:B1135" si="138">IF(A1126=0,0,VLOOKUP(A1126,Tabla_Indices,2,FALSE))</f>
        <v>0</v>
      </c>
      <c r="C1126" s="275"/>
      <c r="D1126" s="270"/>
      <c r="E1126" s="271"/>
      <c r="F1126" s="272"/>
      <c r="G1126" s="183">
        <f>ROUND(E1126*F1126,2)</f>
        <v>0</v>
      </c>
    </row>
    <row r="1127" spans="1:7" ht="20.100000000000001" customHeight="1" x14ac:dyDescent="0.2">
      <c r="A1127" s="268"/>
      <c r="B1127" s="182">
        <f t="shared" si="138"/>
        <v>0</v>
      </c>
      <c r="C1127" s="269"/>
      <c r="D1127" s="270"/>
      <c r="E1127" s="271"/>
      <c r="F1127" s="272"/>
      <c r="G1127" s="183">
        <f>ROUND(E1127*F1127,2)</f>
        <v>0</v>
      </c>
    </row>
    <row r="1128" spans="1:7" ht="20.100000000000001" customHeight="1" x14ac:dyDescent="0.2">
      <c r="A1128" s="268"/>
      <c r="B1128" s="182">
        <f t="shared" si="138"/>
        <v>0</v>
      </c>
      <c r="C1128" s="269"/>
      <c r="D1128" s="270"/>
      <c r="E1128" s="271"/>
      <c r="F1128" s="272"/>
      <c r="G1128" s="183">
        <f t="shared" ref="G1128:G1135" si="139">ROUND(E1128*F1128,2)</f>
        <v>0</v>
      </c>
    </row>
    <row r="1129" spans="1:7" ht="20.100000000000001" customHeight="1" x14ac:dyDescent="0.2">
      <c r="A1129" s="268"/>
      <c r="B1129" s="182">
        <f t="shared" si="138"/>
        <v>0</v>
      </c>
      <c r="C1129" s="269"/>
      <c r="D1129" s="270"/>
      <c r="E1129" s="271"/>
      <c r="F1129" s="272"/>
      <c r="G1129" s="183">
        <f t="shared" si="139"/>
        <v>0</v>
      </c>
    </row>
    <row r="1130" spans="1:7" ht="20.100000000000001" customHeight="1" x14ac:dyDescent="0.2">
      <c r="A1130" s="268"/>
      <c r="B1130" s="182">
        <f t="shared" si="138"/>
        <v>0</v>
      </c>
      <c r="C1130" s="269"/>
      <c r="D1130" s="270"/>
      <c r="E1130" s="271"/>
      <c r="F1130" s="272"/>
      <c r="G1130" s="183">
        <f t="shared" si="139"/>
        <v>0</v>
      </c>
    </row>
    <row r="1131" spans="1:7" ht="20.100000000000001" customHeight="1" x14ac:dyDescent="0.2">
      <c r="A1131" s="268"/>
      <c r="B1131" s="182">
        <f t="shared" si="138"/>
        <v>0</v>
      </c>
      <c r="C1131" s="269"/>
      <c r="D1131" s="270"/>
      <c r="E1131" s="271"/>
      <c r="F1131" s="272"/>
      <c r="G1131" s="183">
        <f t="shared" si="139"/>
        <v>0</v>
      </c>
    </row>
    <row r="1132" spans="1:7" ht="20.100000000000001" customHeight="1" x14ac:dyDescent="0.2">
      <c r="A1132" s="268"/>
      <c r="B1132" s="182">
        <f t="shared" si="138"/>
        <v>0</v>
      </c>
      <c r="C1132" s="269"/>
      <c r="D1132" s="270"/>
      <c r="E1132" s="271"/>
      <c r="F1132" s="272"/>
      <c r="G1132" s="183">
        <f t="shared" si="139"/>
        <v>0</v>
      </c>
    </row>
    <row r="1133" spans="1:7" ht="20.100000000000001" customHeight="1" x14ac:dyDescent="0.2">
      <c r="A1133" s="268"/>
      <c r="B1133" s="182">
        <f t="shared" si="138"/>
        <v>0</v>
      </c>
      <c r="C1133" s="269"/>
      <c r="D1133" s="270"/>
      <c r="E1133" s="271"/>
      <c r="F1133" s="272"/>
      <c r="G1133" s="183">
        <f t="shared" si="139"/>
        <v>0</v>
      </c>
    </row>
    <row r="1134" spans="1:7" ht="20.100000000000001" customHeight="1" x14ac:dyDescent="0.2">
      <c r="A1134" s="268"/>
      <c r="B1134" s="182">
        <f t="shared" si="138"/>
        <v>0</v>
      </c>
      <c r="C1134" s="269"/>
      <c r="D1134" s="270"/>
      <c r="E1134" s="271"/>
      <c r="F1134" s="272"/>
      <c r="G1134" s="183">
        <f t="shared" si="139"/>
        <v>0</v>
      </c>
    </row>
    <row r="1135" spans="1:7" ht="20.100000000000001" customHeight="1" x14ac:dyDescent="0.2">
      <c r="A1135" s="268"/>
      <c r="B1135" s="182">
        <f t="shared" si="138"/>
        <v>0</v>
      </c>
      <c r="C1135" s="269"/>
      <c r="D1135" s="270"/>
      <c r="E1135" s="271"/>
      <c r="F1135" s="272"/>
      <c r="G1135" s="183">
        <f t="shared" si="139"/>
        <v>0</v>
      </c>
    </row>
    <row r="1136" spans="1:7" ht="20.100000000000001" customHeight="1" x14ac:dyDescent="0.2">
      <c r="A1136" s="184"/>
      <c r="B1136" s="170"/>
      <c r="C1136" s="170"/>
      <c r="D1136" s="165"/>
      <c r="E1136" s="166"/>
      <c r="F1136" s="185" t="s">
        <v>39</v>
      </c>
      <c r="G1136" s="186">
        <f>SUBTOTAL(9,G1126:G1135)</f>
        <v>0</v>
      </c>
    </row>
    <row r="1137" spans="1:7" ht="20.100000000000001" customHeight="1" x14ac:dyDescent="0.2">
      <c r="A1137" s="184"/>
      <c r="B1137" s="170"/>
      <c r="C1137" s="187" t="s">
        <v>827</v>
      </c>
      <c r="D1137" s="165"/>
      <c r="E1137" s="166"/>
      <c r="F1137" s="170"/>
      <c r="G1137" s="188"/>
    </row>
    <row r="1138" spans="1:7" ht="20.100000000000001" customHeight="1" x14ac:dyDescent="0.2">
      <c r="A1138" s="268"/>
      <c r="B1138" s="182">
        <f t="shared" ref="B1138:B1146" si="140">IF(A1138=0,0,VLOOKUP(A1138,Tabla_Indices,2,FALSE))</f>
        <v>0</v>
      </c>
      <c r="C1138" s="269"/>
      <c r="D1138" s="270"/>
      <c r="E1138" s="271"/>
      <c r="F1138" s="276"/>
      <c r="G1138" s="189">
        <f>ROUND(E1138*F1138,2)</f>
        <v>0</v>
      </c>
    </row>
    <row r="1139" spans="1:7" ht="20.100000000000001" customHeight="1" x14ac:dyDescent="0.2">
      <c r="A1139" s="268"/>
      <c r="B1139" s="182">
        <f t="shared" si="140"/>
        <v>0</v>
      </c>
      <c r="C1139" s="275"/>
      <c r="D1139" s="270"/>
      <c r="E1139" s="271"/>
      <c r="F1139" s="272"/>
      <c r="G1139" s="189">
        <f>ROUND(E1139*F1139,2)</f>
        <v>0</v>
      </c>
    </row>
    <row r="1140" spans="1:7" ht="20.100000000000001" customHeight="1" x14ac:dyDescent="0.2">
      <c r="A1140" s="268"/>
      <c r="B1140" s="182">
        <f t="shared" si="140"/>
        <v>0</v>
      </c>
      <c r="C1140" s="277"/>
      <c r="D1140" s="270"/>
      <c r="E1140" s="271"/>
      <c r="F1140" s="272"/>
      <c r="G1140" s="189">
        <f>ROUND(E1140*F1140,2)</f>
        <v>0</v>
      </c>
    </row>
    <row r="1141" spans="1:7" ht="20.100000000000001" customHeight="1" x14ac:dyDescent="0.2">
      <c r="A1141" s="268"/>
      <c r="B1141" s="182">
        <f t="shared" si="140"/>
        <v>0</v>
      </c>
      <c r="C1141" s="277"/>
      <c r="D1141" s="270"/>
      <c r="E1141" s="271"/>
      <c r="F1141" s="272"/>
      <c r="G1141" s="189">
        <f>ROUND(E1141*F1141,2)</f>
        <v>0</v>
      </c>
    </row>
    <row r="1142" spans="1:7" ht="20.100000000000001" customHeight="1" x14ac:dyDescent="0.2">
      <c r="A1142" s="268"/>
      <c r="B1142" s="182">
        <f t="shared" si="140"/>
        <v>0</v>
      </c>
      <c r="C1142" s="277"/>
      <c r="D1142" s="270"/>
      <c r="E1142" s="271"/>
      <c r="F1142" s="272"/>
      <c r="G1142" s="189">
        <f t="shared" ref="G1142:G1146" si="141">ROUND(E1142*F1142,2)</f>
        <v>0</v>
      </c>
    </row>
    <row r="1143" spans="1:7" ht="20.100000000000001" customHeight="1" x14ac:dyDescent="0.2">
      <c r="A1143" s="268"/>
      <c r="B1143" s="182">
        <f t="shared" si="140"/>
        <v>0</v>
      </c>
      <c r="C1143" s="277"/>
      <c r="D1143" s="270"/>
      <c r="E1143" s="271"/>
      <c r="F1143" s="272"/>
      <c r="G1143" s="189">
        <f t="shared" si="141"/>
        <v>0</v>
      </c>
    </row>
    <row r="1144" spans="1:7" ht="20.100000000000001" customHeight="1" x14ac:dyDescent="0.2">
      <c r="A1144" s="268"/>
      <c r="B1144" s="182">
        <f t="shared" si="140"/>
        <v>0</v>
      </c>
      <c r="C1144" s="269"/>
      <c r="D1144" s="270"/>
      <c r="E1144" s="271"/>
      <c r="F1144" s="272"/>
      <c r="G1144" s="189">
        <f t="shared" si="141"/>
        <v>0</v>
      </c>
    </row>
    <row r="1145" spans="1:7" ht="20.100000000000001" customHeight="1" x14ac:dyDescent="0.2">
      <c r="A1145" s="268"/>
      <c r="B1145" s="182">
        <f t="shared" si="140"/>
        <v>0</v>
      </c>
      <c r="C1145" s="269"/>
      <c r="D1145" s="270"/>
      <c r="E1145" s="271"/>
      <c r="F1145" s="272"/>
      <c r="G1145" s="189">
        <f t="shared" si="141"/>
        <v>0</v>
      </c>
    </row>
    <row r="1146" spans="1:7" ht="20.100000000000001" customHeight="1" x14ac:dyDescent="0.2">
      <c r="A1146" s="268"/>
      <c r="B1146" s="182">
        <f t="shared" si="140"/>
        <v>0</v>
      </c>
      <c r="C1146" s="269"/>
      <c r="D1146" s="270"/>
      <c r="E1146" s="271"/>
      <c r="F1146" s="272"/>
      <c r="G1146" s="189">
        <f t="shared" si="141"/>
        <v>0</v>
      </c>
    </row>
    <row r="1147" spans="1:7" ht="20.100000000000001" customHeight="1" x14ac:dyDescent="0.2">
      <c r="A1147" s="190"/>
      <c r="B1147" s="165"/>
      <c r="C1147" s="170"/>
      <c r="D1147" s="165"/>
      <c r="E1147" s="166"/>
      <c r="F1147" s="185" t="s">
        <v>40</v>
      </c>
      <c r="G1147" s="186">
        <f>SUBTOTAL(9,G1138:G1146)</f>
        <v>0</v>
      </c>
    </row>
    <row r="1148" spans="1:7" ht="20.100000000000001" customHeight="1" thickBot="1" x14ac:dyDescent="0.25">
      <c r="A1148" s="191"/>
      <c r="B1148" s="192"/>
      <c r="C1148" s="193"/>
      <c r="D1148" s="192"/>
      <c r="E1148" s="194"/>
      <c r="F1148" s="195"/>
      <c r="G1148" s="196"/>
    </row>
    <row r="1149" spans="1:7" ht="20.100000000000001" customHeight="1" thickBot="1" x14ac:dyDescent="0.25">
      <c r="A1149" s="249" t="str">
        <f>B1107</f>
        <v>9-1</v>
      </c>
      <c r="B1149" s="247" t="str">
        <f>C1107</f>
        <v>Cielorraso aplicado a la cal</v>
      </c>
      <c r="C1149" s="197"/>
      <c r="D1149" s="197" t="s">
        <v>41</v>
      </c>
      <c r="E1149" s="198"/>
      <c r="F1149" s="199" t="s">
        <v>42</v>
      </c>
      <c r="G1149" s="200">
        <f>SUBTOTAL(9,G1112:G1148)</f>
        <v>0</v>
      </c>
    </row>
    <row r="1150" spans="1:7" ht="20.100000000000001" customHeight="1" thickTop="1" thickBot="1" x14ac:dyDescent="0.25"/>
    <row r="1151" spans="1:7" ht="20.100000000000001" customHeight="1" thickTop="1" x14ac:dyDescent="0.2">
      <c r="A1151" s="329" t="s">
        <v>44</v>
      </c>
      <c r="B1151" s="330"/>
      <c r="C1151" s="330"/>
      <c r="D1151" s="330"/>
      <c r="E1151" s="330"/>
      <c r="F1151" s="330"/>
      <c r="G1151" s="331"/>
    </row>
    <row r="1152" spans="1:7" ht="20.100000000000001" customHeight="1" x14ac:dyDescent="0.2">
      <c r="A1152" s="155" t="s">
        <v>823</v>
      </c>
      <c r="B1152" s="156" t="str">
        <f>Comitente</f>
        <v>DIRECCIÓN ARQUITECTURA</v>
      </c>
      <c r="C1152" s="157"/>
      <c r="D1152" s="158"/>
      <c r="E1152" s="158"/>
      <c r="F1152" s="159"/>
      <c r="G1152" s="160"/>
    </row>
    <row r="1153" spans="1:7" ht="20.100000000000001" customHeight="1" x14ac:dyDescent="0.2">
      <c r="A1153" s="155" t="s">
        <v>824</v>
      </c>
      <c r="B1153" s="156">
        <f>Contratista</f>
        <v>0</v>
      </c>
      <c r="C1153" s="161"/>
      <c r="D1153" s="161"/>
      <c r="E1153" s="161"/>
      <c r="F1153" s="156"/>
      <c r="G1153" s="162"/>
    </row>
    <row r="1154" spans="1:7" ht="20.100000000000001" customHeight="1" x14ac:dyDescent="0.2">
      <c r="A1154" s="155" t="s">
        <v>31</v>
      </c>
      <c r="B1154" s="156" t="str">
        <f>Obra</f>
        <v>CENTRO DE SALUD SAN MARTIN</v>
      </c>
      <c r="C1154" s="161"/>
      <c r="D1154" s="161"/>
      <c r="E1154" s="161"/>
      <c r="F1154" s="156" t="s">
        <v>45</v>
      </c>
      <c r="G1154" s="162" t="str">
        <f>Fecha_Base</f>
        <v>07/11/2017</v>
      </c>
    </row>
    <row r="1155" spans="1:7" ht="20.100000000000001" customHeight="1" x14ac:dyDescent="0.2">
      <c r="A1155" s="163" t="s">
        <v>822</v>
      </c>
      <c r="B1155" s="164" t="str">
        <f>Ubicación</f>
        <v>CALLE NACIONAL - DISTRITO DOS ACEQUIAS</v>
      </c>
      <c r="C1155" s="164"/>
      <c r="D1155" s="165"/>
      <c r="E1155" s="166"/>
      <c r="F1155" s="167"/>
      <c r="G1155" s="168"/>
    </row>
    <row r="1156" spans="1:7" ht="20.100000000000001" customHeight="1" x14ac:dyDescent="0.2">
      <c r="A1156" s="163" t="s">
        <v>46</v>
      </c>
      <c r="B1156" s="278">
        <v>10</v>
      </c>
      <c r="C1156" s="170" t="str">
        <f>IF(B1156="","",VLOOKUP(B1156,Computo_Presupuesto,2,FALSE))</f>
        <v>REVESTIMIENTOS</v>
      </c>
      <c r="D1156" s="171"/>
      <c r="E1156" s="166"/>
      <c r="F1156" s="167"/>
      <c r="G1156" s="168"/>
    </row>
    <row r="1157" spans="1:7" ht="20.100000000000001" customHeight="1" x14ac:dyDescent="0.2">
      <c r="A1157" s="163" t="s">
        <v>32</v>
      </c>
      <c r="B1157" s="254" t="s">
        <v>1187</v>
      </c>
      <c r="C1157" s="170" t="str">
        <f>IF(B1157=0,"",VLOOKUP(B1157,Computo_Presupuesto,2,FALSE))</f>
        <v>Revestimiento cerámico</v>
      </c>
      <c r="D1157" s="165"/>
      <c r="E1157" s="166"/>
      <c r="F1157" s="164" t="s">
        <v>33</v>
      </c>
      <c r="G1157" s="172" t="str">
        <f>IF(B1157=0,"",VLOOKUP(B1157,Computo_Presupuesto,4,FALSE))</f>
        <v>m2</v>
      </c>
    </row>
    <row r="1158" spans="1:7" ht="20.100000000000001" customHeight="1" x14ac:dyDescent="0.2">
      <c r="A1158" s="163"/>
      <c r="B1158" s="164"/>
      <c r="C1158" s="170"/>
      <c r="D1158" s="165"/>
      <c r="E1158" s="166"/>
      <c r="F1158" s="170"/>
      <c r="G1158" s="173"/>
    </row>
    <row r="1159" spans="1:7" ht="20.100000000000001" customHeight="1" x14ac:dyDescent="0.2">
      <c r="A1159" s="332" t="s">
        <v>685</v>
      </c>
      <c r="B1159" s="333"/>
      <c r="C1159" s="334" t="s">
        <v>0</v>
      </c>
      <c r="D1159" s="334" t="s">
        <v>34</v>
      </c>
      <c r="E1159" s="335" t="s">
        <v>35</v>
      </c>
      <c r="F1159" s="336" t="s">
        <v>36</v>
      </c>
      <c r="G1159" s="337" t="s">
        <v>37</v>
      </c>
    </row>
    <row r="1160" spans="1:7" ht="20.100000000000001" customHeight="1" x14ac:dyDescent="0.2">
      <c r="A1160" s="174" t="s">
        <v>686</v>
      </c>
      <c r="B1160" s="175" t="s">
        <v>687</v>
      </c>
      <c r="C1160" s="334"/>
      <c r="D1160" s="334"/>
      <c r="E1160" s="335"/>
      <c r="F1160" s="336"/>
      <c r="G1160" s="337"/>
    </row>
    <row r="1161" spans="1:7" ht="20.100000000000001" customHeight="1" x14ac:dyDescent="0.2">
      <c r="A1161" s="267"/>
      <c r="B1161" s="176"/>
      <c r="C1161" s="177" t="s">
        <v>825</v>
      </c>
      <c r="D1161" s="178"/>
      <c r="E1161" s="179"/>
      <c r="F1161" s="180"/>
      <c r="G1161" s="181"/>
    </row>
    <row r="1162" spans="1:7" ht="20.100000000000001" customHeight="1" x14ac:dyDescent="0.2">
      <c r="A1162" s="268"/>
      <c r="B1162" s="182">
        <f t="shared" ref="B1162:B1173" si="142">IF(A1162=0,0,VLOOKUP(A1162,Tabla_Indices,2,FALSE))</f>
        <v>0</v>
      </c>
      <c r="C1162" s="269"/>
      <c r="D1162" s="270"/>
      <c r="E1162" s="271"/>
      <c r="F1162" s="272"/>
      <c r="G1162" s="183">
        <f>ROUND(E1162*F1162,2)</f>
        <v>0</v>
      </c>
    </row>
    <row r="1163" spans="1:7" ht="20.100000000000001" customHeight="1" x14ac:dyDescent="0.2">
      <c r="A1163" s="273"/>
      <c r="B1163" s="182">
        <f t="shared" si="142"/>
        <v>0</v>
      </c>
      <c r="C1163" s="269"/>
      <c r="D1163" s="270"/>
      <c r="E1163" s="271"/>
      <c r="F1163" s="272"/>
      <c r="G1163" s="183">
        <f t="shared" ref="G1163:G1173" si="143">ROUND(E1163*F1163,2)</f>
        <v>0</v>
      </c>
    </row>
    <row r="1164" spans="1:7" ht="20.100000000000001" customHeight="1" x14ac:dyDescent="0.2">
      <c r="A1164" s="268"/>
      <c r="B1164" s="182">
        <f t="shared" si="142"/>
        <v>0</v>
      </c>
      <c r="C1164" s="269"/>
      <c r="D1164" s="270"/>
      <c r="E1164" s="271"/>
      <c r="F1164" s="272"/>
      <c r="G1164" s="183">
        <f t="shared" si="143"/>
        <v>0</v>
      </c>
    </row>
    <row r="1165" spans="1:7" ht="20.100000000000001" customHeight="1" x14ac:dyDescent="0.2">
      <c r="A1165" s="268"/>
      <c r="B1165" s="182">
        <f t="shared" si="142"/>
        <v>0</v>
      </c>
      <c r="C1165" s="269"/>
      <c r="D1165" s="270"/>
      <c r="E1165" s="271"/>
      <c r="F1165" s="272"/>
      <c r="G1165" s="183">
        <f t="shared" si="143"/>
        <v>0</v>
      </c>
    </row>
    <row r="1166" spans="1:7" ht="20.100000000000001" customHeight="1" x14ac:dyDescent="0.2">
      <c r="A1166" s="268"/>
      <c r="B1166" s="182">
        <f t="shared" si="142"/>
        <v>0</v>
      </c>
      <c r="C1166" s="269"/>
      <c r="D1166" s="270"/>
      <c r="E1166" s="274"/>
      <c r="F1166" s="272"/>
      <c r="G1166" s="183">
        <f t="shared" si="143"/>
        <v>0</v>
      </c>
    </row>
    <row r="1167" spans="1:7" ht="20.100000000000001" customHeight="1" x14ac:dyDescent="0.2">
      <c r="A1167" s="268"/>
      <c r="B1167" s="182">
        <f t="shared" si="142"/>
        <v>0</v>
      </c>
      <c r="C1167" s="269"/>
      <c r="D1167" s="270"/>
      <c r="E1167" s="274"/>
      <c r="F1167" s="272"/>
      <c r="G1167" s="183">
        <f t="shared" si="143"/>
        <v>0</v>
      </c>
    </row>
    <row r="1168" spans="1:7" ht="20.100000000000001" customHeight="1" x14ac:dyDescent="0.2">
      <c r="A1168" s="268"/>
      <c r="B1168" s="182">
        <f t="shared" si="142"/>
        <v>0</v>
      </c>
      <c r="C1168" s="269"/>
      <c r="D1168" s="270"/>
      <c r="E1168" s="271"/>
      <c r="F1168" s="272"/>
      <c r="G1168" s="183">
        <f t="shared" si="143"/>
        <v>0</v>
      </c>
    </row>
    <row r="1169" spans="1:7" ht="20.100000000000001" customHeight="1" x14ac:dyDescent="0.2">
      <c r="A1169" s="268"/>
      <c r="B1169" s="182">
        <f t="shared" si="142"/>
        <v>0</v>
      </c>
      <c r="C1169" s="269"/>
      <c r="D1169" s="270"/>
      <c r="E1169" s="271"/>
      <c r="F1169" s="272"/>
      <c r="G1169" s="183">
        <f t="shared" si="143"/>
        <v>0</v>
      </c>
    </row>
    <row r="1170" spans="1:7" ht="20.100000000000001" customHeight="1" x14ac:dyDescent="0.2">
      <c r="A1170" s="268"/>
      <c r="B1170" s="182">
        <f t="shared" si="142"/>
        <v>0</v>
      </c>
      <c r="C1170" s="269"/>
      <c r="D1170" s="270"/>
      <c r="E1170" s="271"/>
      <c r="F1170" s="272"/>
      <c r="G1170" s="183">
        <f t="shared" si="143"/>
        <v>0</v>
      </c>
    </row>
    <row r="1171" spans="1:7" ht="20.100000000000001" customHeight="1" x14ac:dyDescent="0.2">
      <c r="A1171" s="268"/>
      <c r="B1171" s="182">
        <f t="shared" si="142"/>
        <v>0</v>
      </c>
      <c r="C1171" s="269"/>
      <c r="D1171" s="270"/>
      <c r="E1171" s="271"/>
      <c r="F1171" s="272"/>
      <c r="G1171" s="183">
        <f t="shared" si="143"/>
        <v>0</v>
      </c>
    </row>
    <row r="1172" spans="1:7" ht="20.100000000000001" customHeight="1" x14ac:dyDescent="0.2">
      <c r="A1172" s="268"/>
      <c r="B1172" s="182">
        <f t="shared" si="142"/>
        <v>0</v>
      </c>
      <c r="C1172" s="269"/>
      <c r="D1172" s="270"/>
      <c r="E1172" s="271"/>
      <c r="F1172" s="272"/>
      <c r="G1172" s="183">
        <f t="shared" si="143"/>
        <v>0</v>
      </c>
    </row>
    <row r="1173" spans="1:7" ht="20.100000000000001" customHeight="1" x14ac:dyDescent="0.2">
      <c r="A1173" s="268"/>
      <c r="B1173" s="182">
        <f t="shared" si="142"/>
        <v>0</v>
      </c>
      <c r="C1173" s="269"/>
      <c r="D1173" s="270"/>
      <c r="E1173" s="271"/>
      <c r="F1173" s="272"/>
      <c r="G1173" s="183">
        <f t="shared" si="143"/>
        <v>0</v>
      </c>
    </row>
    <row r="1174" spans="1:7" ht="20.100000000000001" customHeight="1" x14ac:dyDescent="0.2">
      <c r="A1174" s="184"/>
      <c r="B1174" s="170"/>
      <c r="C1174" s="170"/>
      <c r="D1174" s="165"/>
      <c r="E1174" s="166"/>
      <c r="F1174" s="185" t="s">
        <v>38</v>
      </c>
      <c r="G1174" s="186">
        <f>SUBTOTAL(9,G1162:G1173)</f>
        <v>0</v>
      </c>
    </row>
    <row r="1175" spans="1:7" ht="20.100000000000001" customHeight="1" x14ac:dyDescent="0.2">
      <c r="A1175" s="184"/>
      <c r="B1175" s="170"/>
      <c r="C1175" s="187" t="s">
        <v>826</v>
      </c>
      <c r="D1175" s="165"/>
      <c r="E1175" s="166"/>
      <c r="F1175" s="167"/>
      <c r="G1175" s="188"/>
    </row>
    <row r="1176" spans="1:7" ht="20.100000000000001" customHeight="1" x14ac:dyDescent="0.2">
      <c r="A1176" s="268"/>
      <c r="B1176" s="182">
        <f t="shared" ref="B1176:B1185" si="144">IF(A1176=0,0,VLOOKUP(A1176,Tabla_Indices,2,FALSE))</f>
        <v>0</v>
      </c>
      <c r="C1176" s="275"/>
      <c r="D1176" s="270"/>
      <c r="E1176" s="271"/>
      <c r="F1176" s="272"/>
      <c r="G1176" s="183">
        <f>ROUND(E1176*F1176,2)</f>
        <v>0</v>
      </c>
    </row>
    <row r="1177" spans="1:7" ht="20.100000000000001" customHeight="1" x14ac:dyDescent="0.2">
      <c r="A1177" s="268"/>
      <c r="B1177" s="182">
        <f t="shared" si="144"/>
        <v>0</v>
      </c>
      <c r="C1177" s="269"/>
      <c r="D1177" s="270"/>
      <c r="E1177" s="271"/>
      <c r="F1177" s="272"/>
      <c r="G1177" s="183">
        <f>ROUND(E1177*F1177,2)</f>
        <v>0</v>
      </c>
    </row>
    <row r="1178" spans="1:7" ht="20.100000000000001" customHeight="1" x14ac:dyDescent="0.2">
      <c r="A1178" s="268"/>
      <c r="B1178" s="182">
        <f t="shared" si="144"/>
        <v>0</v>
      </c>
      <c r="C1178" s="269"/>
      <c r="D1178" s="270"/>
      <c r="E1178" s="271"/>
      <c r="F1178" s="272"/>
      <c r="G1178" s="183">
        <f t="shared" ref="G1178:G1185" si="145">ROUND(E1178*F1178,2)</f>
        <v>0</v>
      </c>
    </row>
    <row r="1179" spans="1:7" ht="20.100000000000001" customHeight="1" x14ac:dyDescent="0.2">
      <c r="A1179" s="268"/>
      <c r="B1179" s="182">
        <f t="shared" si="144"/>
        <v>0</v>
      </c>
      <c r="C1179" s="269"/>
      <c r="D1179" s="270"/>
      <c r="E1179" s="271"/>
      <c r="F1179" s="272"/>
      <c r="G1179" s="183">
        <f t="shared" si="145"/>
        <v>0</v>
      </c>
    </row>
    <row r="1180" spans="1:7" ht="20.100000000000001" customHeight="1" x14ac:dyDescent="0.2">
      <c r="A1180" s="268"/>
      <c r="B1180" s="182">
        <f t="shared" si="144"/>
        <v>0</v>
      </c>
      <c r="C1180" s="269"/>
      <c r="D1180" s="270"/>
      <c r="E1180" s="271"/>
      <c r="F1180" s="272"/>
      <c r="G1180" s="183">
        <f t="shared" si="145"/>
        <v>0</v>
      </c>
    </row>
    <row r="1181" spans="1:7" ht="20.100000000000001" customHeight="1" x14ac:dyDescent="0.2">
      <c r="A1181" s="268"/>
      <c r="B1181" s="182">
        <f t="shared" si="144"/>
        <v>0</v>
      </c>
      <c r="C1181" s="269"/>
      <c r="D1181" s="270"/>
      <c r="E1181" s="271"/>
      <c r="F1181" s="272"/>
      <c r="G1181" s="183">
        <f t="shared" si="145"/>
        <v>0</v>
      </c>
    </row>
    <row r="1182" spans="1:7" ht="20.100000000000001" customHeight="1" x14ac:dyDescent="0.2">
      <c r="A1182" s="268"/>
      <c r="B1182" s="182">
        <f t="shared" si="144"/>
        <v>0</v>
      </c>
      <c r="C1182" s="269"/>
      <c r="D1182" s="270"/>
      <c r="E1182" s="271"/>
      <c r="F1182" s="272"/>
      <c r="G1182" s="183">
        <f t="shared" si="145"/>
        <v>0</v>
      </c>
    </row>
    <row r="1183" spans="1:7" ht="20.100000000000001" customHeight="1" x14ac:dyDescent="0.2">
      <c r="A1183" s="268"/>
      <c r="B1183" s="182">
        <f t="shared" si="144"/>
        <v>0</v>
      </c>
      <c r="C1183" s="269"/>
      <c r="D1183" s="270"/>
      <c r="E1183" s="271"/>
      <c r="F1183" s="272"/>
      <c r="G1183" s="183">
        <f t="shared" si="145"/>
        <v>0</v>
      </c>
    </row>
    <row r="1184" spans="1:7" ht="20.100000000000001" customHeight="1" x14ac:dyDescent="0.2">
      <c r="A1184" s="268"/>
      <c r="B1184" s="182">
        <f t="shared" si="144"/>
        <v>0</v>
      </c>
      <c r="C1184" s="269"/>
      <c r="D1184" s="270"/>
      <c r="E1184" s="271"/>
      <c r="F1184" s="272"/>
      <c r="G1184" s="183">
        <f t="shared" si="145"/>
        <v>0</v>
      </c>
    </row>
    <row r="1185" spans="1:7" ht="20.100000000000001" customHeight="1" x14ac:dyDescent="0.2">
      <c r="A1185" s="268"/>
      <c r="B1185" s="182">
        <f t="shared" si="144"/>
        <v>0</v>
      </c>
      <c r="C1185" s="269"/>
      <c r="D1185" s="270"/>
      <c r="E1185" s="271"/>
      <c r="F1185" s="272"/>
      <c r="G1185" s="183">
        <f t="shared" si="145"/>
        <v>0</v>
      </c>
    </row>
    <row r="1186" spans="1:7" ht="20.100000000000001" customHeight="1" x14ac:dyDescent="0.2">
      <c r="A1186" s="184"/>
      <c r="B1186" s="170"/>
      <c r="C1186" s="170"/>
      <c r="D1186" s="165"/>
      <c r="E1186" s="166"/>
      <c r="F1186" s="185" t="s">
        <v>39</v>
      </c>
      <c r="G1186" s="186">
        <f>SUBTOTAL(9,G1176:G1185)</f>
        <v>0</v>
      </c>
    </row>
    <row r="1187" spans="1:7" ht="20.100000000000001" customHeight="1" x14ac:dyDescent="0.2">
      <c r="A1187" s="184"/>
      <c r="B1187" s="170"/>
      <c r="C1187" s="187" t="s">
        <v>827</v>
      </c>
      <c r="D1187" s="165"/>
      <c r="E1187" s="166"/>
      <c r="F1187" s="170"/>
      <c r="G1187" s="188"/>
    </row>
    <row r="1188" spans="1:7" ht="20.100000000000001" customHeight="1" x14ac:dyDescent="0.2">
      <c r="A1188" s="268"/>
      <c r="B1188" s="182">
        <f t="shared" ref="B1188:B1196" si="146">IF(A1188=0,0,VLOOKUP(A1188,Tabla_Indices,2,FALSE))</f>
        <v>0</v>
      </c>
      <c r="C1188" s="269"/>
      <c r="D1188" s="270"/>
      <c r="E1188" s="271"/>
      <c r="F1188" s="276"/>
      <c r="G1188" s="189">
        <f>ROUND(E1188*F1188,2)</f>
        <v>0</v>
      </c>
    </row>
    <row r="1189" spans="1:7" ht="20.100000000000001" customHeight="1" x14ac:dyDescent="0.2">
      <c r="A1189" s="268"/>
      <c r="B1189" s="182">
        <f t="shared" si="146"/>
        <v>0</v>
      </c>
      <c r="C1189" s="275"/>
      <c r="D1189" s="270"/>
      <c r="E1189" s="271"/>
      <c r="F1189" s="272"/>
      <c r="G1189" s="189">
        <f>ROUND(E1189*F1189,2)</f>
        <v>0</v>
      </c>
    </row>
    <row r="1190" spans="1:7" ht="20.100000000000001" customHeight="1" x14ac:dyDescent="0.2">
      <c r="A1190" s="268"/>
      <c r="B1190" s="182">
        <f t="shared" si="146"/>
        <v>0</v>
      </c>
      <c r="C1190" s="277"/>
      <c r="D1190" s="270"/>
      <c r="E1190" s="271"/>
      <c r="F1190" s="272"/>
      <c r="G1190" s="189">
        <f>ROUND(E1190*F1190,2)</f>
        <v>0</v>
      </c>
    </row>
    <row r="1191" spans="1:7" ht="20.100000000000001" customHeight="1" x14ac:dyDescent="0.2">
      <c r="A1191" s="268"/>
      <c r="B1191" s="182">
        <f t="shared" si="146"/>
        <v>0</v>
      </c>
      <c r="C1191" s="277"/>
      <c r="D1191" s="270"/>
      <c r="E1191" s="271"/>
      <c r="F1191" s="272"/>
      <c r="G1191" s="189">
        <f>ROUND(E1191*F1191,2)</f>
        <v>0</v>
      </c>
    </row>
    <row r="1192" spans="1:7" ht="20.100000000000001" customHeight="1" x14ac:dyDescent="0.2">
      <c r="A1192" s="268"/>
      <c r="B1192" s="182">
        <f t="shared" si="146"/>
        <v>0</v>
      </c>
      <c r="C1192" s="277"/>
      <c r="D1192" s="270"/>
      <c r="E1192" s="271"/>
      <c r="F1192" s="272"/>
      <c r="G1192" s="189">
        <f t="shared" ref="G1192:G1196" si="147">ROUND(E1192*F1192,2)</f>
        <v>0</v>
      </c>
    </row>
    <row r="1193" spans="1:7" ht="20.100000000000001" customHeight="1" x14ac:dyDescent="0.2">
      <c r="A1193" s="268"/>
      <c r="B1193" s="182">
        <f t="shared" si="146"/>
        <v>0</v>
      </c>
      <c r="C1193" s="277"/>
      <c r="D1193" s="270"/>
      <c r="E1193" s="271"/>
      <c r="F1193" s="272"/>
      <c r="G1193" s="189">
        <f t="shared" si="147"/>
        <v>0</v>
      </c>
    </row>
    <row r="1194" spans="1:7" ht="20.100000000000001" customHeight="1" x14ac:dyDescent="0.2">
      <c r="A1194" s="268"/>
      <c r="B1194" s="182">
        <f t="shared" si="146"/>
        <v>0</v>
      </c>
      <c r="C1194" s="269"/>
      <c r="D1194" s="270"/>
      <c r="E1194" s="271"/>
      <c r="F1194" s="272"/>
      <c r="G1194" s="189">
        <f t="shared" si="147"/>
        <v>0</v>
      </c>
    </row>
    <row r="1195" spans="1:7" ht="20.100000000000001" customHeight="1" x14ac:dyDescent="0.2">
      <c r="A1195" s="268"/>
      <c r="B1195" s="182">
        <f t="shared" si="146"/>
        <v>0</v>
      </c>
      <c r="C1195" s="269"/>
      <c r="D1195" s="270"/>
      <c r="E1195" s="271"/>
      <c r="F1195" s="272"/>
      <c r="G1195" s="189">
        <f t="shared" si="147"/>
        <v>0</v>
      </c>
    </row>
    <row r="1196" spans="1:7" ht="20.100000000000001" customHeight="1" x14ac:dyDescent="0.2">
      <c r="A1196" s="268"/>
      <c r="B1196" s="182">
        <f t="shared" si="146"/>
        <v>0</v>
      </c>
      <c r="C1196" s="269"/>
      <c r="D1196" s="270"/>
      <c r="E1196" s="271"/>
      <c r="F1196" s="272"/>
      <c r="G1196" s="189">
        <f t="shared" si="147"/>
        <v>0</v>
      </c>
    </row>
    <row r="1197" spans="1:7" ht="20.100000000000001" customHeight="1" x14ac:dyDescent="0.2">
      <c r="A1197" s="190"/>
      <c r="B1197" s="165"/>
      <c r="C1197" s="170"/>
      <c r="D1197" s="165"/>
      <c r="E1197" s="166"/>
      <c r="F1197" s="185" t="s">
        <v>40</v>
      </c>
      <c r="G1197" s="186">
        <f>SUBTOTAL(9,G1188:G1196)</f>
        <v>0</v>
      </c>
    </row>
    <row r="1198" spans="1:7" ht="20.100000000000001" customHeight="1" thickBot="1" x14ac:dyDescent="0.25">
      <c r="A1198" s="191"/>
      <c r="B1198" s="192"/>
      <c r="C1198" s="193"/>
      <c r="D1198" s="192"/>
      <c r="E1198" s="194"/>
      <c r="F1198" s="195"/>
      <c r="G1198" s="196"/>
    </row>
    <row r="1199" spans="1:7" ht="20.100000000000001" customHeight="1" thickBot="1" x14ac:dyDescent="0.25">
      <c r="A1199" s="249" t="str">
        <f>B1157</f>
        <v>10-1</v>
      </c>
      <c r="B1199" s="247" t="str">
        <f>C1157</f>
        <v>Revestimiento cerámico</v>
      </c>
      <c r="C1199" s="197"/>
      <c r="D1199" s="197" t="s">
        <v>41</v>
      </c>
      <c r="E1199" s="198"/>
      <c r="F1199" s="199" t="s">
        <v>42</v>
      </c>
      <c r="G1199" s="200">
        <f>SUBTOTAL(9,G1162:G1198)</f>
        <v>0</v>
      </c>
    </row>
    <row r="1200" spans="1:7" ht="20.100000000000001" customHeight="1" thickTop="1" thickBot="1" x14ac:dyDescent="0.25"/>
    <row r="1201" spans="1:7" ht="20.100000000000001" customHeight="1" thickTop="1" x14ac:dyDescent="0.2">
      <c r="A1201" s="329" t="s">
        <v>44</v>
      </c>
      <c r="B1201" s="330"/>
      <c r="C1201" s="330"/>
      <c r="D1201" s="330"/>
      <c r="E1201" s="330"/>
      <c r="F1201" s="330"/>
      <c r="G1201" s="331"/>
    </row>
    <row r="1202" spans="1:7" ht="20.100000000000001" customHeight="1" x14ac:dyDescent="0.2">
      <c r="A1202" s="155" t="s">
        <v>823</v>
      </c>
      <c r="B1202" s="156" t="str">
        <f>Comitente</f>
        <v>DIRECCIÓN ARQUITECTURA</v>
      </c>
      <c r="C1202" s="157"/>
      <c r="D1202" s="158"/>
      <c r="E1202" s="158"/>
      <c r="F1202" s="159"/>
      <c r="G1202" s="160"/>
    </row>
    <row r="1203" spans="1:7" ht="20.100000000000001" customHeight="1" x14ac:dyDescent="0.2">
      <c r="A1203" s="155" t="s">
        <v>824</v>
      </c>
      <c r="B1203" s="156">
        <f>Contratista</f>
        <v>0</v>
      </c>
      <c r="C1203" s="161"/>
      <c r="D1203" s="161"/>
      <c r="E1203" s="161"/>
      <c r="F1203" s="156"/>
      <c r="G1203" s="162"/>
    </row>
    <row r="1204" spans="1:7" ht="20.100000000000001" customHeight="1" x14ac:dyDescent="0.2">
      <c r="A1204" s="155" t="s">
        <v>31</v>
      </c>
      <c r="B1204" s="156" t="str">
        <f>Obra</f>
        <v>CENTRO DE SALUD SAN MARTIN</v>
      </c>
      <c r="C1204" s="161"/>
      <c r="D1204" s="161"/>
      <c r="E1204" s="161"/>
      <c r="F1204" s="156" t="s">
        <v>45</v>
      </c>
      <c r="G1204" s="162" t="str">
        <f>Fecha_Base</f>
        <v>07/11/2017</v>
      </c>
    </row>
    <row r="1205" spans="1:7" ht="20.100000000000001" customHeight="1" x14ac:dyDescent="0.2">
      <c r="A1205" s="163" t="s">
        <v>822</v>
      </c>
      <c r="B1205" s="164" t="str">
        <f>Ubicación</f>
        <v>CALLE NACIONAL - DISTRITO DOS ACEQUIAS</v>
      </c>
      <c r="C1205" s="164"/>
      <c r="D1205" s="165"/>
      <c r="E1205" s="166"/>
      <c r="F1205" s="167"/>
      <c r="G1205" s="168"/>
    </row>
    <row r="1206" spans="1:7" ht="20.100000000000001" customHeight="1" x14ac:dyDescent="0.2">
      <c r="A1206" s="163" t="s">
        <v>46</v>
      </c>
      <c r="B1206" s="278">
        <v>10</v>
      </c>
      <c r="C1206" s="170" t="str">
        <f>IF(B1206="","",VLOOKUP(B1206,Computo_Presupuesto,2,FALSE))</f>
        <v>REVESTIMIENTOS</v>
      </c>
      <c r="D1206" s="171"/>
      <c r="E1206" s="166"/>
      <c r="F1206" s="167"/>
      <c r="G1206" s="168"/>
    </row>
    <row r="1207" spans="1:7" ht="20.100000000000001" customHeight="1" x14ac:dyDescent="0.2">
      <c r="A1207" s="163" t="s">
        <v>32</v>
      </c>
      <c r="B1207" s="254" t="s">
        <v>1188</v>
      </c>
      <c r="C1207" s="170" t="str">
        <f>IF(B1207=0,"",VLOOKUP(B1207,Computo_Presupuesto,2,FALSE))</f>
        <v>Revestimiento tipo Iggam</v>
      </c>
      <c r="D1207" s="165"/>
      <c r="E1207" s="166"/>
      <c r="F1207" s="164" t="s">
        <v>33</v>
      </c>
      <c r="G1207" s="172" t="str">
        <f>IF(B1207=0,"",VLOOKUP(B1207,Computo_Presupuesto,4,FALSE))</f>
        <v>m2</v>
      </c>
    </row>
    <row r="1208" spans="1:7" ht="20.100000000000001" customHeight="1" x14ac:dyDescent="0.2">
      <c r="A1208" s="163"/>
      <c r="B1208" s="164"/>
      <c r="C1208" s="170"/>
      <c r="D1208" s="165"/>
      <c r="E1208" s="166"/>
      <c r="F1208" s="170"/>
      <c r="G1208" s="173"/>
    </row>
    <row r="1209" spans="1:7" ht="20.100000000000001" customHeight="1" x14ac:dyDescent="0.2">
      <c r="A1209" s="332" t="s">
        <v>685</v>
      </c>
      <c r="B1209" s="333"/>
      <c r="C1209" s="334" t="s">
        <v>0</v>
      </c>
      <c r="D1209" s="334" t="s">
        <v>34</v>
      </c>
      <c r="E1209" s="335" t="s">
        <v>35</v>
      </c>
      <c r="F1209" s="336" t="s">
        <v>36</v>
      </c>
      <c r="G1209" s="337" t="s">
        <v>37</v>
      </c>
    </row>
    <row r="1210" spans="1:7" s="15" customFormat="1" ht="20.100000000000001" customHeight="1" x14ac:dyDescent="0.2">
      <c r="A1210" s="174" t="s">
        <v>686</v>
      </c>
      <c r="B1210" s="175" t="s">
        <v>687</v>
      </c>
      <c r="C1210" s="334"/>
      <c r="D1210" s="334"/>
      <c r="E1210" s="335"/>
      <c r="F1210" s="336"/>
      <c r="G1210" s="337"/>
    </row>
    <row r="1211" spans="1:7" ht="20.100000000000001" customHeight="1" x14ac:dyDescent="0.2">
      <c r="A1211" s="267"/>
      <c r="B1211" s="176"/>
      <c r="C1211" s="177" t="s">
        <v>825</v>
      </c>
      <c r="D1211" s="178"/>
      <c r="E1211" s="179"/>
      <c r="F1211" s="180"/>
      <c r="G1211" s="181"/>
    </row>
    <row r="1212" spans="1:7" ht="20.100000000000001" customHeight="1" x14ac:dyDescent="0.2">
      <c r="A1212" s="268"/>
      <c r="B1212" s="182">
        <f t="shared" ref="B1212:B1223" si="148">IF(A1212=0,0,VLOOKUP(A1212,Tabla_Indices,2,FALSE))</f>
        <v>0</v>
      </c>
      <c r="C1212" s="269"/>
      <c r="D1212" s="270"/>
      <c r="E1212" s="271"/>
      <c r="F1212" s="272"/>
      <c r="G1212" s="183">
        <f>ROUND(E1212*F1212,2)</f>
        <v>0</v>
      </c>
    </row>
    <row r="1213" spans="1:7" ht="20.100000000000001" customHeight="1" x14ac:dyDescent="0.2">
      <c r="A1213" s="273"/>
      <c r="B1213" s="182">
        <f t="shared" si="148"/>
        <v>0</v>
      </c>
      <c r="C1213" s="269"/>
      <c r="D1213" s="270"/>
      <c r="E1213" s="271"/>
      <c r="F1213" s="272"/>
      <c r="G1213" s="183">
        <f t="shared" ref="G1213:G1223" si="149">ROUND(E1213*F1213,2)</f>
        <v>0</v>
      </c>
    </row>
    <row r="1214" spans="1:7" ht="20.100000000000001" customHeight="1" x14ac:dyDescent="0.2">
      <c r="A1214" s="268"/>
      <c r="B1214" s="182">
        <f t="shared" si="148"/>
        <v>0</v>
      </c>
      <c r="C1214" s="269"/>
      <c r="D1214" s="270"/>
      <c r="E1214" s="271"/>
      <c r="F1214" s="272"/>
      <c r="G1214" s="183">
        <f t="shared" si="149"/>
        <v>0</v>
      </c>
    </row>
    <row r="1215" spans="1:7" ht="20.100000000000001" customHeight="1" x14ac:dyDescent="0.2">
      <c r="A1215" s="268"/>
      <c r="B1215" s="182">
        <f t="shared" si="148"/>
        <v>0</v>
      </c>
      <c r="C1215" s="269"/>
      <c r="D1215" s="270"/>
      <c r="E1215" s="271"/>
      <c r="F1215" s="272"/>
      <c r="G1215" s="183">
        <f t="shared" si="149"/>
        <v>0</v>
      </c>
    </row>
    <row r="1216" spans="1:7" ht="20.100000000000001" customHeight="1" x14ac:dyDescent="0.2">
      <c r="A1216" s="268"/>
      <c r="B1216" s="182">
        <f t="shared" si="148"/>
        <v>0</v>
      </c>
      <c r="C1216" s="269"/>
      <c r="D1216" s="270"/>
      <c r="E1216" s="274"/>
      <c r="F1216" s="272"/>
      <c r="G1216" s="183">
        <f t="shared" si="149"/>
        <v>0</v>
      </c>
    </row>
    <row r="1217" spans="1:7" ht="20.100000000000001" customHeight="1" x14ac:dyDescent="0.2">
      <c r="A1217" s="268"/>
      <c r="B1217" s="182">
        <f t="shared" si="148"/>
        <v>0</v>
      </c>
      <c r="C1217" s="269"/>
      <c r="D1217" s="270"/>
      <c r="E1217" s="274"/>
      <c r="F1217" s="272"/>
      <c r="G1217" s="183">
        <f t="shared" si="149"/>
        <v>0</v>
      </c>
    </row>
    <row r="1218" spans="1:7" ht="20.100000000000001" customHeight="1" x14ac:dyDescent="0.2">
      <c r="A1218" s="268"/>
      <c r="B1218" s="182">
        <f t="shared" si="148"/>
        <v>0</v>
      </c>
      <c r="C1218" s="269"/>
      <c r="D1218" s="270"/>
      <c r="E1218" s="271"/>
      <c r="F1218" s="272"/>
      <c r="G1218" s="183">
        <f t="shared" si="149"/>
        <v>0</v>
      </c>
    </row>
    <row r="1219" spans="1:7" ht="20.100000000000001" customHeight="1" x14ac:dyDescent="0.2">
      <c r="A1219" s="268"/>
      <c r="B1219" s="182">
        <f t="shared" si="148"/>
        <v>0</v>
      </c>
      <c r="C1219" s="269"/>
      <c r="D1219" s="270"/>
      <c r="E1219" s="271"/>
      <c r="F1219" s="272"/>
      <c r="G1219" s="183">
        <f t="shared" si="149"/>
        <v>0</v>
      </c>
    </row>
    <row r="1220" spans="1:7" ht="20.100000000000001" customHeight="1" x14ac:dyDescent="0.2">
      <c r="A1220" s="268"/>
      <c r="B1220" s="182">
        <f t="shared" si="148"/>
        <v>0</v>
      </c>
      <c r="C1220" s="269"/>
      <c r="D1220" s="270"/>
      <c r="E1220" s="271"/>
      <c r="F1220" s="272"/>
      <c r="G1220" s="183">
        <f t="shared" si="149"/>
        <v>0</v>
      </c>
    </row>
    <row r="1221" spans="1:7" ht="20.100000000000001" customHeight="1" x14ac:dyDescent="0.2">
      <c r="A1221" s="268"/>
      <c r="B1221" s="182">
        <f t="shared" si="148"/>
        <v>0</v>
      </c>
      <c r="C1221" s="269"/>
      <c r="D1221" s="270"/>
      <c r="E1221" s="271"/>
      <c r="F1221" s="272"/>
      <c r="G1221" s="183">
        <f t="shared" si="149"/>
        <v>0</v>
      </c>
    </row>
    <row r="1222" spans="1:7" ht="20.100000000000001" customHeight="1" x14ac:dyDescent="0.2">
      <c r="A1222" s="268"/>
      <c r="B1222" s="182">
        <f t="shared" si="148"/>
        <v>0</v>
      </c>
      <c r="C1222" s="269"/>
      <c r="D1222" s="270"/>
      <c r="E1222" s="271"/>
      <c r="F1222" s="272"/>
      <c r="G1222" s="183">
        <f t="shared" si="149"/>
        <v>0</v>
      </c>
    </row>
    <row r="1223" spans="1:7" ht="20.100000000000001" customHeight="1" x14ac:dyDescent="0.2">
      <c r="A1223" s="268"/>
      <c r="B1223" s="182">
        <f t="shared" si="148"/>
        <v>0</v>
      </c>
      <c r="C1223" s="269"/>
      <c r="D1223" s="270"/>
      <c r="E1223" s="271"/>
      <c r="F1223" s="272"/>
      <c r="G1223" s="183">
        <f t="shared" si="149"/>
        <v>0</v>
      </c>
    </row>
    <row r="1224" spans="1:7" ht="20.100000000000001" customHeight="1" x14ac:dyDescent="0.2">
      <c r="A1224" s="184"/>
      <c r="B1224" s="170"/>
      <c r="C1224" s="170"/>
      <c r="D1224" s="165"/>
      <c r="E1224" s="166"/>
      <c r="F1224" s="185" t="s">
        <v>38</v>
      </c>
      <c r="G1224" s="186">
        <f>SUBTOTAL(9,G1212:G1223)</f>
        <v>0</v>
      </c>
    </row>
    <row r="1225" spans="1:7" ht="20.100000000000001" customHeight="1" x14ac:dyDescent="0.2">
      <c r="A1225" s="184"/>
      <c r="B1225" s="170"/>
      <c r="C1225" s="187" t="s">
        <v>826</v>
      </c>
      <c r="D1225" s="165"/>
      <c r="E1225" s="166"/>
      <c r="F1225" s="167"/>
      <c r="G1225" s="188"/>
    </row>
    <row r="1226" spans="1:7" ht="20.100000000000001" customHeight="1" x14ac:dyDescent="0.2">
      <c r="A1226" s="268"/>
      <c r="B1226" s="182">
        <f t="shared" ref="B1226:B1235" si="150">IF(A1226=0,0,VLOOKUP(A1226,Tabla_Indices,2,FALSE))</f>
        <v>0</v>
      </c>
      <c r="C1226" s="275"/>
      <c r="D1226" s="270"/>
      <c r="E1226" s="271"/>
      <c r="F1226" s="272"/>
      <c r="G1226" s="183">
        <f>ROUND(E1226*F1226,2)</f>
        <v>0</v>
      </c>
    </row>
    <row r="1227" spans="1:7" ht="20.100000000000001" customHeight="1" x14ac:dyDescent="0.2">
      <c r="A1227" s="268"/>
      <c r="B1227" s="182">
        <f t="shared" si="150"/>
        <v>0</v>
      </c>
      <c r="C1227" s="269"/>
      <c r="D1227" s="270"/>
      <c r="E1227" s="271"/>
      <c r="F1227" s="272"/>
      <c r="G1227" s="183">
        <f>ROUND(E1227*F1227,2)</f>
        <v>0</v>
      </c>
    </row>
    <row r="1228" spans="1:7" ht="20.100000000000001" customHeight="1" x14ac:dyDescent="0.2">
      <c r="A1228" s="268"/>
      <c r="B1228" s="182">
        <f t="shared" si="150"/>
        <v>0</v>
      </c>
      <c r="C1228" s="269"/>
      <c r="D1228" s="270"/>
      <c r="E1228" s="271"/>
      <c r="F1228" s="272"/>
      <c r="G1228" s="183">
        <f t="shared" ref="G1228:G1235" si="151">ROUND(E1228*F1228,2)</f>
        <v>0</v>
      </c>
    </row>
    <row r="1229" spans="1:7" ht="20.100000000000001" customHeight="1" x14ac:dyDescent="0.2">
      <c r="A1229" s="268"/>
      <c r="B1229" s="182">
        <f t="shared" si="150"/>
        <v>0</v>
      </c>
      <c r="C1229" s="269"/>
      <c r="D1229" s="270"/>
      <c r="E1229" s="271"/>
      <c r="F1229" s="272"/>
      <c r="G1229" s="183">
        <f t="shared" si="151"/>
        <v>0</v>
      </c>
    </row>
    <row r="1230" spans="1:7" ht="20.100000000000001" customHeight="1" x14ac:dyDescent="0.2">
      <c r="A1230" s="268"/>
      <c r="B1230" s="182">
        <f t="shared" si="150"/>
        <v>0</v>
      </c>
      <c r="C1230" s="269"/>
      <c r="D1230" s="270"/>
      <c r="E1230" s="271"/>
      <c r="F1230" s="272"/>
      <c r="G1230" s="183">
        <f t="shared" si="151"/>
        <v>0</v>
      </c>
    </row>
    <row r="1231" spans="1:7" ht="20.100000000000001" customHeight="1" x14ac:dyDescent="0.2">
      <c r="A1231" s="268"/>
      <c r="B1231" s="182">
        <f t="shared" si="150"/>
        <v>0</v>
      </c>
      <c r="C1231" s="269"/>
      <c r="D1231" s="270"/>
      <c r="E1231" s="271"/>
      <c r="F1231" s="272"/>
      <c r="G1231" s="183">
        <f t="shared" si="151"/>
        <v>0</v>
      </c>
    </row>
    <row r="1232" spans="1:7" ht="20.100000000000001" customHeight="1" x14ac:dyDescent="0.2">
      <c r="A1232" s="268"/>
      <c r="B1232" s="182">
        <f t="shared" si="150"/>
        <v>0</v>
      </c>
      <c r="C1232" s="269"/>
      <c r="D1232" s="270"/>
      <c r="E1232" s="271"/>
      <c r="F1232" s="272"/>
      <c r="G1232" s="183">
        <f t="shared" si="151"/>
        <v>0</v>
      </c>
    </row>
    <row r="1233" spans="1:7" ht="20.100000000000001" customHeight="1" x14ac:dyDescent="0.2">
      <c r="A1233" s="268"/>
      <c r="B1233" s="182">
        <f t="shared" si="150"/>
        <v>0</v>
      </c>
      <c r="C1233" s="269"/>
      <c r="D1233" s="270"/>
      <c r="E1233" s="271"/>
      <c r="F1233" s="272"/>
      <c r="G1233" s="183">
        <f t="shared" si="151"/>
        <v>0</v>
      </c>
    </row>
    <row r="1234" spans="1:7" ht="20.100000000000001" customHeight="1" x14ac:dyDescent="0.2">
      <c r="A1234" s="268"/>
      <c r="B1234" s="182">
        <f t="shared" si="150"/>
        <v>0</v>
      </c>
      <c r="C1234" s="269"/>
      <c r="D1234" s="270"/>
      <c r="E1234" s="271"/>
      <c r="F1234" s="272"/>
      <c r="G1234" s="183">
        <f t="shared" si="151"/>
        <v>0</v>
      </c>
    </row>
    <row r="1235" spans="1:7" ht="20.100000000000001" customHeight="1" x14ac:dyDescent="0.2">
      <c r="A1235" s="268"/>
      <c r="B1235" s="182">
        <f t="shared" si="150"/>
        <v>0</v>
      </c>
      <c r="C1235" s="269"/>
      <c r="D1235" s="270"/>
      <c r="E1235" s="271"/>
      <c r="F1235" s="272"/>
      <c r="G1235" s="183">
        <f t="shared" si="151"/>
        <v>0</v>
      </c>
    </row>
    <row r="1236" spans="1:7" ht="20.100000000000001" customHeight="1" x14ac:dyDescent="0.2">
      <c r="A1236" s="184"/>
      <c r="B1236" s="170"/>
      <c r="C1236" s="170"/>
      <c r="D1236" s="165"/>
      <c r="E1236" s="166"/>
      <c r="F1236" s="185" t="s">
        <v>39</v>
      </c>
      <c r="G1236" s="186">
        <f>SUBTOTAL(9,G1226:G1235)</f>
        <v>0</v>
      </c>
    </row>
    <row r="1237" spans="1:7" ht="20.100000000000001" customHeight="1" x14ac:dyDescent="0.2">
      <c r="A1237" s="184"/>
      <c r="B1237" s="170"/>
      <c r="C1237" s="187" t="s">
        <v>827</v>
      </c>
      <c r="D1237" s="165"/>
      <c r="E1237" s="166"/>
      <c r="F1237" s="170"/>
      <c r="G1237" s="188"/>
    </row>
    <row r="1238" spans="1:7" ht="20.100000000000001" customHeight="1" x14ac:dyDescent="0.2">
      <c r="A1238" s="268"/>
      <c r="B1238" s="182">
        <f t="shared" ref="B1238:B1246" si="152">IF(A1238=0,0,VLOOKUP(A1238,Tabla_Indices,2,FALSE))</f>
        <v>0</v>
      </c>
      <c r="C1238" s="269"/>
      <c r="D1238" s="270"/>
      <c r="E1238" s="271"/>
      <c r="F1238" s="276"/>
      <c r="G1238" s="189">
        <f>ROUND(E1238*F1238,2)</f>
        <v>0</v>
      </c>
    </row>
    <row r="1239" spans="1:7" ht="20.100000000000001" customHeight="1" x14ac:dyDescent="0.2">
      <c r="A1239" s="268"/>
      <c r="B1239" s="182">
        <f t="shared" si="152"/>
        <v>0</v>
      </c>
      <c r="C1239" s="275"/>
      <c r="D1239" s="270"/>
      <c r="E1239" s="271"/>
      <c r="F1239" s="272"/>
      <c r="G1239" s="189">
        <f>ROUND(E1239*F1239,2)</f>
        <v>0</v>
      </c>
    </row>
    <row r="1240" spans="1:7" ht="20.100000000000001" customHeight="1" x14ac:dyDescent="0.2">
      <c r="A1240" s="268"/>
      <c r="B1240" s="182">
        <f t="shared" si="152"/>
        <v>0</v>
      </c>
      <c r="C1240" s="277"/>
      <c r="D1240" s="270"/>
      <c r="E1240" s="271"/>
      <c r="F1240" s="272"/>
      <c r="G1240" s="189">
        <f>ROUND(E1240*F1240,2)</f>
        <v>0</v>
      </c>
    </row>
    <row r="1241" spans="1:7" ht="20.100000000000001" customHeight="1" x14ac:dyDescent="0.2">
      <c r="A1241" s="268"/>
      <c r="B1241" s="182">
        <f t="shared" si="152"/>
        <v>0</v>
      </c>
      <c r="C1241" s="277"/>
      <c r="D1241" s="270"/>
      <c r="E1241" s="271"/>
      <c r="F1241" s="272"/>
      <c r="G1241" s="189">
        <f>ROUND(E1241*F1241,2)</f>
        <v>0</v>
      </c>
    </row>
    <row r="1242" spans="1:7" ht="20.100000000000001" customHeight="1" x14ac:dyDescent="0.2">
      <c r="A1242" s="268"/>
      <c r="B1242" s="182">
        <f t="shared" si="152"/>
        <v>0</v>
      </c>
      <c r="C1242" s="277"/>
      <c r="D1242" s="270"/>
      <c r="E1242" s="271"/>
      <c r="F1242" s="272"/>
      <c r="G1242" s="189">
        <f t="shared" ref="G1242:G1246" si="153">ROUND(E1242*F1242,2)</f>
        <v>0</v>
      </c>
    </row>
    <row r="1243" spans="1:7" ht="20.100000000000001" customHeight="1" x14ac:dyDescent="0.2">
      <c r="A1243" s="268"/>
      <c r="B1243" s="182">
        <f t="shared" si="152"/>
        <v>0</v>
      </c>
      <c r="C1243" s="277"/>
      <c r="D1243" s="270"/>
      <c r="E1243" s="271"/>
      <c r="F1243" s="272"/>
      <c r="G1243" s="189">
        <f t="shared" si="153"/>
        <v>0</v>
      </c>
    </row>
    <row r="1244" spans="1:7" ht="20.100000000000001" customHeight="1" x14ac:dyDescent="0.2">
      <c r="A1244" s="268"/>
      <c r="B1244" s="182">
        <f t="shared" si="152"/>
        <v>0</v>
      </c>
      <c r="C1244" s="269"/>
      <c r="D1244" s="270"/>
      <c r="E1244" s="271"/>
      <c r="F1244" s="272"/>
      <c r="G1244" s="189">
        <f t="shared" si="153"/>
        <v>0</v>
      </c>
    </row>
    <row r="1245" spans="1:7" ht="20.100000000000001" customHeight="1" x14ac:dyDescent="0.2">
      <c r="A1245" s="268"/>
      <c r="B1245" s="182">
        <f t="shared" si="152"/>
        <v>0</v>
      </c>
      <c r="C1245" s="269"/>
      <c r="D1245" s="270"/>
      <c r="E1245" s="271"/>
      <c r="F1245" s="272"/>
      <c r="G1245" s="189">
        <f t="shared" si="153"/>
        <v>0</v>
      </c>
    </row>
    <row r="1246" spans="1:7" ht="20.100000000000001" customHeight="1" x14ac:dyDescent="0.2">
      <c r="A1246" s="268"/>
      <c r="B1246" s="182">
        <f t="shared" si="152"/>
        <v>0</v>
      </c>
      <c r="C1246" s="269"/>
      <c r="D1246" s="270"/>
      <c r="E1246" s="271"/>
      <c r="F1246" s="272"/>
      <c r="G1246" s="189">
        <f t="shared" si="153"/>
        <v>0</v>
      </c>
    </row>
    <row r="1247" spans="1:7" ht="20.100000000000001" customHeight="1" x14ac:dyDescent="0.2">
      <c r="A1247" s="248"/>
      <c r="B1247" s="165"/>
      <c r="C1247" s="170"/>
      <c r="D1247" s="165"/>
      <c r="E1247" s="166"/>
      <c r="F1247" s="185" t="s">
        <v>40</v>
      </c>
      <c r="G1247" s="186">
        <f>SUBTOTAL(9,G1238:G1246)</f>
        <v>0</v>
      </c>
    </row>
    <row r="1248" spans="1:7" ht="20.100000000000001" customHeight="1" thickBot="1" x14ac:dyDescent="0.25">
      <c r="A1248" s="191"/>
      <c r="B1248" s="192"/>
      <c r="C1248" s="193"/>
      <c r="D1248" s="192"/>
      <c r="E1248" s="194"/>
      <c r="F1248" s="195"/>
      <c r="G1248" s="196"/>
    </row>
    <row r="1249" spans="1:7" ht="20.100000000000001" customHeight="1" thickBot="1" x14ac:dyDescent="0.25">
      <c r="A1249" s="249" t="str">
        <f>B1207</f>
        <v>10-2</v>
      </c>
      <c r="B1249" s="247" t="str">
        <f>C1207</f>
        <v>Revestimiento tipo Iggam</v>
      </c>
      <c r="C1249" s="197"/>
      <c r="D1249" s="197" t="s">
        <v>41</v>
      </c>
      <c r="E1249" s="198"/>
      <c r="F1249" s="199" t="s">
        <v>42</v>
      </c>
      <c r="G1249" s="200">
        <f>SUBTOTAL(9,G1212:G1248)</f>
        <v>0</v>
      </c>
    </row>
    <row r="1250" spans="1:7" ht="20.100000000000001" customHeight="1" thickTop="1" thickBot="1" x14ac:dyDescent="0.25"/>
    <row r="1251" spans="1:7" ht="20.100000000000001" customHeight="1" thickTop="1" x14ac:dyDescent="0.2">
      <c r="A1251" s="329" t="s">
        <v>44</v>
      </c>
      <c r="B1251" s="330"/>
      <c r="C1251" s="330"/>
      <c r="D1251" s="330"/>
      <c r="E1251" s="330"/>
      <c r="F1251" s="330"/>
      <c r="G1251" s="331"/>
    </row>
    <row r="1252" spans="1:7" ht="20.100000000000001" customHeight="1" x14ac:dyDescent="0.2">
      <c r="A1252" s="155" t="s">
        <v>823</v>
      </c>
      <c r="B1252" s="156" t="str">
        <f>Comitente</f>
        <v>DIRECCIÓN ARQUITECTURA</v>
      </c>
      <c r="C1252" s="157"/>
      <c r="D1252" s="158"/>
      <c r="E1252" s="158"/>
      <c r="F1252" s="159"/>
      <c r="G1252" s="160"/>
    </row>
    <row r="1253" spans="1:7" ht="20.100000000000001" customHeight="1" x14ac:dyDescent="0.2">
      <c r="A1253" s="155" t="s">
        <v>824</v>
      </c>
      <c r="B1253" s="156">
        <f>Contratista</f>
        <v>0</v>
      </c>
      <c r="C1253" s="161"/>
      <c r="D1253" s="161"/>
      <c r="E1253" s="161"/>
      <c r="F1253" s="156"/>
      <c r="G1253" s="162"/>
    </row>
    <row r="1254" spans="1:7" ht="20.100000000000001" customHeight="1" x14ac:dyDescent="0.2">
      <c r="A1254" s="155" t="s">
        <v>31</v>
      </c>
      <c r="B1254" s="156" t="str">
        <f>Obra</f>
        <v>CENTRO DE SALUD SAN MARTIN</v>
      </c>
      <c r="C1254" s="161"/>
      <c r="D1254" s="161"/>
      <c r="E1254" s="161"/>
      <c r="F1254" s="156" t="s">
        <v>45</v>
      </c>
      <c r="G1254" s="162" t="str">
        <f>Fecha_Base</f>
        <v>07/11/2017</v>
      </c>
    </row>
    <row r="1255" spans="1:7" ht="20.100000000000001" customHeight="1" x14ac:dyDescent="0.2">
      <c r="A1255" s="163" t="s">
        <v>822</v>
      </c>
      <c r="B1255" s="164" t="str">
        <f>Ubicación</f>
        <v>CALLE NACIONAL - DISTRITO DOS ACEQUIAS</v>
      </c>
      <c r="C1255" s="164"/>
      <c r="D1255" s="165"/>
      <c r="E1255" s="166"/>
      <c r="F1255" s="167"/>
      <c r="G1255" s="168"/>
    </row>
    <row r="1256" spans="1:7" ht="20.100000000000001" customHeight="1" x14ac:dyDescent="0.2">
      <c r="A1256" s="163" t="s">
        <v>46</v>
      </c>
      <c r="B1256" s="278">
        <v>11</v>
      </c>
      <c r="C1256" s="170" t="str">
        <f>IF(B1256="","",VLOOKUP(B1256,Computo_Presupuesto,2,FALSE))</f>
        <v>TABIQUES</v>
      </c>
      <c r="D1256" s="171"/>
      <c r="E1256" s="166"/>
      <c r="F1256" s="167"/>
      <c r="G1256" s="168"/>
    </row>
    <row r="1257" spans="1:7" ht="20.100000000000001" customHeight="1" x14ac:dyDescent="0.2">
      <c r="A1257" s="163" t="s">
        <v>32</v>
      </c>
      <c r="B1257" s="254" t="s">
        <v>1206</v>
      </c>
      <c r="C1257" s="170" t="str">
        <f>IF(B1257=0,"",VLOOKUP(B1257,Computo_Presupuesto,2,FALSE))</f>
        <v xml:space="preserve">Tabique de Placa verde de Yeso </v>
      </c>
      <c r="D1257" s="165"/>
      <c r="E1257" s="166"/>
      <c r="F1257" s="164" t="s">
        <v>33</v>
      </c>
      <c r="G1257" s="172" t="str">
        <f>IF(B1257=0,"",VLOOKUP(B1257,Computo_Presupuesto,4,FALSE))</f>
        <v>m2</v>
      </c>
    </row>
    <row r="1258" spans="1:7" ht="20.100000000000001" customHeight="1" x14ac:dyDescent="0.2">
      <c r="A1258" s="163"/>
      <c r="B1258" s="164"/>
      <c r="C1258" s="170"/>
      <c r="D1258" s="165"/>
      <c r="E1258" s="166"/>
      <c r="F1258" s="170"/>
      <c r="G1258" s="173"/>
    </row>
    <row r="1259" spans="1:7" ht="20.100000000000001" customHeight="1" x14ac:dyDescent="0.2">
      <c r="A1259" s="332" t="s">
        <v>685</v>
      </c>
      <c r="B1259" s="333"/>
      <c r="C1259" s="334" t="s">
        <v>0</v>
      </c>
      <c r="D1259" s="334" t="s">
        <v>34</v>
      </c>
      <c r="E1259" s="335" t="s">
        <v>35</v>
      </c>
      <c r="F1259" s="336" t="s">
        <v>36</v>
      </c>
      <c r="G1259" s="337" t="s">
        <v>37</v>
      </c>
    </row>
    <row r="1260" spans="1:7" ht="20.100000000000001" customHeight="1" x14ac:dyDescent="0.2">
      <c r="A1260" s="174" t="s">
        <v>686</v>
      </c>
      <c r="B1260" s="175" t="s">
        <v>687</v>
      </c>
      <c r="C1260" s="334"/>
      <c r="D1260" s="334"/>
      <c r="E1260" s="335"/>
      <c r="F1260" s="336"/>
      <c r="G1260" s="337"/>
    </row>
    <row r="1261" spans="1:7" ht="20.100000000000001" customHeight="1" x14ac:dyDescent="0.2">
      <c r="A1261" s="267"/>
      <c r="B1261" s="176"/>
      <c r="C1261" s="177" t="s">
        <v>825</v>
      </c>
      <c r="D1261" s="178"/>
      <c r="E1261" s="179"/>
      <c r="F1261" s="180"/>
      <c r="G1261" s="181"/>
    </row>
    <row r="1262" spans="1:7" ht="20.100000000000001" customHeight="1" x14ac:dyDescent="0.2">
      <c r="A1262" s="268"/>
      <c r="B1262" s="182">
        <f t="shared" ref="B1262:B1273" si="154">IF(A1262=0,0,VLOOKUP(A1262,Tabla_Indices,2,FALSE))</f>
        <v>0</v>
      </c>
      <c r="C1262" s="269"/>
      <c r="D1262" s="270"/>
      <c r="E1262" s="271"/>
      <c r="F1262" s="272"/>
      <c r="G1262" s="183">
        <f>ROUND(E1262*F1262,2)</f>
        <v>0</v>
      </c>
    </row>
    <row r="1263" spans="1:7" ht="20.100000000000001" customHeight="1" x14ac:dyDescent="0.2">
      <c r="A1263" s="273"/>
      <c r="B1263" s="182">
        <f t="shared" si="154"/>
        <v>0</v>
      </c>
      <c r="C1263" s="269"/>
      <c r="D1263" s="270"/>
      <c r="E1263" s="271"/>
      <c r="F1263" s="272"/>
      <c r="G1263" s="183">
        <f t="shared" ref="G1263:G1273" si="155">ROUND(E1263*F1263,2)</f>
        <v>0</v>
      </c>
    </row>
    <row r="1264" spans="1:7" ht="20.100000000000001" customHeight="1" x14ac:dyDescent="0.2">
      <c r="A1264" s="268"/>
      <c r="B1264" s="182">
        <f t="shared" si="154"/>
        <v>0</v>
      </c>
      <c r="C1264" s="269"/>
      <c r="D1264" s="270"/>
      <c r="E1264" s="271"/>
      <c r="F1264" s="272"/>
      <c r="G1264" s="183">
        <f t="shared" si="155"/>
        <v>0</v>
      </c>
    </row>
    <row r="1265" spans="1:7" ht="20.100000000000001" customHeight="1" x14ac:dyDescent="0.2">
      <c r="A1265" s="268"/>
      <c r="B1265" s="182">
        <f t="shared" si="154"/>
        <v>0</v>
      </c>
      <c r="C1265" s="269"/>
      <c r="D1265" s="270"/>
      <c r="E1265" s="271"/>
      <c r="F1265" s="272"/>
      <c r="G1265" s="183">
        <f t="shared" si="155"/>
        <v>0</v>
      </c>
    </row>
    <row r="1266" spans="1:7" ht="20.100000000000001" customHeight="1" x14ac:dyDescent="0.2">
      <c r="A1266" s="268"/>
      <c r="B1266" s="182">
        <f t="shared" si="154"/>
        <v>0</v>
      </c>
      <c r="C1266" s="269"/>
      <c r="D1266" s="270"/>
      <c r="E1266" s="274"/>
      <c r="F1266" s="272"/>
      <c r="G1266" s="183">
        <f t="shared" si="155"/>
        <v>0</v>
      </c>
    </row>
    <row r="1267" spans="1:7" ht="20.100000000000001" customHeight="1" x14ac:dyDescent="0.2">
      <c r="A1267" s="268"/>
      <c r="B1267" s="182">
        <f t="shared" si="154"/>
        <v>0</v>
      </c>
      <c r="C1267" s="269"/>
      <c r="D1267" s="270"/>
      <c r="E1267" s="274"/>
      <c r="F1267" s="272"/>
      <c r="G1267" s="183">
        <f t="shared" si="155"/>
        <v>0</v>
      </c>
    </row>
    <row r="1268" spans="1:7" ht="20.100000000000001" customHeight="1" x14ac:dyDescent="0.2">
      <c r="A1268" s="268"/>
      <c r="B1268" s="182">
        <f t="shared" si="154"/>
        <v>0</v>
      </c>
      <c r="C1268" s="269"/>
      <c r="D1268" s="270"/>
      <c r="E1268" s="271"/>
      <c r="F1268" s="272"/>
      <c r="G1268" s="183">
        <f t="shared" si="155"/>
        <v>0</v>
      </c>
    </row>
    <row r="1269" spans="1:7" ht="20.100000000000001" customHeight="1" x14ac:dyDescent="0.2">
      <c r="A1269" s="268"/>
      <c r="B1269" s="182">
        <f t="shared" si="154"/>
        <v>0</v>
      </c>
      <c r="C1269" s="269"/>
      <c r="D1269" s="270"/>
      <c r="E1269" s="271"/>
      <c r="F1269" s="272"/>
      <c r="G1269" s="183">
        <f t="shared" si="155"/>
        <v>0</v>
      </c>
    </row>
    <row r="1270" spans="1:7" ht="20.100000000000001" customHeight="1" x14ac:dyDescent="0.2">
      <c r="A1270" s="268"/>
      <c r="B1270" s="182">
        <f t="shared" si="154"/>
        <v>0</v>
      </c>
      <c r="C1270" s="269"/>
      <c r="D1270" s="270"/>
      <c r="E1270" s="271"/>
      <c r="F1270" s="272"/>
      <c r="G1270" s="183">
        <f t="shared" si="155"/>
        <v>0</v>
      </c>
    </row>
    <row r="1271" spans="1:7" ht="20.100000000000001" customHeight="1" x14ac:dyDescent="0.2">
      <c r="A1271" s="268"/>
      <c r="B1271" s="182">
        <f t="shared" si="154"/>
        <v>0</v>
      </c>
      <c r="C1271" s="269"/>
      <c r="D1271" s="270"/>
      <c r="E1271" s="271"/>
      <c r="F1271" s="272"/>
      <c r="G1271" s="183">
        <f t="shared" si="155"/>
        <v>0</v>
      </c>
    </row>
    <row r="1272" spans="1:7" ht="20.100000000000001" customHeight="1" x14ac:dyDescent="0.2">
      <c r="A1272" s="268"/>
      <c r="B1272" s="182">
        <f t="shared" si="154"/>
        <v>0</v>
      </c>
      <c r="C1272" s="269"/>
      <c r="D1272" s="270"/>
      <c r="E1272" s="271"/>
      <c r="F1272" s="272"/>
      <c r="G1272" s="183">
        <f t="shared" si="155"/>
        <v>0</v>
      </c>
    </row>
    <row r="1273" spans="1:7" ht="20.100000000000001" customHeight="1" x14ac:dyDescent="0.2">
      <c r="A1273" s="268"/>
      <c r="B1273" s="182">
        <f t="shared" si="154"/>
        <v>0</v>
      </c>
      <c r="C1273" s="269"/>
      <c r="D1273" s="270"/>
      <c r="E1273" s="271"/>
      <c r="F1273" s="272"/>
      <c r="G1273" s="183">
        <f t="shared" si="155"/>
        <v>0</v>
      </c>
    </row>
    <row r="1274" spans="1:7" ht="20.100000000000001" customHeight="1" x14ac:dyDescent="0.2">
      <c r="A1274" s="184"/>
      <c r="B1274" s="170"/>
      <c r="C1274" s="170"/>
      <c r="D1274" s="165"/>
      <c r="E1274" s="166"/>
      <c r="F1274" s="185" t="s">
        <v>38</v>
      </c>
      <c r="G1274" s="186">
        <f>SUBTOTAL(9,G1262:G1273)</f>
        <v>0</v>
      </c>
    </row>
    <row r="1275" spans="1:7" ht="20.100000000000001" customHeight="1" x14ac:dyDescent="0.2">
      <c r="A1275" s="184"/>
      <c r="B1275" s="170"/>
      <c r="C1275" s="187" t="s">
        <v>826</v>
      </c>
      <c r="D1275" s="165"/>
      <c r="E1275" s="166"/>
      <c r="F1275" s="167"/>
      <c r="G1275" s="188"/>
    </row>
    <row r="1276" spans="1:7" ht="20.100000000000001" customHeight="1" x14ac:dyDescent="0.2">
      <c r="A1276" s="268"/>
      <c r="B1276" s="182">
        <f t="shared" ref="B1276:B1285" si="156">IF(A1276=0,0,VLOOKUP(A1276,Tabla_Indices,2,FALSE))</f>
        <v>0</v>
      </c>
      <c r="C1276" s="275"/>
      <c r="D1276" s="270"/>
      <c r="E1276" s="271"/>
      <c r="F1276" s="272"/>
      <c r="G1276" s="183">
        <f>ROUND(E1276*F1276,2)</f>
        <v>0</v>
      </c>
    </row>
    <row r="1277" spans="1:7" ht="20.100000000000001" customHeight="1" x14ac:dyDescent="0.2">
      <c r="A1277" s="268"/>
      <c r="B1277" s="182">
        <f t="shared" si="156"/>
        <v>0</v>
      </c>
      <c r="C1277" s="269"/>
      <c r="D1277" s="270"/>
      <c r="E1277" s="271"/>
      <c r="F1277" s="272"/>
      <c r="G1277" s="183">
        <f>ROUND(E1277*F1277,2)</f>
        <v>0</v>
      </c>
    </row>
    <row r="1278" spans="1:7" ht="20.100000000000001" customHeight="1" x14ac:dyDescent="0.2">
      <c r="A1278" s="268"/>
      <c r="B1278" s="182">
        <f t="shared" si="156"/>
        <v>0</v>
      </c>
      <c r="C1278" s="269"/>
      <c r="D1278" s="270"/>
      <c r="E1278" s="271"/>
      <c r="F1278" s="272"/>
      <c r="G1278" s="183">
        <f t="shared" ref="G1278:G1285" si="157">ROUND(E1278*F1278,2)</f>
        <v>0</v>
      </c>
    </row>
    <row r="1279" spans="1:7" ht="20.100000000000001" customHeight="1" x14ac:dyDescent="0.2">
      <c r="A1279" s="268"/>
      <c r="B1279" s="182">
        <f t="shared" si="156"/>
        <v>0</v>
      </c>
      <c r="C1279" s="269"/>
      <c r="D1279" s="270"/>
      <c r="E1279" s="271"/>
      <c r="F1279" s="272"/>
      <c r="G1279" s="183">
        <f t="shared" si="157"/>
        <v>0</v>
      </c>
    </row>
    <row r="1280" spans="1:7" ht="20.100000000000001" customHeight="1" x14ac:dyDescent="0.2">
      <c r="A1280" s="268"/>
      <c r="B1280" s="182">
        <f t="shared" si="156"/>
        <v>0</v>
      </c>
      <c r="C1280" s="269"/>
      <c r="D1280" s="270"/>
      <c r="E1280" s="271"/>
      <c r="F1280" s="272"/>
      <c r="G1280" s="183">
        <f t="shared" si="157"/>
        <v>0</v>
      </c>
    </row>
    <row r="1281" spans="1:7" ht="20.100000000000001" customHeight="1" x14ac:dyDescent="0.2">
      <c r="A1281" s="268"/>
      <c r="B1281" s="182">
        <f t="shared" si="156"/>
        <v>0</v>
      </c>
      <c r="C1281" s="269"/>
      <c r="D1281" s="270"/>
      <c r="E1281" s="271"/>
      <c r="F1281" s="272"/>
      <c r="G1281" s="183">
        <f t="shared" si="157"/>
        <v>0</v>
      </c>
    </row>
    <row r="1282" spans="1:7" ht="20.100000000000001" customHeight="1" x14ac:dyDescent="0.2">
      <c r="A1282" s="268"/>
      <c r="B1282" s="182">
        <f t="shared" si="156"/>
        <v>0</v>
      </c>
      <c r="C1282" s="269"/>
      <c r="D1282" s="270"/>
      <c r="E1282" s="271"/>
      <c r="F1282" s="272"/>
      <c r="G1282" s="183">
        <f t="shared" si="157"/>
        <v>0</v>
      </c>
    </row>
    <row r="1283" spans="1:7" ht="20.100000000000001" customHeight="1" x14ac:dyDescent="0.2">
      <c r="A1283" s="268"/>
      <c r="B1283" s="182">
        <f t="shared" si="156"/>
        <v>0</v>
      </c>
      <c r="C1283" s="269"/>
      <c r="D1283" s="270"/>
      <c r="E1283" s="271"/>
      <c r="F1283" s="272"/>
      <c r="G1283" s="183">
        <f t="shared" si="157"/>
        <v>0</v>
      </c>
    </row>
    <row r="1284" spans="1:7" ht="20.100000000000001" customHeight="1" x14ac:dyDescent="0.2">
      <c r="A1284" s="268"/>
      <c r="B1284" s="182">
        <f t="shared" si="156"/>
        <v>0</v>
      </c>
      <c r="C1284" s="269"/>
      <c r="D1284" s="270"/>
      <c r="E1284" s="271"/>
      <c r="F1284" s="272"/>
      <c r="G1284" s="183">
        <f t="shared" si="157"/>
        <v>0</v>
      </c>
    </row>
    <row r="1285" spans="1:7" ht="20.100000000000001" customHeight="1" x14ac:dyDescent="0.2">
      <c r="A1285" s="268"/>
      <c r="B1285" s="182">
        <f t="shared" si="156"/>
        <v>0</v>
      </c>
      <c r="C1285" s="269"/>
      <c r="D1285" s="270"/>
      <c r="E1285" s="271"/>
      <c r="F1285" s="272"/>
      <c r="G1285" s="183">
        <f t="shared" si="157"/>
        <v>0</v>
      </c>
    </row>
    <row r="1286" spans="1:7" ht="20.100000000000001" customHeight="1" x14ac:dyDescent="0.2">
      <c r="A1286" s="184"/>
      <c r="B1286" s="170"/>
      <c r="C1286" s="170"/>
      <c r="D1286" s="165"/>
      <c r="E1286" s="166"/>
      <c r="F1286" s="185" t="s">
        <v>39</v>
      </c>
      <c r="G1286" s="186">
        <f>SUBTOTAL(9,G1276:G1285)</f>
        <v>0</v>
      </c>
    </row>
    <row r="1287" spans="1:7" ht="20.100000000000001" customHeight="1" x14ac:dyDescent="0.2">
      <c r="A1287" s="184"/>
      <c r="B1287" s="170"/>
      <c r="C1287" s="187" t="s">
        <v>827</v>
      </c>
      <c r="D1287" s="165"/>
      <c r="E1287" s="166"/>
      <c r="F1287" s="170"/>
      <c r="G1287" s="188"/>
    </row>
    <row r="1288" spans="1:7" ht="20.100000000000001" customHeight="1" x14ac:dyDescent="0.2">
      <c r="A1288" s="268"/>
      <c r="B1288" s="182">
        <f t="shared" ref="B1288:B1296" si="158">IF(A1288=0,0,VLOOKUP(A1288,Tabla_Indices,2,FALSE))</f>
        <v>0</v>
      </c>
      <c r="C1288" s="269"/>
      <c r="D1288" s="270"/>
      <c r="E1288" s="271"/>
      <c r="F1288" s="276"/>
      <c r="G1288" s="189">
        <f>ROUND(E1288*F1288,2)</f>
        <v>0</v>
      </c>
    </row>
    <row r="1289" spans="1:7" ht="20.100000000000001" customHeight="1" x14ac:dyDescent="0.2">
      <c r="A1289" s="268"/>
      <c r="B1289" s="182">
        <f t="shared" si="158"/>
        <v>0</v>
      </c>
      <c r="C1289" s="275"/>
      <c r="D1289" s="270"/>
      <c r="E1289" s="271"/>
      <c r="F1289" s="272"/>
      <c r="G1289" s="189">
        <f>ROUND(E1289*F1289,2)</f>
        <v>0</v>
      </c>
    </row>
    <row r="1290" spans="1:7" ht="20.100000000000001" customHeight="1" x14ac:dyDescent="0.2">
      <c r="A1290" s="268"/>
      <c r="B1290" s="182">
        <f t="shared" si="158"/>
        <v>0</v>
      </c>
      <c r="C1290" s="277"/>
      <c r="D1290" s="270"/>
      <c r="E1290" s="271"/>
      <c r="F1290" s="272"/>
      <c r="G1290" s="189">
        <f>ROUND(E1290*F1290,2)</f>
        <v>0</v>
      </c>
    </row>
    <row r="1291" spans="1:7" ht="20.100000000000001" customHeight="1" x14ac:dyDescent="0.2">
      <c r="A1291" s="268"/>
      <c r="B1291" s="182">
        <f t="shared" si="158"/>
        <v>0</v>
      </c>
      <c r="C1291" s="277"/>
      <c r="D1291" s="270"/>
      <c r="E1291" s="271"/>
      <c r="F1291" s="272"/>
      <c r="G1291" s="189">
        <f>ROUND(E1291*F1291,2)</f>
        <v>0</v>
      </c>
    </row>
    <row r="1292" spans="1:7" ht="20.100000000000001" customHeight="1" x14ac:dyDescent="0.2">
      <c r="A1292" s="268"/>
      <c r="B1292" s="182">
        <f t="shared" si="158"/>
        <v>0</v>
      </c>
      <c r="C1292" s="277"/>
      <c r="D1292" s="270"/>
      <c r="E1292" s="271"/>
      <c r="F1292" s="272"/>
      <c r="G1292" s="189">
        <f t="shared" ref="G1292:G1296" si="159">ROUND(E1292*F1292,2)</f>
        <v>0</v>
      </c>
    </row>
    <row r="1293" spans="1:7" ht="20.100000000000001" customHeight="1" x14ac:dyDescent="0.2">
      <c r="A1293" s="268"/>
      <c r="B1293" s="182">
        <f t="shared" si="158"/>
        <v>0</v>
      </c>
      <c r="C1293" s="277"/>
      <c r="D1293" s="270"/>
      <c r="E1293" s="271"/>
      <c r="F1293" s="272"/>
      <c r="G1293" s="189">
        <f t="shared" si="159"/>
        <v>0</v>
      </c>
    </row>
    <row r="1294" spans="1:7" ht="20.100000000000001" customHeight="1" x14ac:dyDescent="0.2">
      <c r="A1294" s="268"/>
      <c r="B1294" s="182">
        <f t="shared" si="158"/>
        <v>0</v>
      </c>
      <c r="C1294" s="269"/>
      <c r="D1294" s="270"/>
      <c r="E1294" s="271"/>
      <c r="F1294" s="272"/>
      <c r="G1294" s="189">
        <f t="shared" si="159"/>
        <v>0</v>
      </c>
    </row>
    <row r="1295" spans="1:7" ht="20.100000000000001" customHeight="1" x14ac:dyDescent="0.2">
      <c r="A1295" s="268"/>
      <c r="B1295" s="182">
        <f t="shared" si="158"/>
        <v>0</v>
      </c>
      <c r="C1295" s="269"/>
      <c r="D1295" s="270"/>
      <c r="E1295" s="271"/>
      <c r="F1295" s="272"/>
      <c r="G1295" s="189">
        <f t="shared" si="159"/>
        <v>0</v>
      </c>
    </row>
    <row r="1296" spans="1:7" ht="20.100000000000001" customHeight="1" x14ac:dyDescent="0.2">
      <c r="A1296" s="268"/>
      <c r="B1296" s="182">
        <f t="shared" si="158"/>
        <v>0</v>
      </c>
      <c r="C1296" s="269"/>
      <c r="D1296" s="270"/>
      <c r="E1296" s="271"/>
      <c r="F1296" s="272"/>
      <c r="G1296" s="189">
        <f t="shared" si="159"/>
        <v>0</v>
      </c>
    </row>
    <row r="1297" spans="1:7" ht="20.100000000000001" customHeight="1" x14ac:dyDescent="0.2">
      <c r="A1297" s="190"/>
      <c r="B1297" s="165"/>
      <c r="C1297" s="170"/>
      <c r="D1297" s="165"/>
      <c r="E1297" s="166"/>
      <c r="F1297" s="185" t="s">
        <v>40</v>
      </c>
      <c r="G1297" s="186">
        <f>SUBTOTAL(9,G1288:G1296)</f>
        <v>0</v>
      </c>
    </row>
    <row r="1298" spans="1:7" ht="20.100000000000001" customHeight="1" thickBot="1" x14ac:dyDescent="0.25">
      <c r="A1298" s="191"/>
      <c r="B1298" s="192"/>
      <c r="C1298" s="193"/>
      <c r="D1298" s="192"/>
      <c r="E1298" s="194"/>
      <c r="F1298" s="195"/>
      <c r="G1298" s="196"/>
    </row>
    <row r="1299" spans="1:7" ht="20.100000000000001" customHeight="1" thickBot="1" x14ac:dyDescent="0.25">
      <c r="A1299" s="249" t="str">
        <f>B1257</f>
        <v>11-1</v>
      </c>
      <c r="B1299" s="247" t="str">
        <f>C1257</f>
        <v xml:space="preserve">Tabique de Placa verde de Yeso </v>
      </c>
      <c r="C1299" s="197"/>
      <c r="D1299" s="197" t="s">
        <v>41</v>
      </c>
      <c r="E1299" s="198"/>
      <c r="F1299" s="199" t="s">
        <v>42</v>
      </c>
      <c r="G1299" s="200">
        <f>SUBTOTAL(9,G1262:G1298)</f>
        <v>0</v>
      </c>
    </row>
    <row r="1300" spans="1:7" ht="20.100000000000001" customHeight="1" thickTop="1" thickBot="1" x14ac:dyDescent="0.25"/>
    <row r="1301" spans="1:7" ht="20.100000000000001" customHeight="1" thickTop="1" x14ac:dyDescent="0.2">
      <c r="A1301" s="329" t="s">
        <v>44</v>
      </c>
      <c r="B1301" s="330"/>
      <c r="C1301" s="330"/>
      <c r="D1301" s="330"/>
      <c r="E1301" s="330"/>
      <c r="F1301" s="330"/>
      <c r="G1301" s="331"/>
    </row>
    <row r="1302" spans="1:7" ht="20.100000000000001" customHeight="1" x14ac:dyDescent="0.2">
      <c r="A1302" s="155" t="s">
        <v>823</v>
      </c>
      <c r="B1302" s="156" t="str">
        <f>Comitente</f>
        <v>DIRECCIÓN ARQUITECTURA</v>
      </c>
      <c r="C1302" s="157"/>
      <c r="D1302" s="158"/>
      <c r="E1302" s="158"/>
      <c r="F1302" s="159"/>
      <c r="G1302" s="160"/>
    </row>
    <row r="1303" spans="1:7" ht="20.100000000000001" customHeight="1" x14ac:dyDescent="0.2">
      <c r="A1303" s="155" t="s">
        <v>824</v>
      </c>
      <c r="B1303" s="156">
        <f>Contratista</f>
        <v>0</v>
      </c>
      <c r="C1303" s="161"/>
      <c r="D1303" s="161"/>
      <c r="E1303" s="161"/>
      <c r="F1303" s="156"/>
      <c r="G1303" s="162"/>
    </row>
    <row r="1304" spans="1:7" ht="20.100000000000001" customHeight="1" x14ac:dyDescent="0.2">
      <c r="A1304" s="155" t="s">
        <v>31</v>
      </c>
      <c r="B1304" s="156" t="str">
        <f>Obra</f>
        <v>CENTRO DE SALUD SAN MARTIN</v>
      </c>
      <c r="C1304" s="161"/>
      <c r="D1304" s="161"/>
      <c r="E1304" s="161"/>
      <c r="F1304" s="156" t="s">
        <v>45</v>
      </c>
      <c r="G1304" s="162" t="str">
        <f>Fecha_Base</f>
        <v>07/11/2017</v>
      </c>
    </row>
    <row r="1305" spans="1:7" ht="20.100000000000001" customHeight="1" x14ac:dyDescent="0.2">
      <c r="A1305" s="163" t="s">
        <v>822</v>
      </c>
      <c r="B1305" s="164" t="str">
        <f>Ubicación</f>
        <v>CALLE NACIONAL - DISTRITO DOS ACEQUIAS</v>
      </c>
      <c r="C1305" s="164"/>
      <c r="D1305" s="165"/>
      <c r="E1305" s="166"/>
      <c r="F1305" s="167"/>
      <c r="G1305" s="168"/>
    </row>
    <row r="1306" spans="1:7" ht="20.100000000000001" customHeight="1" x14ac:dyDescent="0.2">
      <c r="A1306" s="163" t="s">
        <v>46</v>
      </c>
      <c r="B1306" s="278">
        <v>11</v>
      </c>
      <c r="C1306" s="170" t="str">
        <f>IF(B1306="","",VLOOKUP(B1306,Computo_Presupuesto,2,FALSE))</f>
        <v>TABIQUES</v>
      </c>
      <c r="D1306" s="171"/>
      <c r="E1306" s="166"/>
      <c r="F1306" s="167"/>
      <c r="G1306" s="168"/>
    </row>
    <row r="1307" spans="1:7" ht="20.100000000000001" customHeight="1" x14ac:dyDescent="0.2">
      <c r="A1307" s="163" t="s">
        <v>32</v>
      </c>
      <c r="B1307" s="254" t="s">
        <v>1650</v>
      </c>
      <c r="C1307" s="170" t="str">
        <f>IF(B1307=0,"",VLOOKUP(B1307,Computo_Presupuesto,2,FALSE))</f>
        <v>Tabique box granito natural en sanitarios</v>
      </c>
      <c r="D1307" s="165"/>
      <c r="E1307" s="166"/>
      <c r="F1307" s="164" t="s">
        <v>33</v>
      </c>
      <c r="G1307" s="172" t="str">
        <f>IF(B1307=0,"",VLOOKUP(B1307,Computo_Presupuesto,4,FALSE))</f>
        <v>m2</v>
      </c>
    </row>
    <row r="1308" spans="1:7" ht="20.100000000000001" customHeight="1" x14ac:dyDescent="0.2">
      <c r="A1308" s="163"/>
      <c r="B1308" s="164"/>
      <c r="C1308" s="170"/>
      <c r="D1308" s="165"/>
      <c r="E1308" s="166"/>
      <c r="F1308" s="170"/>
      <c r="G1308" s="173"/>
    </row>
    <row r="1309" spans="1:7" ht="20.100000000000001" customHeight="1" x14ac:dyDescent="0.2">
      <c r="A1309" s="332" t="s">
        <v>685</v>
      </c>
      <c r="B1309" s="333"/>
      <c r="C1309" s="334" t="s">
        <v>0</v>
      </c>
      <c r="D1309" s="334" t="s">
        <v>34</v>
      </c>
      <c r="E1309" s="335" t="s">
        <v>35</v>
      </c>
      <c r="F1309" s="336" t="s">
        <v>36</v>
      </c>
      <c r="G1309" s="337" t="s">
        <v>37</v>
      </c>
    </row>
    <row r="1310" spans="1:7" ht="20.100000000000001" customHeight="1" x14ac:dyDescent="0.2">
      <c r="A1310" s="174" t="s">
        <v>686</v>
      </c>
      <c r="B1310" s="175" t="s">
        <v>687</v>
      </c>
      <c r="C1310" s="334"/>
      <c r="D1310" s="334"/>
      <c r="E1310" s="335"/>
      <c r="F1310" s="336"/>
      <c r="G1310" s="337"/>
    </row>
    <row r="1311" spans="1:7" ht="20.100000000000001" customHeight="1" x14ac:dyDescent="0.2">
      <c r="A1311" s="267"/>
      <c r="B1311" s="176"/>
      <c r="C1311" s="177" t="s">
        <v>825</v>
      </c>
      <c r="D1311" s="178"/>
      <c r="E1311" s="179"/>
      <c r="F1311" s="180"/>
      <c r="G1311" s="181"/>
    </row>
    <row r="1312" spans="1:7" ht="20.100000000000001" customHeight="1" x14ac:dyDescent="0.2">
      <c r="A1312" s="268"/>
      <c r="B1312" s="182">
        <f t="shared" ref="B1312:B1323" si="160">IF(A1312=0,0,VLOOKUP(A1312,Tabla_Indices,2,FALSE))</f>
        <v>0</v>
      </c>
      <c r="C1312" s="269"/>
      <c r="D1312" s="270"/>
      <c r="E1312" s="271"/>
      <c r="F1312" s="272"/>
      <c r="G1312" s="183">
        <f>ROUND(E1312*F1312,2)</f>
        <v>0</v>
      </c>
    </row>
    <row r="1313" spans="1:7" ht="20.100000000000001" customHeight="1" x14ac:dyDescent="0.2">
      <c r="A1313" s="273"/>
      <c r="B1313" s="182">
        <f t="shared" si="160"/>
        <v>0</v>
      </c>
      <c r="C1313" s="269"/>
      <c r="D1313" s="270"/>
      <c r="E1313" s="271"/>
      <c r="F1313" s="272"/>
      <c r="G1313" s="183">
        <f t="shared" ref="G1313:G1323" si="161">ROUND(E1313*F1313,2)</f>
        <v>0</v>
      </c>
    </row>
    <row r="1314" spans="1:7" ht="20.100000000000001" customHeight="1" x14ac:dyDescent="0.2">
      <c r="A1314" s="268"/>
      <c r="B1314" s="182">
        <f t="shared" si="160"/>
        <v>0</v>
      </c>
      <c r="C1314" s="269"/>
      <c r="D1314" s="270"/>
      <c r="E1314" s="271"/>
      <c r="F1314" s="272"/>
      <c r="G1314" s="183">
        <f t="shared" si="161"/>
        <v>0</v>
      </c>
    </row>
    <row r="1315" spans="1:7" ht="20.100000000000001" customHeight="1" x14ac:dyDescent="0.2">
      <c r="A1315" s="268"/>
      <c r="B1315" s="182">
        <f t="shared" si="160"/>
        <v>0</v>
      </c>
      <c r="C1315" s="269"/>
      <c r="D1315" s="270"/>
      <c r="E1315" s="271"/>
      <c r="F1315" s="272"/>
      <c r="G1315" s="183">
        <f t="shared" si="161"/>
        <v>0</v>
      </c>
    </row>
    <row r="1316" spans="1:7" ht="20.100000000000001" customHeight="1" x14ac:dyDescent="0.2">
      <c r="A1316" s="268"/>
      <c r="B1316" s="182">
        <f t="shared" si="160"/>
        <v>0</v>
      </c>
      <c r="C1316" s="269"/>
      <c r="D1316" s="270"/>
      <c r="E1316" s="274"/>
      <c r="F1316" s="272"/>
      <c r="G1316" s="183">
        <f t="shared" si="161"/>
        <v>0</v>
      </c>
    </row>
    <row r="1317" spans="1:7" ht="20.100000000000001" customHeight="1" x14ac:dyDescent="0.2">
      <c r="A1317" s="268"/>
      <c r="B1317" s="182">
        <f t="shared" si="160"/>
        <v>0</v>
      </c>
      <c r="C1317" s="269"/>
      <c r="D1317" s="270"/>
      <c r="E1317" s="274"/>
      <c r="F1317" s="272"/>
      <c r="G1317" s="183">
        <f t="shared" si="161"/>
        <v>0</v>
      </c>
    </row>
    <row r="1318" spans="1:7" ht="20.100000000000001" customHeight="1" x14ac:dyDescent="0.2">
      <c r="A1318" s="268"/>
      <c r="B1318" s="182">
        <f t="shared" si="160"/>
        <v>0</v>
      </c>
      <c r="C1318" s="269"/>
      <c r="D1318" s="270"/>
      <c r="E1318" s="271"/>
      <c r="F1318" s="272"/>
      <c r="G1318" s="183">
        <f t="shared" si="161"/>
        <v>0</v>
      </c>
    </row>
    <row r="1319" spans="1:7" ht="20.100000000000001" customHeight="1" x14ac:dyDescent="0.2">
      <c r="A1319" s="268"/>
      <c r="B1319" s="182">
        <f t="shared" si="160"/>
        <v>0</v>
      </c>
      <c r="C1319" s="269"/>
      <c r="D1319" s="270"/>
      <c r="E1319" s="271"/>
      <c r="F1319" s="272"/>
      <c r="G1319" s="183">
        <f t="shared" si="161"/>
        <v>0</v>
      </c>
    </row>
    <row r="1320" spans="1:7" ht="20.100000000000001" customHeight="1" x14ac:dyDescent="0.2">
      <c r="A1320" s="268"/>
      <c r="B1320" s="182">
        <f t="shared" si="160"/>
        <v>0</v>
      </c>
      <c r="C1320" s="269"/>
      <c r="D1320" s="270"/>
      <c r="E1320" s="271"/>
      <c r="F1320" s="272"/>
      <c r="G1320" s="183">
        <f t="shared" si="161"/>
        <v>0</v>
      </c>
    </row>
    <row r="1321" spans="1:7" ht="20.100000000000001" customHeight="1" x14ac:dyDescent="0.2">
      <c r="A1321" s="268"/>
      <c r="B1321" s="182">
        <f t="shared" si="160"/>
        <v>0</v>
      </c>
      <c r="C1321" s="269"/>
      <c r="D1321" s="270"/>
      <c r="E1321" s="271"/>
      <c r="F1321" s="272"/>
      <c r="G1321" s="183">
        <f t="shared" si="161"/>
        <v>0</v>
      </c>
    </row>
    <row r="1322" spans="1:7" ht="20.100000000000001" customHeight="1" x14ac:dyDescent="0.2">
      <c r="A1322" s="268"/>
      <c r="B1322" s="182">
        <f t="shared" si="160"/>
        <v>0</v>
      </c>
      <c r="C1322" s="269"/>
      <c r="D1322" s="270"/>
      <c r="E1322" s="271"/>
      <c r="F1322" s="272"/>
      <c r="G1322" s="183">
        <f t="shared" si="161"/>
        <v>0</v>
      </c>
    </row>
    <row r="1323" spans="1:7" ht="20.100000000000001" customHeight="1" x14ac:dyDescent="0.2">
      <c r="A1323" s="268"/>
      <c r="B1323" s="182">
        <f t="shared" si="160"/>
        <v>0</v>
      </c>
      <c r="C1323" s="269"/>
      <c r="D1323" s="270"/>
      <c r="E1323" s="271"/>
      <c r="F1323" s="272"/>
      <c r="G1323" s="183">
        <f t="shared" si="161"/>
        <v>0</v>
      </c>
    </row>
    <row r="1324" spans="1:7" ht="20.100000000000001" customHeight="1" x14ac:dyDescent="0.2">
      <c r="A1324" s="184"/>
      <c r="B1324" s="170"/>
      <c r="C1324" s="170"/>
      <c r="D1324" s="165"/>
      <c r="E1324" s="166"/>
      <c r="F1324" s="185" t="s">
        <v>38</v>
      </c>
      <c r="G1324" s="186">
        <f>SUBTOTAL(9,G1312:G1323)</f>
        <v>0</v>
      </c>
    </row>
    <row r="1325" spans="1:7" ht="20.100000000000001" customHeight="1" x14ac:dyDescent="0.2">
      <c r="A1325" s="184"/>
      <c r="B1325" s="170"/>
      <c r="C1325" s="187" t="s">
        <v>826</v>
      </c>
      <c r="D1325" s="165"/>
      <c r="E1325" s="166"/>
      <c r="F1325" s="167"/>
      <c r="G1325" s="188"/>
    </row>
    <row r="1326" spans="1:7" ht="20.100000000000001" customHeight="1" x14ac:dyDescent="0.2">
      <c r="A1326" s="268"/>
      <c r="B1326" s="182">
        <f t="shared" ref="B1326:B1335" si="162">IF(A1326=0,0,VLOOKUP(A1326,Tabla_Indices,2,FALSE))</f>
        <v>0</v>
      </c>
      <c r="C1326" s="275"/>
      <c r="D1326" s="270"/>
      <c r="E1326" s="271"/>
      <c r="F1326" s="272"/>
      <c r="G1326" s="183">
        <f>ROUND(E1326*F1326,2)</f>
        <v>0</v>
      </c>
    </row>
    <row r="1327" spans="1:7" ht="20.100000000000001" customHeight="1" x14ac:dyDescent="0.2">
      <c r="A1327" s="268"/>
      <c r="B1327" s="182">
        <f t="shared" si="162"/>
        <v>0</v>
      </c>
      <c r="C1327" s="269"/>
      <c r="D1327" s="270"/>
      <c r="E1327" s="271"/>
      <c r="F1327" s="272"/>
      <c r="G1327" s="183">
        <f>ROUND(E1327*F1327,2)</f>
        <v>0</v>
      </c>
    </row>
    <row r="1328" spans="1:7" ht="20.100000000000001" customHeight="1" x14ac:dyDescent="0.2">
      <c r="A1328" s="268"/>
      <c r="B1328" s="182">
        <f t="shared" si="162"/>
        <v>0</v>
      </c>
      <c r="C1328" s="269"/>
      <c r="D1328" s="270"/>
      <c r="E1328" s="271"/>
      <c r="F1328" s="272"/>
      <c r="G1328" s="183">
        <f t="shared" ref="G1328:G1335" si="163">ROUND(E1328*F1328,2)</f>
        <v>0</v>
      </c>
    </row>
    <row r="1329" spans="1:7" ht="20.100000000000001" customHeight="1" x14ac:dyDescent="0.2">
      <c r="A1329" s="268"/>
      <c r="B1329" s="182">
        <f t="shared" si="162"/>
        <v>0</v>
      </c>
      <c r="C1329" s="269"/>
      <c r="D1329" s="270"/>
      <c r="E1329" s="271"/>
      <c r="F1329" s="272"/>
      <c r="G1329" s="183">
        <f t="shared" si="163"/>
        <v>0</v>
      </c>
    </row>
    <row r="1330" spans="1:7" ht="20.100000000000001" customHeight="1" x14ac:dyDescent="0.2">
      <c r="A1330" s="268"/>
      <c r="B1330" s="182">
        <f t="shared" si="162"/>
        <v>0</v>
      </c>
      <c r="C1330" s="269"/>
      <c r="D1330" s="270"/>
      <c r="E1330" s="271"/>
      <c r="F1330" s="272"/>
      <c r="G1330" s="183">
        <f t="shared" si="163"/>
        <v>0</v>
      </c>
    </row>
    <row r="1331" spans="1:7" ht="20.100000000000001" customHeight="1" x14ac:dyDescent="0.2">
      <c r="A1331" s="268"/>
      <c r="B1331" s="182">
        <f t="shared" si="162"/>
        <v>0</v>
      </c>
      <c r="C1331" s="269"/>
      <c r="D1331" s="270"/>
      <c r="E1331" s="271"/>
      <c r="F1331" s="272"/>
      <c r="G1331" s="183">
        <f t="shared" si="163"/>
        <v>0</v>
      </c>
    </row>
    <row r="1332" spans="1:7" ht="20.100000000000001" customHeight="1" x14ac:dyDescent="0.2">
      <c r="A1332" s="268"/>
      <c r="B1332" s="182">
        <f t="shared" si="162"/>
        <v>0</v>
      </c>
      <c r="C1332" s="269"/>
      <c r="D1332" s="270"/>
      <c r="E1332" s="271"/>
      <c r="F1332" s="272"/>
      <c r="G1332" s="183">
        <f t="shared" si="163"/>
        <v>0</v>
      </c>
    </row>
    <row r="1333" spans="1:7" ht="20.100000000000001" customHeight="1" x14ac:dyDescent="0.2">
      <c r="A1333" s="268"/>
      <c r="B1333" s="182">
        <f t="shared" si="162"/>
        <v>0</v>
      </c>
      <c r="C1333" s="269"/>
      <c r="D1333" s="270"/>
      <c r="E1333" s="271"/>
      <c r="F1333" s="272"/>
      <c r="G1333" s="183">
        <f t="shared" si="163"/>
        <v>0</v>
      </c>
    </row>
    <row r="1334" spans="1:7" ht="20.100000000000001" customHeight="1" x14ac:dyDescent="0.2">
      <c r="A1334" s="268"/>
      <c r="B1334" s="182">
        <f t="shared" si="162"/>
        <v>0</v>
      </c>
      <c r="C1334" s="269"/>
      <c r="D1334" s="270"/>
      <c r="E1334" s="271"/>
      <c r="F1334" s="272"/>
      <c r="G1334" s="183">
        <f t="shared" si="163"/>
        <v>0</v>
      </c>
    </row>
    <row r="1335" spans="1:7" ht="20.100000000000001" customHeight="1" x14ac:dyDescent="0.2">
      <c r="A1335" s="268"/>
      <c r="B1335" s="182">
        <f t="shared" si="162"/>
        <v>0</v>
      </c>
      <c r="C1335" s="269"/>
      <c r="D1335" s="270"/>
      <c r="E1335" s="271"/>
      <c r="F1335" s="272"/>
      <c r="G1335" s="183">
        <f t="shared" si="163"/>
        <v>0</v>
      </c>
    </row>
    <row r="1336" spans="1:7" ht="20.100000000000001" customHeight="1" x14ac:dyDescent="0.2">
      <c r="A1336" s="184"/>
      <c r="B1336" s="170"/>
      <c r="C1336" s="170"/>
      <c r="D1336" s="165"/>
      <c r="E1336" s="166"/>
      <c r="F1336" s="185" t="s">
        <v>39</v>
      </c>
      <c r="G1336" s="186">
        <f>SUBTOTAL(9,G1326:G1335)</f>
        <v>0</v>
      </c>
    </row>
    <row r="1337" spans="1:7" ht="20.100000000000001" customHeight="1" x14ac:dyDescent="0.2">
      <c r="A1337" s="184"/>
      <c r="B1337" s="170"/>
      <c r="C1337" s="187" t="s">
        <v>827</v>
      </c>
      <c r="D1337" s="165"/>
      <c r="E1337" s="166"/>
      <c r="F1337" s="170"/>
      <c r="G1337" s="188"/>
    </row>
    <row r="1338" spans="1:7" ht="20.100000000000001" customHeight="1" x14ac:dyDescent="0.2">
      <c r="A1338" s="268"/>
      <c r="B1338" s="182">
        <f t="shared" ref="B1338:B1346" si="164">IF(A1338=0,0,VLOOKUP(A1338,Tabla_Indices,2,FALSE))</f>
        <v>0</v>
      </c>
      <c r="C1338" s="269"/>
      <c r="D1338" s="270"/>
      <c r="E1338" s="271"/>
      <c r="F1338" s="276"/>
      <c r="G1338" s="189">
        <f>ROUND(E1338*F1338,2)</f>
        <v>0</v>
      </c>
    </row>
    <row r="1339" spans="1:7" ht="20.100000000000001" customHeight="1" x14ac:dyDescent="0.2">
      <c r="A1339" s="268"/>
      <c r="B1339" s="182">
        <f t="shared" si="164"/>
        <v>0</v>
      </c>
      <c r="C1339" s="275"/>
      <c r="D1339" s="270"/>
      <c r="E1339" s="271"/>
      <c r="F1339" s="272"/>
      <c r="G1339" s="189">
        <f>ROUND(E1339*F1339,2)</f>
        <v>0</v>
      </c>
    </row>
    <row r="1340" spans="1:7" ht="20.100000000000001" customHeight="1" x14ac:dyDescent="0.2">
      <c r="A1340" s="268"/>
      <c r="B1340" s="182">
        <f t="shared" si="164"/>
        <v>0</v>
      </c>
      <c r="C1340" s="277"/>
      <c r="D1340" s="270"/>
      <c r="E1340" s="271"/>
      <c r="F1340" s="272"/>
      <c r="G1340" s="189">
        <f>ROUND(E1340*F1340,2)</f>
        <v>0</v>
      </c>
    </row>
    <row r="1341" spans="1:7" ht="20.100000000000001" customHeight="1" x14ac:dyDescent="0.2">
      <c r="A1341" s="268"/>
      <c r="B1341" s="182">
        <f t="shared" si="164"/>
        <v>0</v>
      </c>
      <c r="C1341" s="277"/>
      <c r="D1341" s="270"/>
      <c r="E1341" s="271"/>
      <c r="F1341" s="272"/>
      <c r="G1341" s="189">
        <f>ROUND(E1341*F1341,2)</f>
        <v>0</v>
      </c>
    </row>
    <row r="1342" spans="1:7" ht="20.100000000000001" customHeight="1" x14ac:dyDescent="0.2">
      <c r="A1342" s="268"/>
      <c r="B1342" s="182">
        <f t="shared" si="164"/>
        <v>0</v>
      </c>
      <c r="C1342" s="277"/>
      <c r="D1342" s="270"/>
      <c r="E1342" s="271"/>
      <c r="F1342" s="272"/>
      <c r="G1342" s="189">
        <f t="shared" ref="G1342:G1346" si="165">ROUND(E1342*F1342,2)</f>
        <v>0</v>
      </c>
    </row>
    <row r="1343" spans="1:7" ht="20.100000000000001" customHeight="1" x14ac:dyDescent="0.2">
      <c r="A1343" s="268"/>
      <c r="B1343" s="182">
        <f t="shared" si="164"/>
        <v>0</v>
      </c>
      <c r="C1343" s="277"/>
      <c r="D1343" s="270"/>
      <c r="E1343" s="271"/>
      <c r="F1343" s="272"/>
      <c r="G1343" s="189">
        <f t="shared" si="165"/>
        <v>0</v>
      </c>
    </row>
    <row r="1344" spans="1:7" ht="20.100000000000001" customHeight="1" x14ac:dyDescent="0.2">
      <c r="A1344" s="268"/>
      <c r="B1344" s="182">
        <f t="shared" si="164"/>
        <v>0</v>
      </c>
      <c r="C1344" s="269"/>
      <c r="D1344" s="270"/>
      <c r="E1344" s="271"/>
      <c r="F1344" s="272"/>
      <c r="G1344" s="189">
        <f t="shared" si="165"/>
        <v>0</v>
      </c>
    </row>
    <row r="1345" spans="1:7" ht="20.100000000000001" customHeight="1" x14ac:dyDescent="0.2">
      <c r="A1345" s="268"/>
      <c r="B1345" s="182">
        <f t="shared" si="164"/>
        <v>0</v>
      </c>
      <c r="C1345" s="269"/>
      <c r="D1345" s="270"/>
      <c r="E1345" s="271"/>
      <c r="F1345" s="272"/>
      <c r="G1345" s="189">
        <f t="shared" si="165"/>
        <v>0</v>
      </c>
    </row>
    <row r="1346" spans="1:7" ht="20.100000000000001" customHeight="1" x14ac:dyDescent="0.2">
      <c r="A1346" s="268"/>
      <c r="B1346" s="182">
        <f t="shared" si="164"/>
        <v>0</v>
      </c>
      <c r="C1346" s="269"/>
      <c r="D1346" s="270"/>
      <c r="E1346" s="271"/>
      <c r="F1346" s="272"/>
      <c r="G1346" s="189">
        <f t="shared" si="165"/>
        <v>0</v>
      </c>
    </row>
    <row r="1347" spans="1:7" ht="20.100000000000001" customHeight="1" x14ac:dyDescent="0.2">
      <c r="A1347" s="190"/>
      <c r="B1347" s="165"/>
      <c r="C1347" s="170"/>
      <c r="D1347" s="165"/>
      <c r="E1347" s="166"/>
      <c r="F1347" s="185" t="s">
        <v>40</v>
      </c>
      <c r="G1347" s="186">
        <f>SUBTOTAL(9,G1338:G1346)</f>
        <v>0</v>
      </c>
    </row>
    <row r="1348" spans="1:7" ht="20.100000000000001" customHeight="1" thickBot="1" x14ac:dyDescent="0.25">
      <c r="A1348" s="191"/>
      <c r="B1348" s="192"/>
      <c r="C1348" s="193"/>
      <c r="D1348" s="192"/>
      <c r="E1348" s="194"/>
      <c r="F1348" s="195"/>
      <c r="G1348" s="196"/>
    </row>
    <row r="1349" spans="1:7" ht="20.100000000000001" customHeight="1" thickBot="1" x14ac:dyDescent="0.25">
      <c r="A1349" s="249" t="str">
        <f>B1307</f>
        <v>11-2</v>
      </c>
      <c r="B1349" s="247" t="str">
        <f>C1307</f>
        <v>Tabique box granito natural en sanitarios</v>
      </c>
      <c r="C1349" s="197"/>
      <c r="D1349" s="197" t="s">
        <v>41</v>
      </c>
      <c r="E1349" s="198"/>
      <c r="F1349" s="199" t="s">
        <v>42</v>
      </c>
      <c r="G1349" s="200">
        <f>SUBTOTAL(9,G1312:G1348)</f>
        <v>0</v>
      </c>
    </row>
    <row r="1350" spans="1:7" ht="20.100000000000001" customHeight="1" thickTop="1" thickBot="1" x14ac:dyDescent="0.25"/>
    <row r="1351" spans="1:7" ht="20.100000000000001" customHeight="1" thickTop="1" x14ac:dyDescent="0.2">
      <c r="A1351" s="329" t="s">
        <v>44</v>
      </c>
      <c r="B1351" s="330"/>
      <c r="C1351" s="330"/>
      <c r="D1351" s="330"/>
      <c r="E1351" s="330"/>
      <c r="F1351" s="330"/>
      <c r="G1351" s="331"/>
    </row>
    <row r="1352" spans="1:7" ht="20.100000000000001" customHeight="1" x14ac:dyDescent="0.2">
      <c r="A1352" s="155" t="s">
        <v>823</v>
      </c>
      <c r="B1352" s="156" t="str">
        <f>Comitente</f>
        <v>DIRECCIÓN ARQUITECTURA</v>
      </c>
      <c r="C1352" s="157"/>
      <c r="D1352" s="158"/>
      <c r="E1352" s="158"/>
      <c r="F1352" s="159"/>
      <c r="G1352" s="160"/>
    </row>
    <row r="1353" spans="1:7" ht="20.100000000000001" customHeight="1" x14ac:dyDescent="0.2">
      <c r="A1353" s="155" t="s">
        <v>824</v>
      </c>
      <c r="B1353" s="156">
        <f>Contratista</f>
        <v>0</v>
      </c>
      <c r="C1353" s="161"/>
      <c r="D1353" s="161"/>
      <c r="E1353" s="161"/>
      <c r="F1353" s="156"/>
      <c r="G1353" s="162"/>
    </row>
    <row r="1354" spans="1:7" ht="20.100000000000001" customHeight="1" x14ac:dyDescent="0.2">
      <c r="A1354" s="155" t="s">
        <v>31</v>
      </c>
      <c r="B1354" s="156" t="str">
        <f>Obra</f>
        <v>CENTRO DE SALUD SAN MARTIN</v>
      </c>
      <c r="C1354" s="161"/>
      <c r="D1354" s="161"/>
      <c r="E1354" s="161"/>
      <c r="F1354" s="156" t="s">
        <v>45</v>
      </c>
      <c r="G1354" s="162" t="str">
        <f>Fecha_Base</f>
        <v>07/11/2017</v>
      </c>
    </row>
    <row r="1355" spans="1:7" ht="20.100000000000001" customHeight="1" x14ac:dyDescent="0.2">
      <c r="A1355" s="163" t="s">
        <v>822</v>
      </c>
      <c r="B1355" s="164" t="str">
        <f>Ubicación</f>
        <v>CALLE NACIONAL - DISTRITO DOS ACEQUIAS</v>
      </c>
      <c r="C1355" s="164"/>
      <c r="D1355" s="165"/>
      <c r="E1355" s="166"/>
      <c r="F1355" s="167"/>
      <c r="G1355" s="168"/>
    </row>
    <row r="1356" spans="1:7" ht="20.100000000000001" customHeight="1" x14ac:dyDescent="0.2">
      <c r="A1356" s="163" t="s">
        <v>46</v>
      </c>
      <c r="B1356" s="278">
        <v>12</v>
      </c>
      <c r="C1356" s="170" t="str">
        <f>IF(B1356="","",VLOOKUP(B1356,Computo_Presupuesto,2,FALSE))</f>
        <v>PISOS, ZOCALOS, UMBRALES Y ANTEPECHOS</v>
      </c>
      <c r="D1356" s="171"/>
      <c r="E1356" s="166"/>
      <c r="F1356" s="167"/>
      <c r="G1356" s="168"/>
    </row>
    <row r="1357" spans="1:7" ht="20.100000000000001" customHeight="1" x14ac:dyDescent="0.2">
      <c r="A1357" s="163" t="s">
        <v>32</v>
      </c>
      <c r="B1357" s="254" t="s">
        <v>1189</v>
      </c>
      <c r="C1357" s="170" t="str">
        <f>IF(B1357=0,"",VLOOKUP(B1357,Computo_Presupuesto,2,FALSE))</f>
        <v>Piso granítico (0,30x0,30)</v>
      </c>
      <c r="D1357" s="165"/>
      <c r="E1357" s="166"/>
      <c r="F1357" s="164" t="s">
        <v>33</v>
      </c>
      <c r="G1357" s="172" t="str">
        <f>IF(B1357=0,"",VLOOKUP(B1357,Computo_Presupuesto,4,FALSE))</f>
        <v>m2</v>
      </c>
    </row>
    <row r="1358" spans="1:7" ht="20.100000000000001" customHeight="1" x14ac:dyDescent="0.2">
      <c r="A1358" s="163"/>
      <c r="B1358" s="164"/>
      <c r="C1358" s="170"/>
      <c r="D1358" s="165"/>
      <c r="E1358" s="166"/>
      <c r="F1358" s="170"/>
      <c r="G1358" s="173"/>
    </row>
    <row r="1359" spans="1:7" ht="20.100000000000001" customHeight="1" x14ac:dyDescent="0.2">
      <c r="A1359" s="332" t="s">
        <v>685</v>
      </c>
      <c r="B1359" s="333"/>
      <c r="C1359" s="334" t="s">
        <v>0</v>
      </c>
      <c r="D1359" s="334" t="s">
        <v>34</v>
      </c>
      <c r="E1359" s="335" t="s">
        <v>35</v>
      </c>
      <c r="F1359" s="336" t="s">
        <v>36</v>
      </c>
      <c r="G1359" s="337" t="s">
        <v>37</v>
      </c>
    </row>
    <row r="1360" spans="1:7" s="15" customFormat="1" ht="20.100000000000001" customHeight="1" x14ac:dyDescent="0.2">
      <c r="A1360" s="174" t="s">
        <v>686</v>
      </c>
      <c r="B1360" s="175" t="s">
        <v>687</v>
      </c>
      <c r="C1360" s="334"/>
      <c r="D1360" s="334"/>
      <c r="E1360" s="335"/>
      <c r="F1360" s="336"/>
      <c r="G1360" s="337"/>
    </row>
    <row r="1361" spans="1:7" ht="20.100000000000001" customHeight="1" x14ac:dyDescent="0.2">
      <c r="A1361" s="267"/>
      <c r="B1361" s="176"/>
      <c r="C1361" s="177" t="s">
        <v>825</v>
      </c>
      <c r="D1361" s="178"/>
      <c r="E1361" s="179"/>
      <c r="F1361" s="180"/>
      <c r="G1361" s="181"/>
    </row>
    <row r="1362" spans="1:7" ht="20.100000000000001" customHeight="1" x14ac:dyDescent="0.2">
      <c r="A1362" s="268"/>
      <c r="B1362" s="182">
        <f t="shared" ref="B1362:B1373" si="166">IF(A1362=0,0,VLOOKUP(A1362,Tabla_Indices,2,FALSE))</f>
        <v>0</v>
      </c>
      <c r="C1362" s="269"/>
      <c r="D1362" s="270"/>
      <c r="E1362" s="271"/>
      <c r="F1362" s="272"/>
      <c r="G1362" s="183">
        <f>ROUND(E1362*F1362,2)</f>
        <v>0</v>
      </c>
    </row>
    <row r="1363" spans="1:7" ht="20.100000000000001" customHeight="1" x14ac:dyDescent="0.2">
      <c r="A1363" s="273"/>
      <c r="B1363" s="182">
        <f t="shared" si="166"/>
        <v>0</v>
      </c>
      <c r="C1363" s="269"/>
      <c r="D1363" s="270"/>
      <c r="E1363" s="271"/>
      <c r="F1363" s="272"/>
      <c r="G1363" s="183">
        <f t="shared" ref="G1363:G1373" si="167">ROUND(E1363*F1363,2)</f>
        <v>0</v>
      </c>
    </row>
    <row r="1364" spans="1:7" ht="20.100000000000001" customHeight="1" x14ac:dyDescent="0.2">
      <c r="A1364" s="268"/>
      <c r="B1364" s="182">
        <f t="shared" si="166"/>
        <v>0</v>
      </c>
      <c r="C1364" s="269"/>
      <c r="D1364" s="270"/>
      <c r="E1364" s="271"/>
      <c r="F1364" s="272"/>
      <c r="G1364" s="183">
        <f t="shared" si="167"/>
        <v>0</v>
      </c>
    </row>
    <row r="1365" spans="1:7" ht="20.100000000000001" customHeight="1" x14ac:dyDescent="0.2">
      <c r="A1365" s="268"/>
      <c r="B1365" s="182">
        <f t="shared" si="166"/>
        <v>0</v>
      </c>
      <c r="C1365" s="269"/>
      <c r="D1365" s="270"/>
      <c r="E1365" s="271"/>
      <c r="F1365" s="272"/>
      <c r="G1365" s="183">
        <f t="shared" si="167"/>
        <v>0</v>
      </c>
    </row>
    <row r="1366" spans="1:7" ht="20.100000000000001" customHeight="1" x14ac:dyDescent="0.2">
      <c r="A1366" s="268"/>
      <c r="B1366" s="182">
        <f t="shared" si="166"/>
        <v>0</v>
      </c>
      <c r="C1366" s="269"/>
      <c r="D1366" s="270"/>
      <c r="E1366" s="274"/>
      <c r="F1366" s="272"/>
      <c r="G1366" s="183">
        <f t="shared" si="167"/>
        <v>0</v>
      </c>
    </row>
    <row r="1367" spans="1:7" ht="20.100000000000001" customHeight="1" x14ac:dyDescent="0.2">
      <c r="A1367" s="268"/>
      <c r="B1367" s="182">
        <f t="shared" si="166"/>
        <v>0</v>
      </c>
      <c r="C1367" s="269"/>
      <c r="D1367" s="270"/>
      <c r="E1367" s="274"/>
      <c r="F1367" s="272"/>
      <c r="G1367" s="183">
        <f t="shared" si="167"/>
        <v>0</v>
      </c>
    </row>
    <row r="1368" spans="1:7" ht="20.100000000000001" customHeight="1" x14ac:dyDescent="0.2">
      <c r="A1368" s="268"/>
      <c r="B1368" s="182">
        <f t="shared" si="166"/>
        <v>0</v>
      </c>
      <c r="C1368" s="269"/>
      <c r="D1368" s="270"/>
      <c r="E1368" s="271"/>
      <c r="F1368" s="272"/>
      <c r="G1368" s="183">
        <f t="shared" si="167"/>
        <v>0</v>
      </c>
    </row>
    <row r="1369" spans="1:7" ht="20.100000000000001" customHeight="1" x14ac:dyDescent="0.2">
      <c r="A1369" s="268"/>
      <c r="B1369" s="182">
        <f t="shared" si="166"/>
        <v>0</v>
      </c>
      <c r="C1369" s="269"/>
      <c r="D1369" s="270"/>
      <c r="E1369" s="271"/>
      <c r="F1369" s="272"/>
      <c r="G1369" s="183">
        <f t="shared" si="167"/>
        <v>0</v>
      </c>
    </row>
    <row r="1370" spans="1:7" ht="20.100000000000001" customHeight="1" x14ac:dyDescent="0.2">
      <c r="A1370" s="268"/>
      <c r="B1370" s="182">
        <f t="shared" si="166"/>
        <v>0</v>
      </c>
      <c r="C1370" s="269"/>
      <c r="D1370" s="270"/>
      <c r="E1370" s="271"/>
      <c r="F1370" s="272"/>
      <c r="G1370" s="183">
        <f t="shared" si="167"/>
        <v>0</v>
      </c>
    </row>
    <row r="1371" spans="1:7" ht="20.100000000000001" customHeight="1" x14ac:dyDescent="0.2">
      <c r="A1371" s="268"/>
      <c r="B1371" s="182">
        <f t="shared" si="166"/>
        <v>0</v>
      </c>
      <c r="C1371" s="269"/>
      <c r="D1371" s="270"/>
      <c r="E1371" s="271"/>
      <c r="F1371" s="272"/>
      <c r="G1371" s="183">
        <f t="shared" si="167"/>
        <v>0</v>
      </c>
    </row>
    <row r="1372" spans="1:7" ht="20.100000000000001" customHeight="1" x14ac:dyDescent="0.2">
      <c r="A1372" s="268"/>
      <c r="B1372" s="182">
        <f t="shared" si="166"/>
        <v>0</v>
      </c>
      <c r="C1372" s="269"/>
      <c r="D1372" s="270"/>
      <c r="E1372" s="271"/>
      <c r="F1372" s="272"/>
      <c r="G1372" s="183">
        <f t="shared" si="167"/>
        <v>0</v>
      </c>
    </row>
    <row r="1373" spans="1:7" ht="20.100000000000001" customHeight="1" x14ac:dyDescent="0.2">
      <c r="A1373" s="268"/>
      <c r="B1373" s="182">
        <f t="shared" si="166"/>
        <v>0</v>
      </c>
      <c r="C1373" s="269"/>
      <c r="D1373" s="270"/>
      <c r="E1373" s="271"/>
      <c r="F1373" s="272"/>
      <c r="G1373" s="183">
        <f t="shared" si="167"/>
        <v>0</v>
      </c>
    </row>
    <row r="1374" spans="1:7" ht="20.100000000000001" customHeight="1" x14ac:dyDescent="0.2">
      <c r="A1374" s="184"/>
      <c r="B1374" s="170"/>
      <c r="C1374" s="170"/>
      <c r="D1374" s="165"/>
      <c r="E1374" s="166"/>
      <c r="F1374" s="185" t="s">
        <v>38</v>
      </c>
      <c r="G1374" s="186">
        <f>SUBTOTAL(9,G1362:G1373)</f>
        <v>0</v>
      </c>
    </row>
    <row r="1375" spans="1:7" ht="20.100000000000001" customHeight="1" x14ac:dyDescent="0.2">
      <c r="A1375" s="184"/>
      <c r="B1375" s="170"/>
      <c r="C1375" s="187" t="s">
        <v>826</v>
      </c>
      <c r="D1375" s="165"/>
      <c r="E1375" s="166"/>
      <c r="F1375" s="167"/>
      <c r="G1375" s="188"/>
    </row>
    <row r="1376" spans="1:7" ht="20.100000000000001" customHeight="1" x14ac:dyDescent="0.2">
      <c r="A1376" s="268"/>
      <c r="B1376" s="182">
        <f t="shared" ref="B1376:B1385" si="168">IF(A1376=0,0,VLOOKUP(A1376,Tabla_Indices,2,FALSE))</f>
        <v>0</v>
      </c>
      <c r="C1376" s="275"/>
      <c r="D1376" s="270"/>
      <c r="E1376" s="271"/>
      <c r="F1376" s="272"/>
      <c r="G1376" s="183">
        <f>ROUND(E1376*F1376,2)</f>
        <v>0</v>
      </c>
    </row>
    <row r="1377" spans="1:7" ht="20.100000000000001" customHeight="1" x14ac:dyDescent="0.2">
      <c r="A1377" s="268"/>
      <c r="B1377" s="182">
        <f t="shared" si="168"/>
        <v>0</v>
      </c>
      <c r="C1377" s="269"/>
      <c r="D1377" s="270"/>
      <c r="E1377" s="271"/>
      <c r="F1377" s="272"/>
      <c r="G1377" s="183">
        <f>ROUND(E1377*F1377,2)</f>
        <v>0</v>
      </c>
    </row>
    <row r="1378" spans="1:7" ht="20.100000000000001" customHeight="1" x14ac:dyDescent="0.2">
      <c r="A1378" s="268"/>
      <c r="B1378" s="182">
        <f t="shared" si="168"/>
        <v>0</v>
      </c>
      <c r="C1378" s="269"/>
      <c r="D1378" s="270"/>
      <c r="E1378" s="271"/>
      <c r="F1378" s="272"/>
      <c r="G1378" s="183">
        <f t="shared" ref="G1378:G1385" si="169">ROUND(E1378*F1378,2)</f>
        <v>0</v>
      </c>
    </row>
    <row r="1379" spans="1:7" ht="20.100000000000001" customHeight="1" x14ac:dyDescent="0.2">
      <c r="A1379" s="268"/>
      <c r="B1379" s="182">
        <f t="shared" si="168"/>
        <v>0</v>
      </c>
      <c r="C1379" s="269"/>
      <c r="D1379" s="270"/>
      <c r="E1379" s="271"/>
      <c r="F1379" s="272"/>
      <c r="G1379" s="183">
        <f t="shared" si="169"/>
        <v>0</v>
      </c>
    </row>
    <row r="1380" spans="1:7" ht="20.100000000000001" customHeight="1" x14ac:dyDescent="0.2">
      <c r="A1380" s="268"/>
      <c r="B1380" s="182">
        <f t="shared" si="168"/>
        <v>0</v>
      </c>
      <c r="C1380" s="269"/>
      <c r="D1380" s="270"/>
      <c r="E1380" s="271"/>
      <c r="F1380" s="272"/>
      <c r="G1380" s="183">
        <f t="shared" si="169"/>
        <v>0</v>
      </c>
    </row>
    <row r="1381" spans="1:7" ht="20.100000000000001" customHeight="1" x14ac:dyDescent="0.2">
      <c r="A1381" s="268"/>
      <c r="B1381" s="182">
        <f t="shared" si="168"/>
        <v>0</v>
      </c>
      <c r="C1381" s="269"/>
      <c r="D1381" s="270"/>
      <c r="E1381" s="271"/>
      <c r="F1381" s="272"/>
      <c r="G1381" s="183">
        <f t="shared" si="169"/>
        <v>0</v>
      </c>
    </row>
    <row r="1382" spans="1:7" ht="20.100000000000001" customHeight="1" x14ac:dyDescent="0.2">
      <c r="A1382" s="268"/>
      <c r="B1382" s="182">
        <f t="shared" si="168"/>
        <v>0</v>
      </c>
      <c r="C1382" s="269"/>
      <c r="D1382" s="270"/>
      <c r="E1382" s="271"/>
      <c r="F1382" s="272"/>
      <c r="G1382" s="183">
        <f t="shared" si="169"/>
        <v>0</v>
      </c>
    </row>
    <row r="1383" spans="1:7" ht="20.100000000000001" customHeight="1" x14ac:dyDescent="0.2">
      <c r="A1383" s="268"/>
      <c r="B1383" s="182">
        <f t="shared" si="168"/>
        <v>0</v>
      </c>
      <c r="C1383" s="269"/>
      <c r="D1383" s="270"/>
      <c r="E1383" s="271"/>
      <c r="F1383" s="272"/>
      <c r="G1383" s="183">
        <f t="shared" si="169"/>
        <v>0</v>
      </c>
    </row>
    <row r="1384" spans="1:7" ht="20.100000000000001" customHeight="1" x14ac:dyDescent="0.2">
      <c r="A1384" s="268"/>
      <c r="B1384" s="182">
        <f t="shared" si="168"/>
        <v>0</v>
      </c>
      <c r="C1384" s="269"/>
      <c r="D1384" s="270"/>
      <c r="E1384" s="271"/>
      <c r="F1384" s="272"/>
      <c r="G1384" s="183">
        <f t="shared" si="169"/>
        <v>0</v>
      </c>
    </row>
    <row r="1385" spans="1:7" ht="20.100000000000001" customHeight="1" x14ac:dyDescent="0.2">
      <c r="A1385" s="268"/>
      <c r="B1385" s="182">
        <f t="shared" si="168"/>
        <v>0</v>
      </c>
      <c r="C1385" s="269"/>
      <c r="D1385" s="270"/>
      <c r="E1385" s="271"/>
      <c r="F1385" s="272"/>
      <c r="G1385" s="183">
        <f t="shared" si="169"/>
        <v>0</v>
      </c>
    </row>
    <row r="1386" spans="1:7" ht="20.100000000000001" customHeight="1" x14ac:dyDescent="0.2">
      <c r="A1386" s="184"/>
      <c r="B1386" s="170"/>
      <c r="C1386" s="170"/>
      <c r="D1386" s="165"/>
      <c r="E1386" s="166"/>
      <c r="F1386" s="185" t="s">
        <v>39</v>
      </c>
      <c r="G1386" s="186">
        <f>SUBTOTAL(9,G1376:G1385)</f>
        <v>0</v>
      </c>
    </row>
    <row r="1387" spans="1:7" ht="20.100000000000001" customHeight="1" x14ac:dyDescent="0.2">
      <c r="A1387" s="184"/>
      <c r="B1387" s="170"/>
      <c r="C1387" s="187" t="s">
        <v>827</v>
      </c>
      <c r="D1387" s="165"/>
      <c r="E1387" s="166"/>
      <c r="F1387" s="170"/>
      <c r="G1387" s="188"/>
    </row>
    <row r="1388" spans="1:7" ht="20.100000000000001" customHeight="1" x14ac:dyDescent="0.2">
      <c r="A1388" s="268"/>
      <c r="B1388" s="182">
        <f t="shared" ref="B1388:B1396" si="170">IF(A1388=0,0,VLOOKUP(A1388,Tabla_Indices,2,FALSE))</f>
        <v>0</v>
      </c>
      <c r="C1388" s="269"/>
      <c r="D1388" s="270"/>
      <c r="E1388" s="271"/>
      <c r="F1388" s="276"/>
      <c r="G1388" s="189">
        <f>ROUND(E1388*F1388,2)</f>
        <v>0</v>
      </c>
    </row>
    <row r="1389" spans="1:7" ht="20.100000000000001" customHeight="1" x14ac:dyDescent="0.2">
      <c r="A1389" s="268"/>
      <c r="B1389" s="182">
        <f t="shared" si="170"/>
        <v>0</v>
      </c>
      <c r="C1389" s="275"/>
      <c r="D1389" s="270"/>
      <c r="E1389" s="271"/>
      <c r="F1389" s="272"/>
      <c r="G1389" s="189">
        <f>ROUND(E1389*F1389,2)</f>
        <v>0</v>
      </c>
    </row>
    <row r="1390" spans="1:7" ht="20.100000000000001" customHeight="1" x14ac:dyDescent="0.2">
      <c r="A1390" s="268"/>
      <c r="B1390" s="182">
        <f t="shared" si="170"/>
        <v>0</v>
      </c>
      <c r="C1390" s="277"/>
      <c r="D1390" s="270"/>
      <c r="E1390" s="271"/>
      <c r="F1390" s="272"/>
      <c r="G1390" s="189">
        <f>ROUND(E1390*F1390,2)</f>
        <v>0</v>
      </c>
    </row>
    <row r="1391" spans="1:7" ht="20.100000000000001" customHeight="1" x14ac:dyDescent="0.2">
      <c r="A1391" s="268"/>
      <c r="B1391" s="182">
        <f t="shared" si="170"/>
        <v>0</v>
      </c>
      <c r="C1391" s="277"/>
      <c r="D1391" s="270"/>
      <c r="E1391" s="271"/>
      <c r="F1391" s="272"/>
      <c r="G1391" s="189">
        <f>ROUND(E1391*F1391,2)</f>
        <v>0</v>
      </c>
    </row>
    <row r="1392" spans="1:7" ht="20.100000000000001" customHeight="1" x14ac:dyDescent="0.2">
      <c r="A1392" s="268"/>
      <c r="B1392" s="182">
        <f t="shared" si="170"/>
        <v>0</v>
      </c>
      <c r="C1392" s="277"/>
      <c r="D1392" s="270"/>
      <c r="E1392" s="271"/>
      <c r="F1392" s="272"/>
      <c r="G1392" s="189">
        <f t="shared" ref="G1392:G1396" si="171">ROUND(E1392*F1392,2)</f>
        <v>0</v>
      </c>
    </row>
    <row r="1393" spans="1:7" ht="20.100000000000001" customHeight="1" x14ac:dyDescent="0.2">
      <c r="A1393" s="268"/>
      <c r="B1393" s="182">
        <f t="shared" si="170"/>
        <v>0</v>
      </c>
      <c r="C1393" s="277"/>
      <c r="D1393" s="270"/>
      <c r="E1393" s="271"/>
      <c r="F1393" s="272"/>
      <c r="G1393" s="189">
        <f t="shared" si="171"/>
        <v>0</v>
      </c>
    </row>
    <row r="1394" spans="1:7" ht="20.100000000000001" customHeight="1" x14ac:dyDescent="0.2">
      <c r="A1394" s="268"/>
      <c r="B1394" s="182">
        <f t="shared" si="170"/>
        <v>0</v>
      </c>
      <c r="C1394" s="269"/>
      <c r="D1394" s="270"/>
      <c r="E1394" s="271"/>
      <c r="F1394" s="272"/>
      <c r="G1394" s="189">
        <f t="shared" si="171"/>
        <v>0</v>
      </c>
    </row>
    <row r="1395" spans="1:7" ht="20.100000000000001" customHeight="1" x14ac:dyDescent="0.2">
      <c r="A1395" s="268"/>
      <c r="B1395" s="182">
        <f t="shared" si="170"/>
        <v>0</v>
      </c>
      <c r="C1395" s="269"/>
      <c r="D1395" s="270"/>
      <c r="E1395" s="271"/>
      <c r="F1395" s="272"/>
      <c r="G1395" s="189">
        <f t="shared" si="171"/>
        <v>0</v>
      </c>
    </row>
    <row r="1396" spans="1:7" ht="20.100000000000001" customHeight="1" x14ac:dyDescent="0.2">
      <c r="A1396" s="268"/>
      <c r="B1396" s="182">
        <f t="shared" si="170"/>
        <v>0</v>
      </c>
      <c r="C1396" s="269"/>
      <c r="D1396" s="270"/>
      <c r="E1396" s="271"/>
      <c r="F1396" s="272"/>
      <c r="G1396" s="189">
        <f t="shared" si="171"/>
        <v>0</v>
      </c>
    </row>
    <row r="1397" spans="1:7" ht="20.100000000000001" customHeight="1" x14ac:dyDescent="0.2">
      <c r="A1397" s="248"/>
      <c r="B1397" s="165"/>
      <c r="C1397" s="170"/>
      <c r="D1397" s="165"/>
      <c r="E1397" s="166"/>
      <c r="F1397" s="185" t="s">
        <v>40</v>
      </c>
      <c r="G1397" s="186">
        <f>SUBTOTAL(9,G1388:G1396)</f>
        <v>0</v>
      </c>
    </row>
    <row r="1398" spans="1:7" ht="20.100000000000001" customHeight="1" thickBot="1" x14ac:dyDescent="0.25">
      <c r="A1398" s="191"/>
      <c r="B1398" s="192"/>
      <c r="C1398" s="193"/>
      <c r="D1398" s="192"/>
      <c r="E1398" s="194"/>
      <c r="F1398" s="195"/>
      <c r="G1398" s="196"/>
    </row>
    <row r="1399" spans="1:7" ht="20.100000000000001" customHeight="1" thickBot="1" x14ac:dyDescent="0.25">
      <c r="A1399" s="249" t="str">
        <f>B1357</f>
        <v>12-1</v>
      </c>
      <c r="B1399" s="247" t="str">
        <f>C1357</f>
        <v>Piso granítico (0,30x0,30)</v>
      </c>
      <c r="C1399" s="197"/>
      <c r="D1399" s="197" t="s">
        <v>41</v>
      </c>
      <c r="E1399" s="198"/>
      <c r="F1399" s="199" t="s">
        <v>42</v>
      </c>
      <c r="G1399" s="200">
        <f>SUBTOTAL(9,G1362:G1398)</f>
        <v>0</v>
      </c>
    </row>
    <row r="1400" spans="1:7" ht="20.100000000000001" customHeight="1" thickTop="1" thickBot="1" x14ac:dyDescent="0.25"/>
    <row r="1401" spans="1:7" ht="20.100000000000001" customHeight="1" thickTop="1" x14ac:dyDescent="0.2">
      <c r="A1401" s="329" t="s">
        <v>44</v>
      </c>
      <c r="B1401" s="330"/>
      <c r="C1401" s="330"/>
      <c r="D1401" s="330"/>
      <c r="E1401" s="330"/>
      <c r="F1401" s="330"/>
      <c r="G1401" s="331"/>
    </row>
    <row r="1402" spans="1:7" ht="20.100000000000001" customHeight="1" x14ac:dyDescent="0.2">
      <c r="A1402" s="155" t="s">
        <v>823</v>
      </c>
      <c r="B1402" s="156" t="str">
        <f>Comitente</f>
        <v>DIRECCIÓN ARQUITECTURA</v>
      </c>
      <c r="C1402" s="157"/>
      <c r="D1402" s="158"/>
      <c r="E1402" s="158"/>
      <c r="F1402" s="159"/>
      <c r="G1402" s="160"/>
    </row>
    <row r="1403" spans="1:7" ht="20.100000000000001" customHeight="1" x14ac:dyDescent="0.2">
      <c r="A1403" s="155" t="s">
        <v>824</v>
      </c>
      <c r="B1403" s="156">
        <f>Contratista</f>
        <v>0</v>
      </c>
      <c r="C1403" s="161"/>
      <c r="D1403" s="161"/>
      <c r="E1403" s="161"/>
      <c r="F1403" s="156"/>
      <c r="G1403" s="162"/>
    </row>
    <row r="1404" spans="1:7" ht="20.100000000000001" customHeight="1" x14ac:dyDescent="0.2">
      <c r="A1404" s="155" t="s">
        <v>31</v>
      </c>
      <c r="B1404" s="156" t="str">
        <f>Obra</f>
        <v>CENTRO DE SALUD SAN MARTIN</v>
      </c>
      <c r="C1404" s="161"/>
      <c r="D1404" s="161"/>
      <c r="E1404" s="161"/>
      <c r="F1404" s="156" t="s">
        <v>45</v>
      </c>
      <c r="G1404" s="162" t="str">
        <f>Fecha_Base</f>
        <v>07/11/2017</v>
      </c>
    </row>
    <row r="1405" spans="1:7" ht="20.100000000000001" customHeight="1" x14ac:dyDescent="0.2">
      <c r="A1405" s="163" t="s">
        <v>822</v>
      </c>
      <c r="B1405" s="164" t="str">
        <f>Ubicación</f>
        <v>CALLE NACIONAL - DISTRITO DOS ACEQUIAS</v>
      </c>
      <c r="C1405" s="164"/>
      <c r="D1405" s="165"/>
      <c r="E1405" s="166"/>
      <c r="F1405" s="167"/>
      <c r="G1405" s="168"/>
    </row>
    <row r="1406" spans="1:7" ht="20.100000000000001" customHeight="1" x14ac:dyDescent="0.2">
      <c r="A1406" s="163" t="s">
        <v>46</v>
      </c>
      <c r="B1406" s="278">
        <v>12</v>
      </c>
      <c r="C1406" s="170" t="str">
        <f>IF(B1406="","",VLOOKUP(B1406,Computo_Presupuesto,2,FALSE))</f>
        <v>PISOS, ZOCALOS, UMBRALES Y ANTEPECHOS</v>
      </c>
      <c r="D1406" s="171"/>
      <c r="E1406" s="166"/>
      <c r="F1406" s="167"/>
      <c r="G1406" s="168"/>
    </row>
    <row r="1407" spans="1:7" ht="20.100000000000001" customHeight="1" x14ac:dyDescent="0.2">
      <c r="A1407" s="163" t="s">
        <v>32</v>
      </c>
      <c r="B1407" s="254" t="s">
        <v>1190</v>
      </c>
      <c r="C1407" s="170" t="str">
        <f>IF(B1407=0,"",VLOOKUP(B1407,Computo_Presupuesto,2,FALSE))</f>
        <v>Piso loseta rústica (0,40x0,40)</v>
      </c>
      <c r="D1407" s="165"/>
      <c r="E1407" s="166"/>
      <c r="F1407" s="164" t="s">
        <v>33</v>
      </c>
      <c r="G1407" s="172" t="str">
        <f>IF(B1407=0,"",VLOOKUP(B1407,Computo_Presupuesto,4,FALSE))</f>
        <v>m2</v>
      </c>
    </row>
    <row r="1408" spans="1:7" ht="20.100000000000001" customHeight="1" x14ac:dyDescent="0.2">
      <c r="A1408" s="163"/>
      <c r="B1408" s="164"/>
      <c r="C1408" s="170"/>
      <c r="D1408" s="165"/>
      <c r="E1408" s="166"/>
      <c r="F1408" s="170"/>
      <c r="G1408" s="173"/>
    </row>
    <row r="1409" spans="1:7" ht="20.100000000000001" customHeight="1" x14ac:dyDescent="0.2">
      <c r="A1409" s="332" t="s">
        <v>685</v>
      </c>
      <c r="B1409" s="333"/>
      <c r="C1409" s="334" t="s">
        <v>0</v>
      </c>
      <c r="D1409" s="334" t="s">
        <v>34</v>
      </c>
      <c r="E1409" s="335" t="s">
        <v>35</v>
      </c>
      <c r="F1409" s="336" t="s">
        <v>36</v>
      </c>
      <c r="G1409" s="337" t="s">
        <v>37</v>
      </c>
    </row>
    <row r="1410" spans="1:7" ht="20.100000000000001" customHeight="1" x14ac:dyDescent="0.2">
      <c r="A1410" s="174" t="s">
        <v>686</v>
      </c>
      <c r="B1410" s="175" t="s">
        <v>687</v>
      </c>
      <c r="C1410" s="334"/>
      <c r="D1410" s="334"/>
      <c r="E1410" s="335"/>
      <c r="F1410" s="336"/>
      <c r="G1410" s="337"/>
    </row>
    <row r="1411" spans="1:7" ht="20.100000000000001" customHeight="1" x14ac:dyDescent="0.2">
      <c r="A1411" s="267"/>
      <c r="B1411" s="176"/>
      <c r="C1411" s="177" t="s">
        <v>825</v>
      </c>
      <c r="D1411" s="178"/>
      <c r="E1411" s="179"/>
      <c r="F1411" s="180"/>
      <c r="G1411" s="181"/>
    </row>
    <row r="1412" spans="1:7" ht="20.100000000000001" customHeight="1" x14ac:dyDescent="0.2">
      <c r="A1412" s="268"/>
      <c r="B1412" s="182">
        <f t="shared" ref="B1412:B1423" si="172">IF(A1412=0,0,VLOOKUP(A1412,Tabla_Indices,2,FALSE))</f>
        <v>0</v>
      </c>
      <c r="C1412" s="269"/>
      <c r="D1412" s="270"/>
      <c r="E1412" s="271"/>
      <c r="F1412" s="272"/>
      <c r="G1412" s="183">
        <f>ROUND(E1412*F1412,2)</f>
        <v>0</v>
      </c>
    </row>
    <row r="1413" spans="1:7" ht="20.100000000000001" customHeight="1" x14ac:dyDescent="0.2">
      <c r="A1413" s="273"/>
      <c r="B1413" s="182">
        <f t="shared" si="172"/>
        <v>0</v>
      </c>
      <c r="C1413" s="269"/>
      <c r="D1413" s="270"/>
      <c r="E1413" s="271"/>
      <c r="F1413" s="272"/>
      <c r="G1413" s="183">
        <f t="shared" ref="G1413:G1423" si="173">ROUND(E1413*F1413,2)</f>
        <v>0</v>
      </c>
    </row>
    <row r="1414" spans="1:7" ht="20.100000000000001" customHeight="1" x14ac:dyDescent="0.2">
      <c r="A1414" s="268"/>
      <c r="B1414" s="182">
        <f t="shared" si="172"/>
        <v>0</v>
      </c>
      <c r="C1414" s="269"/>
      <c r="D1414" s="270"/>
      <c r="E1414" s="271"/>
      <c r="F1414" s="272"/>
      <c r="G1414" s="183">
        <f t="shared" si="173"/>
        <v>0</v>
      </c>
    </row>
    <row r="1415" spans="1:7" ht="20.100000000000001" customHeight="1" x14ac:dyDescent="0.2">
      <c r="A1415" s="268"/>
      <c r="B1415" s="182">
        <f t="shared" si="172"/>
        <v>0</v>
      </c>
      <c r="C1415" s="269"/>
      <c r="D1415" s="270"/>
      <c r="E1415" s="271"/>
      <c r="F1415" s="272"/>
      <c r="G1415" s="183">
        <f t="shared" si="173"/>
        <v>0</v>
      </c>
    </row>
    <row r="1416" spans="1:7" ht="20.100000000000001" customHeight="1" x14ac:dyDescent="0.2">
      <c r="A1416" s="268"/>
      <c r="B1416" s="182">
        <f t="shared" si="172"/>
        <v>0</v>
      </c>
      <c r="C1416" s="269"/>
      <c r="D1416" s="270"/>
      <c r="E1416" s="274"/>
      <c r="F1416" s="272"/>
      <c r="G1416" s="183">
        <f t="shared" si="173"/>
        <v>0</v>
      </c>
    </row>
    <row r="1417" spans="1:7" ht="20.100000000000001" customHeight="1" x14ac:dyDescent="0.2">
      <c r="A1417" s="268"/>
      <c r="B1417" s="182">
        <f t="shared" si="172"/>
        <v>0</v>
      </c>
      <c r="C1417" s="269"/>
      <c r="D1417" s="270"/>
      <c r="E1417" s="274"/>
      <c r="F1417" s="272"/>
      <c r="G1417" s="183">
        <f t="shared" si="173"/>
        <v>0</v>
      </c>
    </row>
    <row r="1418" spans="1:7" ht="20.100000000000001" customHeight="1" x14ac:dyDescent="0.2">
      <c r="A1418" s="268"/>
      <c r="B1418" s="182">
        <f t="shared" si="172"/>
        <v>0</v>
      </c>
      <c r="C1418" s="269"/>
      <c r="D1418" s="270"/>
      <c r="E1418" s="271"/>
      <c r="F1418" s="272"/>
      <c r="G1418" s="183">
        <f t="shared" si="173"/>
        <v>0</v>
      </c>
    </row>
    <row r="1419" spans="1:7" ht="20.100000000000001" customHeight="1" x14ac:dyDescent="0.2">
      <c r="A1419" s="268"/>
      <c r="B1419" s="182">
        <f t="shared" si="172"/>
        <v>0</v>
      </c>
      <c r="C1419" s="269"/>
      <c r="D1419" s="270"/>
      <c r="E1419" s="271"/>
      <c r="F1419" s="272"/>
      <c r="G1419" s="183">
        <f t="shared" si="173"/>
        <v>0</v>
      </c>
    </row>
    <row r="1420" spans="1:7" ht="20.100000000000001" customHeight="1" x14ac:dyDescent="0.2">
      <c r="A1420" s="268"/>
      <c r="B1420" s="182">
        <f t="shared" si="172"/>
        <v>0</v>
      </c>
      <c r="C1420" s="269"/>
      <c r="D1420" s="270"/>
      <c r="E1420" s="271"/>
      <c r="F1420" s="272"/>
      <c r="G1420" s="183">
        <f t="shared" si="173"/>
        <v>0</v>
      </c>
    </row>
    <row r="1421" spans="1:7" ht="20.100000000000001" customHeight="1" x14ac:dyDescent="0.2">
      <c r="A1421" s="268"/>
      <c r="B1421" s="182">
        <f t="shared" si="172"/>
        <v>0</v>
      </c>
      <c r="C1421" s="269"/>
      <c r="D1421" s="270"/>
      <c r="E1421" s="271"/>
      <c r="F1421" s="272"/>
      <c r="G1421" s="183">
        <f t="shared" si="173"/>
        <v>0</v>
      </c>
    </row>
    <row r="1422" spans="1:7" ht="20.100000000000001" customHeight="1" x14ac:dyDescent="0.2">
      <c r="A1422" s="268"/>
      <c r="B1422" s="182">
        <f t="shared" si="172"/>
        <v>0</v>
      </c>
      <c r="C1422" s="269"/>
      <c r="D1422" s="270"/>
      <c r="E1422" s="271"/>
      <c r="F1422" s="272"/>
      <c r="G1422" s="183">
        <f t="shared" si="173"/>
        <v>0</v>
      </c>
    </row>
    <row r="1423" spans="1:7" ht="20.100000000000001" customHeight="1" x14ac:dyDescent="0.2">
      <c r="A1423" s="268"/>
      <c r="B1423" s="182">
        <f t="shared" si="172"/>
        <v>0</v>
      </c>
      <c r="C1423" s="269"/>
      <c r="D1423" s="270"/>
      <c r="E1423" s="271"/>
      <c r="F1423" s="272"/>
      <c r="G1423" s="183">
        <f t="shared" si="173"/>
        <v>0</v>
      </c>
    </row>
    <row r="1424" spans="1:7" ht="20.100000000000001" customHeight="1" x14ac:dyDescent="0.2">
      <c r="A1424" s="184"/>
      <c r="B1424" s="170"/>
      <c r="C1424" s="170"/>
      <c r="D1424" s="165"/>
      <c r="E1424" s="166"/>
      <c r="F1424" s="185" t="s">
        <v>38</v>
      </c>
      <c r="G1424" s="186">
        <f>SUBTOTAL(9,G1412:G1423)</f>
        <v>0</v>
      </c>
    </row>
    <row r="1425" spans="1:7" ht="20.100000000000001" customHeight="1" x14ac:dyDescent="0.2">
      <c r="A1425" s="184"/>
      <c r="B1425" s="170"/>
      <c r="C1425" s="187" t="s">
        <v>826</v>
      </c>
      <c r="D1425" s="165"/>
      <c r="E1425" s="166"/>
      <c r="F1425" s="167"/>
      <c r="G1425" s="188"/>
    </row>
    <row r="1426" spans="1:7" ht="20.100000000000001" customHeight="1" x14ac:dyDescent="0.2">
      <c r="A1426" s="268"/>
      <c r="B1426" s="182">
        <f t="shared" ref="B1426:B1435" si="174">IF(A1426=0,0,VLOOKUP(A1426,Tabla_Indices,2,FALSE))</f>
        <v>0</v>
      </c>
      <c r="C1426" s="275"/>
      <c r="D1426" s="270"/>
      <c r="E1426" s="271"/>
      <c r="F1426" s="272"/>
      <c r="G1426" s="183">
        <f>ROUND(E1426*F1426,2)</f>
        <v>0</v>
      </c>
    </row>
    <row r="1427" spans="1:7" ht="20.100000000000001" customHeight="1" x14ac:dyDescent="0.2">
      <c r="A1427" s="268"/>
      <c r="B1427" s="182">
        <f t="shared" si="174"/>
        <v>0</v>
      </c>
      <c r="C1427" s="269"/>
      <c r="D1427" s="270"/>
      <c r="E1427" s="271"/>
      <c r="F1427" s="272"/>
      <c r="G1427" s="183">
        <f>ROUND(E1427*F1427,2)</f>
        <v>0</v>
      </c>
    </row>
    <row r="1428" spans="1:7" ht="20.100000000000001" customHeight="1" x14ac:dyDescent="0.2">
      <c r="A1428" s="268"/>
      <c r="B1428" s="182">
        <f t="shared" si="174"/>
        <v>0</v>
      </c>
      <c r="C1428" s="269"/>
      <c r="D1428" s="270"/>
      <c r="E1428" s="271"/>
      <c r="F1428" s="272"/>
      <c r="G1428" s="183">
        <f t="shared" ref="G1428:G1435" si="175">ROUND(E1428*F1428,2)</f>
        <v>0</v>
      </c>
    </row>
    <row r="1429" spans="1:7" ht="20.100000000000001" customHeight="1" x14ac:dyDescent="0.2">
      <c r="A1429" s="268"/>
      <c r="B1429" s="182">
        <f t="shared" si="174"/>
        <v>0</v>
      </c>
      <c r="C1429" s="269"/>
      <c r="D1429" s="270"/>
      <c r="E1429" s="271"/>
      <c r="F1429" s="272"/>
      <c r="G1429" s="183">
        <f t="shared" si="175"/>
        <v>0</v>
      </c>
    </row>
    <row r="1430" spans="1:7" ht="20.100000000000001" customHeight="1" x14ac:dyDescent="0.2">
      <c r="A1430" s="268"/>
      <c r="B1430" s="182">
        <f t="shared" si="174"/>
        <v>0</v>
      </c>
      <c r="C1430" s="269"/>
      <c r="D1430" s="270"/>
      <c r="E1430" s="271"/>
      <c r="F1430" s="272"/>
      <c r="G1430" s="183">
        <f t="shared" si="175"/>
        <v>0</v>
      </c>
    </row>
    <row r="1431" spans="1:7" ht="20.100000000000001" customHeight="1" x14ac:dyDescent="0.2">
      <c r="A1431" s="268"/>
      <c r="B1431" s="182">
        <f t="shared" si="174"/>
        <v>0</v>
      </c>
      <c r="C1431" s="269"/>
      <c r="D1431" s="270"/>
      <c r="E1431" s="271"/>
      <c r="F1431" s="272"/>
      <c r="G1431" s="183">
        <f t="shared" si="175"/>
        <v>0</v>
      </c>
    </row>
    <row r="1432" spans="1:7" ht="20.100000000000001" customHeight="1" x14ac:dyDescent="0.2">
      <c r="A1432" s="268"/>
      <c r="B1432" s="182">
        <f t="shared" si="174"/>
        <v>0</v>
      </c>
      <c r="C1432" s="269"/>
      <c r="D1432" s="270"/>
      <c r="E1432" s="271"/>
      <c r="F1432" s="272"/>
      <c r="G1432" s="183">
        <f t="shared" si="175"/>
        <v>0</v>
      </c>
    </row>
    <row r="1433" spans="1:7" ht="20.100000000000001" customHeight="1" x14ac:dyDescent="0.2">
      <c r="A1433" s="268"/>
      <c r="B1433" s="182">
        <f t="shared" si="174"/>
        <v>0</v>
      </c>
      <c r="C1433" s="269"/>
      <c r="D1433" s="270"/>
      <c r="E1433" s="271"/>
      <c r="F1433" s="272"/>
      <c r="G1433" s="183">
        <f t="shared" si="175"/>
        <v>0</v>
      </c>
    </row>
    <row r="1434" spans="1:7" ht="20.100000000000001" customHeight="1" x14ac:dyDescent="0.2">
      <c r="A1434" s="268"/>
      <c r="B1434" s="182">
        <f t="shared" si="174"/>
        <v>0</v>
      </c>
      <c r="C1434" s="269"/>
      <c r="D1434" s="270"/>
      <c r="E1434" s="271"/>
      <c r="F1434" s="272"/>
      <c r="G1434" s="183">
        <f t="shared" si="175"/>
        <v>0</v>
      </c>
    </row>
    <row r="1435" spans="1:7" ht="20.100000000000001" customHeight="1" x14ac:dyDescent="0.2">
      <c r="A1435" s="268"/>
      <c r="B1435" s="182">
        <f t="shared" si="174"/>
        <v>0</v>
      </c>
      <c r="C1435" s="269"/>
      <c r="D1435" s="270"/>
      <c r="E1435" s="271"/>
      <c r="F1435" s="272"/>
      <c r="G1435" s="183">
        <f t="shared" si="175"/>
        <v>0</v>
      </c>
    </row>
    <row r="1436" spans="1:7" ht="20.100000000000001" customHeight="1" x14ac:dyDescent="0.2">
      <c r="A1436" s="184"/>
      <c r="B1436" s="170"/>
      <c r="C1436" s="170"/>
      <c r="D1436" s="165"/>
      <c r="E1436" s="166"/>
      <c r="F1436" s="185" t="s">
        <v>39</v>
      </c>
      <c r="G1436" s="186">
        <f>SUBTOTAL(9,G1426:G1435)</f>
        <v>0</v>
      </c>
    </row>
    <row r="1437" spans="1:7" ht="20.100000000000001" customHeight="1" x14ac:dyDescent="0.2">
      <c r="A1437" s="184"/>
      <c r="B1437" s="170"/>
      <c r="C1437" s="187" t="s">
        <v>827</v>
      </c>
      <c r="D1437" s="165"/>
      <c r="E1437" s="166"/>
      <c r="F1437" s="170"/>
      <c r="G1437" s="188"/>
    </row>
    <row r="1438" spans="1:7" ht="20.100000000000001" customHeight="1" x14ac:dyDescent="0.2">
      <c r="A1438" s="268"/>
      <c r="B1438" s="182">
        <f t="shared" ref="B1438:B1446" si="176">IF(A1438=0,0,VLOOKUP(A1438,Tabla_Indices,2,FALSE))</f>
        <v>0</v>
      </c>
      <c r="C1438" s="269"/>
      <c r="D1438" s="270"/>
      <c r="E1438" s="271"/>
      <c r="F1438" s="276"/>
      <c r="G1438" s="189">
        <f>ROUND(E1438*F1438,2)</f>
        <v>0</v>
      </c>
    </row>
    <row r="1439" spans="1:7" ht="20.100000000000001" customHeight="1" x14ac:dyDescent="0.2">
      <c r="A1439" s="268"/>
      <c r="B1439" s="182">
        <f t="shared" si="176"/>
        <v>0</v>
      </c>
      <c r="C1439" s="275"/>
      <c r="D1439" s="270"/>
      <c r="E1439" s="271"/>
      <c r="F1439" s="272"/>
      <c r="G1439" s="189">
        <f>ROUND(E1439*F1439,2)</f>
        <v>0</v>
      </c>
    </row>
    <row r="1440" spans="1:7" ht="20.100000000000001" customHeight="1" x14ac:dyDescent="0.2">
      <c r="A1440" s="268"/>
      <c r="B1440" s="182">
        <f t="shared" si="176"/>
        <v>0</v>
      </c>
      <c r="C1440" s="277"/>
      <c r="D1440" s="270"/>
      <c r="E1440" s="271"/>
      <c r="F1440" s="272"/>
      <c r="G1440" s="189">
        <f>ROUND(E1440*F1440,2)</f>
        <v>0</v>
      </c>
    </row>
    <row r="1441" spans="1:7" ht="20.100000000000001" customHeight="1" x14ac:dyDescent="0.2">
      <c r="A1441" s="268"/>
      <c r="B1441" s="182">
        <f t="shared" si="176"/>
        <v>0</v>
      </c>
      <c r="C1441" s="277"/>
      <c r="D1441" s="270"/>
      <c r="E1441" s="271"/>
      <c r="F1441" s="272"/>
      <c r="G1441" s="189">
        <f>ROUND(E1441*F1441,2)</f>
        <v>0</v>
      </c>
    </row>
    <row r="1442" spans="1:7" ht="20.100000000000001" customHeight="1" x14ac:dyDescent="0.2">
      <c r="A1442" s="268"/>
      <c r="B1442" s="182">
        <f t="shared" si="176"/>
        <v>0</v>
      </c>
      <c r="C1442" s="277"/>
      <c r="D1442" s="270"/>
      <c r="E1442" s="271"/>
      <c r="F1442" s="272"/>
      <c r="G1442" s="189">
        <f t="shared" ref="G1442:G1446" si="177">ROUND(E1442*F1442,2)</f>
        <v>0</v>
      </c>
    </row>
    <row r="1443" spans="1:7" ht="20.100000000000001" customHeight="1" x14ac:dyDescent="0.2">
      <c r="A1443" s="268"/>
      <c r="B1443" s="182">
        <f t="shared" si="176"/>
        <v>0</v>
      </c>
      <c r="C1443" s="277"/>
      <c r="D1443" s="270"/>
      <c r="E1443" s="271"/>
      <c r="F1443" s="272"/>
      <c r="G1443" s="189">
        <f t="shared" si="177"/>
        <v>0</v>
      </c>
    </row>
    <row r="1444" spans="1:7" ht="20.100000000000001" customHeight="1" x14ac:dyDescent="0.2">
      <c r="A1444" s="268"/>
      <c r="B1444" s="182">
        <f t="shared" si="176"/>
        <v>0</v>
      </c>
      <c r="C1444" s="269"/>
      <c r="D1444" s="270"/>
      <c r="E1444" s="271"/>
      <c r="F1444" s="272"/>
      <c r="G1444" s="189">
        <f t="shared" si="177"/>
        <v>0</v>
      </c>
    </row>
    <row r="1445" spans="1:7" ht="20.100000000000001" customHeight="1" x14ac:dyDescent="0.2">
      <c r="A1445" s="268"/>
      <c r="B1445" s="182">
        <f t="shared" si="176"/>
        <v>0</v>
      </c>
      <c r="C1445" s="269"/>
      <c r="D1445" s="270"/>
      <c r="E1445" s="271"/>
      <c r="F1445" s="272"/>
      <c r="G1445" s="189">
        <f t="shared" si="177"/>
        <v>0</v>
      </c>
    </row>
    <row r="1446" spans="1:7" ht="20.100000000000001" customHeight="1" x14ac:dyDescent="0.2">
      <c r="A1446" s="268"/>
      <c r="B1446" s="182">
        <f t="shared" si="176"/>
        <v>0</v>
      </c>
      <c r="C1446" s="269"/>
      <c r="D1446" s="270"/>
      <c r="E1446" s="271"/>
      <c r="F1446" s="272"/>
      <c r="G1446" s="189">
        <f t="shared" si="177"/>
        <v>0</v>
      </c>
    </row>
    <row r="1447" spans="1:7" ht="20.100000000000001" customHeight="1" x14ac:dyDescent="0.2">
      <c r="A1447" s="190"/>
      <c r="B1447" s="165"/>
      <c r="C1447" s="170"/>
      <c r="D1447" s="165"/>
      <c r="E1447" s="166"/>
      <c r="F1447" s="185" t="s">
        <v>40</v>
      </c>
      <c r="G1447" s="186">
        <f>SUBTOTAL(9,G1438:G1446)</f>
        <v>0</v>
      </c>
    </row>
    <row r="1448" spans="1:7" ht="20.100000000000001" customHeight="1" thickBot="1" x14ac:dyDescent="0.25">
      <c r="A1448" s="191"/>
      <c r="B1448" s="192"/>
      <c r="C1448" s="193"/>
      <c r="D1448" s="192"/>
      <c r="E1448" s="194"/>
      <c r="F1448" s="195"/>
      <c r="G1448" s="196"/>
    </row>
    <row r="1449" spans="1:7" ht="20.100000000000001" customHeight="1" thickBot="1" x14ac:dyDescent="0.25">
      <c r="A1449" s="249" t="str">
        <f>B1407</f>
        <v>12-2</v>
      </c>
      <c r="B1449" s="247" t="str">
        <f>C1407</f>
        <v>Piso loseta rústica (0,40x0,40)</v>
      </c>
      <c r="C1449" s="197"/>
      <c r="D1449" s="197" t="s">
        <v>41</v>
      </c>
      <c r="E1449" s="198"/>
      <c r="F1449" s="199" t="s">
        <v>42</v>
      </c>
      <c r="G1449" s="200">
        <f>SUBTOTAL(9,G1412:G1448)</f>
        <v>0</v>
      </c>
    </row>
    <row r="1450" spans="1:7" ht="20.100000000000001" customHeight="1" thickTop="1" thickBot="1" x14ac:dyDescent="0.25"/>
    <row r="1451" spans="1:7" ht="20.100000000000001" customHeight="1" thickTop="1" x14ac:dyDescent="0.2">
      <c r="A1451" s="329" t="s">
        <v>44</v>
      </c>
      <c r="B1451" s="330"/>
      <c r="C1451" s="330"/>
      <c r="D1451" s="330"/>
      <c r="E1451" s="330"/>
      <c r="F1451" s="330"/>
      <c r="G1451" s="331"/>
    </row>
    <row r="1452" spans="1:7" ht="20.100000000000001" customHeight="1" x14ac:dyDescent="0.2">
      <c r="A1452" s="155" t="s">
        <v>823</v>
      </c>
      <c r="B1452" s="156" t="str">
        <f>Comitente</f>
        <v>DIRECCIÓN ARQUITECTURA</v>
      </c>
      <c r="C1452" s="157"/>
      <c r="D1452" s="158"/>
      <c r="E1452" s="158"/>
      <c r="F1452" s="159"/>
      <c r="G1452" s="160"/>
    </row>
    <row r="1453" spans="1:7" ht="20.100000000000001" customHeight="1" x14ac:dyDescent="0.2">
      <c r="A1453" s="155" t="s">
        <v>824</v>
      </c>
      <c r="B1453" s="156">
        <f>Contratista</f>
        <v>0</v>
      </c>
      <c r="C1453" s="161"/>
      <c r="D1453" s="161"/>
      <c r="E1453" s="161"/>
      <c r="F1453" s="156"/>
      <c r="G1453" s="162"/>
    </row>
    <row r="1454" spans="1:7" ht="20.100000000000001" customHeight="1" x14ac:dyDescent="0.2">
      <c r="A1454" s="155" t="s">
        <v>31</v>
      </c>
      <c r="B1454" s="156" t="str">
        <f>Obra</f>
        <v>CENTRO DE SALUD SAN MARTIN</v>
      </c>
      <c r="C1454" s="161"/>
      <c r="D1454" s="161"/>
      <c r="E1454" s="161"/>
      <c r="F1454" s="156" t="s">
        <v>45</v>
      </c>
      <c r="G1454" s="162" t="str">
        <f>Fecha_Base</f>
        <v>07/11/2017</v>
      </c>
    </row>
    <row r="1455" spans="1:7" ht="20.100000000000001" customHeight="1" x14ac:dyDescent="0.2">
      <c r="A1455" s="163" t="s">
        <v>822</v>
      </c>
      <c r="B1455" s="164" t="str">
        <f>Ubicación</f>
        <v>CALLE NACIONAL - DISTRITO DOS ACEQUIAS</v>
      </c>
      <c r="C1455" s="164"/>
      <c r="D1455" s="165"/>
      <c r="E1455" s="166"/>
      <c r="F1455" s="167"/>
      <c r="G1455" s="168"/>
    </row>
    <row r="1456" spans="1:7" ht="20.100000000000001" customHeight="1" x14ac:dyDescent="0.2">
      <c r="A1456" s="163" t="s">
        <v>46</v>
      </c>
      <c r="B1456" s="278">
        <v>12</v>
      </c>
      <c r="C1456" s="170" t="str">
        <f>IF(B1456="","",VLOOKUP(B1456,Computo_Presupuesto,2,FALSE))</f>
        <v>PISOS, ZOCALOS, UMBRALES Y ANTEPECHOS</v>
      </c>
      <c r="D1456" s="171"/>
      <c r="E1456" s="166"/>
      <c r="F1456" s="167"/>
      <c r="G1456" s="168"/>
    </row>
    <row r="1457" spans="1:7" ht="20.100000000000001" customHeight="1" x14ac:dyDescent="0.2">
      <c r="A1457" s="163" t="s">
        <v>32</v>
      </c>
      <c r="B1457" s="254" t="s">
        <v>1651</v>
      </c>
      <c r="C1457" s="170" t="str">
        <f>IF(B1457=0,"",VLOOKUP(B1457,Computo_Presupuesto,2,FALSE))</f>
        <v>Piso cemento alisado</v>
      </c>
      <c r="D1457" s="165"/>
      <c r="E1457" s="166"/>
      <c r="F1457" s="164" t="s">
        <v>33</v>
      </c>
      <c r="G1457" s="172" t="str">
        <f>IF(B1457=0,"",VLOOKUP(B1457,Computo_Presupuesto,4,FALSE))</f>
        <v>m2</v>
      </c>
    </row>
    <row r="1458" spans="1:7" ht="20.100000000000001" customHeight="1" x14ac:dyDescent="0.2">
      <c r="A1458" s="163"/>
      <c r="B1458" s="164"/>
      <c r="C1458" s="170"/>
      <c r="D1458" s="165"/>
      <c r="E1458" s="166"/>
      <c r="F1458" s="170"/>
      <c r="G1458" s="173"/>
    </row>
    <row r="1459" spans="1:7" ht="20.100000000000001" customHeight="1" x14ac:dyDescent="0.2">
      <c r="A1459" s="332" t="s">
        <v>685</v>
      </c>
      <c r="B1459" s="333"/>
      <c r="C1459" s="334" t="s">
        <v>0</v>
      </c>
      <c r="D1459" s="334" t="s">
        <v>34</v>
      </c>
      <c r="E1459" s="335" t="s">
        <v>35</v>
      </c>
      <c r="F1459" s="336" t="s">
        <v>36</v>
      </c>
      <c r="G1459" s="337" t="s">
        <v>37</v>
      </c>
    </row>
    <row r="1460" spans="1:7" ht="20.100000000000001" customHeight="1" x14ac:dyDescent="0.2">
      <c r="A1460" s="174" t="s">
        <v>686</v>
      </c>
      <c r="B1460" s="175" t="s">
        <v>687</v>
      </c>
      <c r="C1460" s="334"/>
      <c r="D1460" s="334"/>
      <c r="E1460" s="335"/>
      <c r="F1460" s="336"/>
      <c r="G1460" s="337"/>
    </row>
    <row r="1461" spans="1:7" ht="20.100000000000001" customHeight="1" x14ac:dyDescent="0.2">
      <c r="A1461" s="267"/>
      <c r="B1461" s="176"/>
      <c r="C1461" s="177" t="s">
        <v>825</v>
      </c>
      <c r="D1461" s="178"/>
      <c r="E1461" s="179"/>
      <c r="F1461" s="180"/>
      <c r="G1461" s="181"/>
    </row>
    <row r="1462" spans="1:7" ht="20.100000000000001" customHeight="1" x14ac:dyDescent="0.2">
      <c r="A1462" s="268"/>
      <c r="B1462" s="182">
        <f t="shared" ref="B1462:B1473" si="178">IF(A1462=0,0,VLOOKUP(A1462,Tabla_Indices,2,FALSE))</f>
        <v>0</v>
      </c>
      <c r="C1462" s="269"/>
      <c r="D1462" s="270"/>
      <c r="E1462" s="271"/>
      <c r="F1462" s="272"/>
      <c r="G1462" s="183">
        <f>ROUND(E1462*F1462,2)</f>
        <v>0</v>
      </c>
    </row>
    <row r="1463" spans="1:7" ht="20.100000000000001" customHeight="1" x14ac:dyDescent="0.2">
      <c r="A1463" s="273"/>
      <c r="B1463" s="182">
        <f t="shared" si="178"/>
        <v>0</v>
      </c>
      <c r="C1463" s="269"/>
      <c r="D1463" s="270"/>
      <c r="E1463" s="271"/>
      <c r="F1463" s="272"/>
      <c r="G1463" s="183">
        <f t="shared" ref="G1463:G1473" si="179">ROUND(E1463*F1463,2)</f>
        <v>0</v>
      </c>
    </row>
    <row r="1464" spans="1:7" ht="20.100000000000001" customHeight="1" x14ac:dyDescent="0.2">
      <c r="A1464" s="268"/>
      <c r="B1464" s="182">
        <f t="shared" si="178"/>
        <v>0</v>
      </c>
      <c r="C1464" s="269"/>
      <c r="D1464" s="270"/>
      <c r="E1464" s="271"/>
      <c r="F1464" s="272"/>
      <c r="G1464" s="183">
        <f t="shared" si="179"/>
        <v>0</v>
      </c>
    </row>
    <row r="1465" spans="1:7" ht="20.100000000000001" customHeight="1" x14ac:dyDescent="0.2">
      <c r="A1465" s="268"/>
      <c r="B1465" s="182">
        <f t="shared" si="178"/>
        <v>0</v>
      </c>
      <c r="C1465" s="269"/>
      <c r="D1465" s="270"/>
      <c r="E1465" s="271"/>
      <c r="F1465" s="272"/>
      <c r="G1465" s="183">
        <f t="shared" si="179"/>
        <v>0</v>
      </c>
    </row>
    <row r="1466" spans="1:7" ht="20.100000000000001" customHeight="1" x14ac:dyDescent="0.2">
      <c r="A1466" s="268"/>
      <c r="B1466" s="182">
        <f t="shared" si="178"/>
        <v>0</v>
      </c>
      <c r="C1466" s="269"/>
      <c r="D1466" s="270"/>
      <c r="E1466" s="274"/>
      <c r="F1466" s="272"/>
      <c r="G1466" s="183">
        <f t="shared" si="179"/>
        <v>0</v>
      </c>
    </row>
    <row r="1467" spans="1:7" ht="20.100000000000001" customHeight="1" x14ac:dyDescent="0.2">
      <c r="A1467" s="268"/>
      <c r="B1467" s="182">
        <f t="shared" si="178"/>
        <v>0</v>
      </c>
      <c r="C1467" s="269"/>
      <c r="D1467" s="270"/>
      <c r="E1467" s="274"/>
      <c r="F1467" s="272"/>
      <c r="G1467" s="183">
        <f t="shared" si="179"/>
        <v>0</v>
      </c>
    </row>
    <row r="1468" spans="1:7" ht="20.100000000000001" customHeight="1" x14ac:dyDescent="0.2">
      <c r="A1468" s="268"/>
      <c r="B1468" s="182">
        <f t="shared" si="178"/>
        <v>0</v>
      </c>
      <c r="C1468" s="269"/>
      <c r="D1468" s="270"/>
      <c r="E1468" s="271"/>
      <c r="F1468" s="272"/>
      <c r="G1468" s="183">
        <f t="shared" si="179"/>
        <v>0</v>
      </c>
    </row>
    <row r="1469" spans="1:7" ht="20.100000000000001" customHeight="1" x14ac:dyDescent="0.2">
      <c r="A1469" s="268"/>
      <c r="B1469" s="182">
        <f t="shared" si="178"/>
        <v>0</v>
      </c>
      <c r="C1469" s="269"/>
      <c r="D1469" s="270"/>
      <c r="E1469" s="271"/>
      <c r="F1469" s="272"/>
      <c r="G1469" s="183">
        <f t="shared" si="179"/>
        <v>0</v>
      </c>
    </row>
    <row r="1470" spans="1:7" ht="20.100000000000001" customHeight="1" x14ac:dyDescent="0.2">
      <c r="A1470" s="268"/>
      <c r="B1470" s="182">
        <f t="shared" si="178"/>
        <v>0</v>
      </c>
      <c r="C1470" s="269"/>
      <c r="D1470" s="270"/>
      <c r="E1470" s="271"/>
      <c r="F1470" s="272"/>
      <c r="G1470" s="183">
        <f t="shared" si="179"/>
        <v>0</v>
      </c>
    </row>
    <row r="1471" spans="1:7" ht="20.100000000000001" customHeight="1" x14ac:dyDescent="0.2">
      <c r="A1471" s="268"/>
      <c r="B1471" s="182">
        <f t="shared" si="178"/>
        <v>0</v>
      </c>
      <c r="C1471" s="269"/>
      <c r="D1471" s="270"/>
      <c r="E1471" s="271"/>
      <c r="F1471" s="272"/>
      <c r="G1471" s="183">
        <f t="shared" si="179"/>
        <v>0</v>
      </c>
    </row>
    <row r="1472" spans="1:7" ht="20.100000000000001" customHeight="1" x14ac:dyDescent="0.2">
      <c r="A1472" s="268"/>
      <c r="B1472" s="182">
        <f t="shared" si="178"/>
        <v>0</v>
      </c>
      <c r="C1472" s="269"/>
      <c r="D1472" s="270"/>
      <c r="E1472" s="271"/>
      <c r="F1472" s="272"/>
      <c r="G1472" s="183">
        <f t="shared" si="179"/>
        <v>0</v>
      </c>
    </row>
    <row r="1473" spans="1:7" ht="20.100000000000001" customHeight="1" x14ac:dyDescent="0.2">
      <c r="A1473" s="268"/>
      <c r="B1473" s="182">
        <f t="shared" si="178"/>
        <v>0</v>
      </c>
      <c r="C1473" s="269"/>
      <c r="D1473" s="270"/>
      <c r="E1473" s="271"/>
      <c r="F1473" s="272"/>
      <c r="G1473" s="183">
        <f t="shared" si="179"/>
        <v>0</v>
      </c>
    </row>
    <row r="1474" spans="1:7" ht="20.100000000000001" customHeight="1" x14ac:dyDescent="0.2">
      <c r="A1474" s="184"/>
      <c r="B1474" s="170"/>
      <c r="C1474" s="170"/>
      <c r="D1474" s="165"/>
      <c r="E1474" s="166"/>
      <c r="F1474" s="185" t="s">
        <v>38</v>
      </c>
      <c r="G1474" s="186">
        <f>SUBTOTAL(9,G1462:G1473)</f>
        <v>0</v>
      </c>
    </row>
    <row r="1475" spans="1:7" ht="20.100000000000001" customHeight="1" x14ac:dyDescent="0.2">
      <c r="A1475" s="184"/>
      <c r="B1475" s="170"/>
      <c r="C1475" s="187" t="s">
        <v>826</v>
      </c>
      <c r="D1475" s="165"/>
      <c r="E1475" s="166"/>
      <c r="F1475" s="167"/>
      <c r="G1475" s="188"/>
    </row>
    <row r="1476" spans="1:7" ht="20.100000000000001" customHeight="1" x14ac:dyDescent="0.2">
      <c r="A1476" s="268"/>
      <c r="B1476" s="182">
        <f t="shared" ref="B1476:B1485" si="180">IF(A1476=0,0,VLOOKUP(A1476,Tabla_Indices,2,FALSE))</f>
        <v>0</v>
      </c>
      <c r="C1476" s="275"/>
      <c r="D1476" s="270"/>
      <c r="E1476" s="271"/>
      <c r="F1476" s="272"/>
      <c r="G1476" s="183">
        <f>ROUND(E1476*F1476,2)</f>
        <v>0</v>
      </c>
    </row>
    <row r="1477" spans="1:7" ht="20.100000000000001" customHeight="1" x14ac:dyDescent="0.2">
      <c r="A1477" s="268"/>
      <c r="B1477" s="182">
        <f t="shared" si="180"/>
        <v>0</v>
      </c>
      <c r="C1477" s="269"/>
      <c r="D1477" s="270"/>
      <c r="E1477" s="271"/>
      <c r="F1477" s="272"/>
      <c r="G1477" s="183">
        <f>ROUND(E1477*F1477,2)</f>
        <v>0</v>
      </c>
    </row>
    <row r="1478" spans="1:7" ht="20.100000000000001" customHeight="1" x14ac:dyDescent="0.2">
      <c r="A1478" s="268"/>
      <c r="B1478" s="182">
        <f t="shared" si="180"/>
        <v>0</v>
      </c>
      <c r="C1478" s="269"/>
      <c r="D1478" s="270"/>
      <c r="E1478" s="271"/>
      <c r="F1478" s="272"/>
      <c r="G1478" s="183">
        <f t="shared" ref="G1478:G1485" si="181">ROUND(E1478*F1478,2)</f>
        <v>0</v>
      </c>
    </row>
    <row r="1479" spans="1:7" ht="20.100000000000001" customHeight="1" x14ac:dyDescent="0.2">
      <c r="A1479" s="268"/>
      <c r="B1479" s="182">
        <f t="shared" si="180"/>
        <v>0</v>
      </c>
      <c r="C1479" s="269"/>
      <c r="D1479" s="270"/>
      <c r="E1479" s="271"/>
      <c r="F1479" s="272"/>
      <c r="G1479" s="183">
        <f t="shared" si="181"/>
        <v>0</v>
      </c>
    </row>
    <row r="1480" spans="1:7" ht="20.100000000000001" customHeight="1" x14ac:dyDescent="0.2">
      <c r="A1480" s="268"/>
      <c r="B1480" s="182">
        <f t="shared" si="180"/>
        <v>0</v>
      </c>
      <c r="C1480" s="269"/>
      <c r="D1480" s="270"/>
      <c r="E1480" s="271"/>
      <c r="F1480" s="272"/>
      <c r="G1480" s="183">
        <f t="shared" si="181"/>
        <v>0</v>
      </c>
    </row>
    <row r="1481" spans="1:7" ht="20.100000000000001" customHeight="1" x14ac:dyDescent="0.2">
      <c r="A1481" s="268"/>
      <c r="B1481" s="182">
        <f t="shared" si="180"/>
        <v>0</v>
      </c>
      <c r="C1481" s="269"/>
      <c r="D1481" s="270"/>
      <c r="E1481" s="271"/>
      <c r="F1481" s="272"/>
      <c r="G1481" s="183">
        <f t="shared" si="181"/>
        <v>0</v>
      </c>
    </row>
    <row r="1482" spans="1:7" ht="20.100000000000001" customHeight="1" x14ac:dyDescent="0.2">
      <c r="A1482" s="268"/>
      <c r="B1482" s="182">
        <f t="shared" si="180"/>
        <v>0</v>
      </c>
      <c r="C1482" s="269"/>
      <c r="D1482" s="270"/>
      <c r="E1482" s="271"/>
      <c r="F1482" s="272"/>
      <c r="G1482" s="183">
        <f t="shared" si="181"/>
        <v>0</v>
      </c>
    </row>
    <row r="1483" spans="1:7" ht="20.100000000000001" customHeight="1" x14ac:dyDescent="0.2">
      <c r="A1483" s="268"/>
      <c r="B1483" s="182">
        <f t="shared" si="180"/>
        <v>0</v>
      </c>
      <c r="C1483" s="269"/>
      <c r="D1483" s="270"/>
      <c r="E1483" s="271"/>
      <c r="F1483" s="272"/>
      <c r="G1483" s="183">
        <f t="shared" si="181"/>
        <v>0</v>
      </c>
    </row>
    <row r="1484" spans="1:7" ht="20.100000000000001" customHeight="1" x14ac:dyDescent="0.2">
      <c r="A1484" s="268"/>
      <c r="B1484" s="182">
        <f t="shared" si="180"/>
        <v>0</v>
      </c>
      <c r="C1484" s="269"/>
      <c r="D1484" s="270"/>
      <c r="E1484" s="271"/>
      <c r="F1484" s="272"/>
      <c r="G1484" s="183">
        <f t="shared" si="181"/>
        <v>0</v>
      </c>
    </row>
    <row r="1485" spans="1:7" ht="20.100000000000001" customHeight="1" x14ac:dyDescent="0.2">
      <c r="A1485" s="268"/>
      <c r="B1485" s="182">
        <f t="shared" si="180"/>
        <v>0</v>
      </c>
      <c r="C1485" s="269"/>
      <c r="D1485" s="270"/>
      <c r="E1485" s="271"/>
      <c r="F1485" s="272"/>
      <c r="G1485" s="183">
        <f t="shared" si="181"/>
        <v>0</v>
      </c>
    </row>
    <row r="1486" spans="1:7" ht="20.100000000000001" customHeight="1" x14ac:dyDescent="0.2">
      <c r="A1486" s="184"/>
      <c r="B1486" s="170"/>
      <c r="C1486" s="170"/>
      <c r="D1486" s="165"/>
      <c r="E1486" s="166"/>
      <c r="F1486" s="185" t="s">
        <v>39</v>
      </c>
      <c r="G1486" s="186">
        <f>SUBTOTAL(9,G1476:G1485)</f>
        <v>0</v>
      </c>
    </row>
    <row r="1487" spans="1:7" ht="20.100000000000001" customHeight="1" x14ac:dyDescent="0.2">
      <c r="A1487" s="184"/>
      <c r="B1487" s="170"/>
      <c r="C1487" s="187" t="s">
        <v>827</v>
      </c>
      <c r="D1487" s="165"/>
      <c r="E1487" s="166"/>
      <c r="F1487" s="170"/>
      <c r="G1487" s="188"/>
    </row>
    <row r="1488" spans="1:7" ht="20.100000000000001" customHeight="1" x14ac:dyDescent="0.2">
      <c r="A1488" s="268"/>
      <c r="B1488" s="182">
        <f t="shared" ref="B1488:B1496" si="182">IF(A1488=0,0,VLOOKUP(A1488,Tabla_Indices,2,FALSE))</f>
        <v>0</v>
      </c>
      <c r="C1488" s="269"/>
      <c r="D1488" s="270"/>
      <c r="E1488" s="271"/>
      <c r="F1488" s="276"/>
      <c r="G1488" s="189">
        <f>ROUND(E1488*F1488,2)</f>
        <v>0</v>
      </c>
    </row>
    <row r="1489" spans="1:7" ht="20.100000000000001" customHeight="1" x14ac:dyDescent="0.2">
      <c r="A1489" s="268"/>
      <c r="B1489" s="182">
        <f t="shared" si="182"/>
        <v>0</v>
      </c>
      <c r="C1489" s="275"/>
      <c r="D1489" s="270"/>
      <c r="E1489" s="271"/>
      <c r="F1489" s="272"/>
      <c r="G1489" s="189">
        <f>ROUND(E1489*F1489,2)</f>
        <v>0</v>
      </c>
    </row>
    <row r="1490" spans="1:7" ht="20.100000000000001" customHeight="1" x14ac:dyDescent="0.2">
      <c r="A1490" s="268"/>
      <c r="B1490" s="182">
        <f t="shared" si="182"/>
        <v>0</v>
      </c>
      <c r="C1490" s="277"/>
      <c r="D1490" s="270"/>
      <c r="E1490" s="271"/>
      <c r="F1490" s="272"/>
      <c r="G1490" s="189">
        <f>ROUND(E1490*F1490,2)</f>
        <v>0</v>
      </c>
    </row>
    <row r="1491" spans="1:7" ht="20.100000000000001" customHeight="1" x14ac:dyDescent="0.2">
      <c r="A1491" s="268"/>
      <c r="B1491" s="182">
        <f t="shared" si="182"/>
        <v>0</v>
      </c>
      <c r="C1491" s="277"/>
      <c r="D1491" s="270"/>
      <c r="E1491" s="271"/>
      <c r="F1491" s="272"/>
      <c r="G1491" s="189">
        <f>ROUND(E1491*F1491,2)</f>
        <v>0</v>
      </c>
    </row>
    <row r="1492" spans="1:7" ht="20.100000000000001" customHeight="1" x14ac:dyDescent="0.2">
      <c r="A1492" s="268"/>
      <c r="B1492" s="182">
        <f t="shared" si="182"/>
        <v>0</v>
      </c>
      <c r="C1492" s="277"/>
      <c r="D1492" s="270"/>
      <c r="E1492" s="271"/>
      <c r="F1492" s="272"/>
      <c r="G1492" s="189">
        <f t="shared" ref="G1492:G1496" si="183">ROUND(E1492*F1492,2)</f>
        <v>0</v>
      </c>
    </row>
    <row r="1493" spans="1:7" ht="20.100000000000001" customHeight="1" x14ac:dyDescent="0.2">
      <c r="A1493" s="268"/>
      <c r="B1493" s="182">
        <f t="shared" si="182"/>
        <v>0</v>
      </c>
      <c r="C1493" s="277"/>
      <c r="D1493" s="270"/>
      <c r="E1493" s="271"/>
      <c r="F1493" s="272"/>
      <c r="G1493" s="189">
        <f t="shared" si="183"/>
        <v>0</v>
      </c>
    </row>
    <row r="1494" spans="1:7" ht="20.100000000000001" customHeight="1" x14ac:dyDescent="0.2">
      <c r="A1494" s="268"/>
      <c r="B1494" s="182">
        <f t="shared" si="182"/>
        <v>0</v>
      </c>
      <c r="C1494" s="269"/>
      <c r="D1494" s="270"/>
      <c r="E1494" s="271"/>
      <c r="F1494" s="272"/>
      <c r="G1494" s="189">
        <f t="shared" si="183"/>
        <v>0</v>
      </c>
    </row>
    <row r="1495" spans="1:7" ht="20.100000000000001" customHeight="1" x14ac:dyDescent="0.2">
      <c r="A1495" s="268"/>
      <c r="B1495" s="182">
        <f t="shared" si="182"/>
        <v>0</v>
      </c>
      <c r="C1495" s="269"/>
      <c r="D1495" s="270"/>
      <c r="E1495" s="271"/>
      <c r="F1495" s="272"/>
      <c r="G1495" s="189">
        <f t="shared" si="183"/>
        <v>0</v>
      </c>
    </row>
    <row r="1496" spans="1:7" ht="20.100000000000001" customHeight="1" x14ac:dyDescent="0.2">
      <c r="A1496" s="268"/>
      <c r="B1496" s="182">
        <f t="shared" si="182"/>
        <v>0</v>
      </c>
      <c r="C1496" s="269"/>
      <c r="D1496" s="270"/>
      <c r="E1496" s="271"/>
      <c r="F1496" s="272"/>
      <c r="G1496" s="189">
        <f t="shared" si="183"/>
        <v>0</v>
      </c>
    </row>
    <row r="1497" spans="1:7" ht="20.100000000000001" customHeight="1" x14ac:dyDescent="0.2">
      <c r="A1497" s="190"/>
      <c r="B1497" s="165"/>
      <c r="C1497" s="170"/>
      <c r="D1497" s="165"/>
      <c r="E1497" s="166"/>
      <c r="F1497" s="185" t="s">
        <v>40</v>
      </c>
      <c r="G1497" s="186">
        <f>SUBTOTAL(9,G1488:G1496)</f>
        <v>0</v>
      </c>
    </row>
    <row r="1498" spans="1:7" ht="20.100000000000001" customHeight="1" thickBot="1" x14ac:dyDescent="0.25">
      <c r="A1498" s="191"/>
      <c r="B1498" s="192"/>
      <c r="C1498" s="193"/>
      <c r="D1498" s="192"/>
      <c r="E1498" s="194"/>
      <c r="F1498" s="195"/>
      <c r="G1498" s="196"/>
    </row>
    <row r="1499" spans="1:7" ht="20.100000000000001" customHeight="1" thickBot="1" x14ac:dyDescent="0.25">
      <c r="A1499" s="249" t="str">
        <f>B1457</f>
        <v>12-3</v>
      </c>
      <c r="B1499" s="247" t="str">
        <f>C1457</f>
        <v>Piso cemento alisado</v>
      </c>
      <c r="C1499" s="197"/>
      <c r="D1499" s="197" t="s">
        <v>41</v>
      </c>
      <c r="E1499" s="198"/>
      <c r="F1499" s="199" t="s">
        <v>42</v>
      </c>
      <c r="G1499" s="200">
        <f>SUBTOTAL(9,G1462:G1498)</f>
        <v>0</v>
      </c>
    </row>
    <row r="1500" spans="1:7" ht="20.100000000000001" customHeight="1" thickTop="1" thickBot="1" x14ac:dyDescent="0.25"/>
    <row r="1501" spans="1:7" ht="20.100000000000001" customHeight="1" thickTop="1" x14ac:dyDescent="0.2">
      <c r="A1501" s="329" t="s">
        <v>44</v>
      </c>
      <c r="B1501" s="330"/>
      <c r="C1501" s="330"/>
      <c r="D1501" s="330"/>
      <c r="E1501" s="330"/>
      <c r="F1501" s="330"/>
      <c r="G1501" s="331"/>
    </row>
    <row r="1502" spans="1:7" ht="20.100000000000001" customHeight="1" x14ac:dyDescent="0.2">
      <c r="A1502" s="155" t="s">
        <v>823</v>
      </c>
      <c r="B1502" s="156" t="str">
        <f>Comitente</f>
        <v>DIRECCIÓN ARQUITECTURA</v>
      </c>
      <c r="C1502" s="157"/>
      <c r="D1502" s="158"/>
      <c r="E1502" s="158"/>
      <c r="F1502" s="159"/>
      <c r="G1502" s="160"/>
    </row>
    <row r="1503" spans="1:7" ht="20.100000000000001" customHeight="1" x14ac:dyDescent="0.2">
      <c r="A1503" s="155" t="s">
        <v>824</v>
      </c>
      <c r="B1503" s="156">
        <f>Contratista</f>
        <v>0</v>
      </c>
      <c r="C1503" s="161"/>
      <c r="D1503" s="161"/>
      <c r="E1503" s="161"/>
      <c r="F1503" s="156"/>
      <c r="G1503" s="162"/>
    </row>
    <row r="1504" spans="1:7" ht="20.100000000000001" customHeight="1" x14ac:dyDescent="0.2">
      <c r="A1504" s="155" t="s">
        <v>31</v>
      </c>
      <c r="B1504" s="156" t="str">
        <f>Obra</f>
        <v>CENTRO DE SALUD SAN MARTIN</v>
      </c>
      <c r="C1504" s="161"/>
      <c r="D1504" s="161"/>
      <c r="E1504" s="161"/>
      <c r="F1504" s="156" t="s">
        <v>45</v>
      </c>
      <c r="G1504" s="162" t="str">
        <f>Fecha_Base</f>
        <v>07/11/2017</v>
      </c>
    </row>
    <row r="1505" spans="1:7" ht="20.100000000000001" customHeight="1" x14ac:dyDescent="0.2">
      <c r="A1505" s="163" t="s">
        <v>822</v>
      </c>
      <c r="B1505" s="164" t="str">
        <f>Ubicación</f>
        <v>CALLE NACIONAL - DISTRITO DOS ACEQUIAS</v>
      </c>
      <c r="C1505" s="164"/>
      <c r="D1505" s="165"/>
      <c r="E1505" s="166"/>
      <c r="F1505" s="167"/>
      <c r="G1505" s="168"/>
    </row>
    <row r="1506" spans="1:7" ht="20.100000000000001" customHeight="1" x14ac:dyDescent="0.2">
      <c r="A1506" s="163" t="s">
        <v>46</v>
      </c>
      <c r="B1506" s="278">
        <v>12</v>
      </c>
      <c r="C1506" s="170" t="str">
        <f>IF(B1506="","",VLOOKUP(B1506,Computo_Presupuesto,2,FALSE))</f>
        <v>PISOS, ZOCALOS, UMBRALES Y ANTEPECHOS</v>
      </c>
      <c r="D1506" s="171"/>
      <c r="E1506" s="166"/>
      <c r="F1506" s="167"/>
      <c r="G1506" s="168"/>
    </row>
    <row r="1507" spans="1:7" ht="20.100000000000001" customHeight="1" x14ac:dyDescent="0.2">
      <c r="A1507" s="163" t="s">
        <v>32</v>
      </c>
      <c r="B1507" s="254" t="s">
        <v>1652</v>
      </c>
      <c r="C1507" s="170" t="str">
        <f>IF(B1507=0,"",VLOOKUP(B1507,Computo_Presupuesto,2,FALSE))</f>
        <v>Pavimentos Articulado</v>
      </c>
      <c r="D1507" s="165"/>
      <c r="E1507" s="166"/>
      <c r="F1507" s="164" t="s">
        <v>33</v>
      </c>
      <c r="G1507" s="172" t="str">
        <f>IF(B1507=0,"",VLOOKUP(B1507,Computo_Presupuesto,4,FALSE))</f>
        <v>m2</v>
      </c>
    </row>
    <row r="1508" spans="1:7" ht="20.100000000000001" customHeight="1" x14ac:dyDescent="0.2">
      <c r="A1508" s="163"/>
      <c r="B1508" s="164"/>
      <c r="C1508" s="170"/>
      <c r="D1508" s="165"/>
      <c r="E1508" s="166"/>
      <c r="F1508" s="170"/>
      <c r="G1508" s="173"/>
    </row>
    <row r="1509" spans="1:7" ht="20.100000000000001" customHeight="1" x14ac:dyDescent="0.2">
      <c r="A1509" s="332" t="s">
        <v>685</v>
      </c>
      <c r="B1509" s="333"/>
      <c r="C1509" s="334" t="s">
        <v>0</v>
      </c>
      <c r="D1509" s="334" t="s">
        <v>34</v>
      </c>
      <c r="E1509" s="335" t="s">
        <v>35</v>
      </c>
      <c r="F1509" s="336" t="s">
        <v>36</v>
      </c>
      <c r="G1509" s="337" t="s">
        <v>37</v>
      </c>
    </row>
    <row r="1510" spans="1:7" ht="20.100000000000001" customHeight="1" x14ac:dyDescent="0.2">
      <c r="A1510" s="174" t="s">
        <v>686</v>
      </c>
      <c r="B1510" s="175" t="s">
        <v>687</v>
      </c>
      <c r="C1510" s="334"/>
      <c r="D1510" s="334"/>
      <c r="E1510" s="335"/>
      <c r="F1510" s="336"/>
      <c r="G1510" s="337"/>
    </row>
    <row r="1511" spans="1:7" ht="20.100000000000001" customHeight="1" x14ac:dyDescent="0.2">
      <c r="A1511" s="267"/>
      <c r="B1511" s="176"/>
      <c r="C1511" s="177" t="s">
        <v>825</v>
      </c>
      <c r="D1511" s="178"/>
      <c r="E1511" s="179"/>
      <c r="F1511" s="180"/>
      <c r="G1511" s="181"/>
    </row>
    <row r="1512" spans="1:7" ht="20.100000000000001" customHeight="1" x14ac:dyDescent="0.2">
      <c r="A1512" s="268"/>
      <c r="B1512" s="182">
        <f t="shared" ref="B1512:B1523" si="184">IF(A1512=0,0,VLOOKUP(A1512,Tabla_Indices,2,FALSE))</f>
        <v>0</v>
      </c>
      <c r="C1512" s="269"/>
      <c r="D1512" s="270"/>
      <c r="E1512" s="271"/>
      <c r="F1512" s="272"/>
      <c r="G1512" s="183">
        <f>ROUND(E1512*F1512,2)</f>
        <v>0</v>
      </c>
    </row>
    <row r="1513" spans="1:7" ht="20.100000000000001" customHeight="1" x14ac:dyDescent="0.2">
      <c r="A1513" s="273"/>
      <c r="B1513" s="182">
        <f t="shared" si="184"/>
        <v>0</v>
      </c>
      <c r="C1513" s="269"/>
      <c r="D1513" s="270"/>
      <c r="E1513" s="271"/>
      <c r="F1513" s="272"/>
      <c r="G1513" s="183">
        <f t="shared" ref="G1513:G1523" si="185">ROUND(E1513*F1513,2)</f>
        <v>0</v>
      </c>
    </row>
    <row r="1514" spans="1:7" ht="20.100000000000001" customHeight="1" x14ac:dyDescent="0.2">
      <c r="A1514" s="268"/>
      <c r="B1514" s="182">
        <f t="shared" si="184"/>
        <v>0</v>
      </c>
      <c r="C1514" s="269"/>
      <c r="D1514" s="270"/>
      <c r="E1514" s="271"/>
      <c r="F1514" s="272"/>
      <c r="G1514" s="183">
        <f t="shared" si="185"/>
        <v>0</v>
      </c>
    </row>
    <row r="1515" spans="1:7" ht="20.100000000000001" customHeight="1" x14ac:dyDescent="0.2">
      <c r="A1515" s="268"/>
      <c r="B1515" s="182">
        <f t="shared" si="184"/>
        <v>0</v>
      </c>
      <c r="C1515" s="269"/>
      <c r="D1515" s="270"/>
      <c r="E1515" s="271"/>
      <c r="F1515" s="272"/>
      <c r="G1515" s="183">
        <f t="shared" si="185"/>
        <v>0</v>
      </c>
    </row>
    <row r="1516" spans="1:7" ht="20.100000000000001" customHeight="1" x14ac:dyDescent="0.2">
      <c r="A1516" s="268"/>
      <c r="B1516" s="182">
        <f t="shared" si="184"/>
        <v>0</v>
      </c>
      <c r="C1516" s="269"/>
      <c r="D1516" s="270"/>
      <c r="E1516" s="274"/>
      <c r="F1516" s="272"/>
      <c r="G1516" s="183">
        <f t="shared" si="185"/>
        <v>0</v>
      </c>
    </row>
    <row r="1517" spans="1:7" ht="20.100000000000001" customHeight="1" x14ac:dyDescent="0.2">
      <c r="A1517" s="268"/>
      <c r="B1517" s="182">
        <f t="shared" si="184"/>
        <v>0</v>
      </c>
      <c r="C1517" s="269"/>
      <c r="D1517" s="270"/>
      <c r="E1517" s="274"/>
      <c r="F1517" s="272"/>
      <c r="G1517" s="183">
        <f t="shared" si="185"/>
        <v>0</v>
      </c>
    </row>
    <row r="1518" spans="1:7" ht="20.100000000000001" customHeight="1" x14ac:dyDescent="0.2">
      <c r="A1518" s="268"/>
      <c r="B1518" s="182">
        <f t="shared" si="184"/>
        <v>0</v>
      </c>
      <c r="C1518" s="269"/>
      <c r="D1518" s="270"/>
      <c r="E1518" s="271"/>
      <c r="F1518" s="272"/>
      <c r="G1518" s="183">
        <f t="shared" si="185"/>
        <v>0</v>
      </c>
    </row>
    <row r="1519" spans="1:7" ht="20.100000000000001" customHeight="1" x14ac:dyDescent="0.2">
      <c r="A1519" s="268"/>
      <c r="B1519" s="182">
        <f t="shared" si="184"/>
        <v>0</v>
      </c>
      <c r="C1519" s="269"/>
      <c r="D1519" s="270"/>
      <c r="E1519" s="271"/>
      <c r="F1519" s="272"/>
      <c r="G1519" s="183">
        <f t="shared" si="185"/>
        <v>0</v>
      </c>
    </row>
    <row r="1520" spans="1:7" ht="20.100000000000001" customHeight="1" x14ac:dyDescent="0.2">
      <c r="A1520" s="268"/>
      <c r="B1520" s="182">
        <f t="shared" si="184"/>
        <v>0</v>
      </c>
      <c r="C1520" s="269"/>
      <c r="D1520" s="270"/>
      <c r="E1520" s="271"/>
      <c r="F1520" s="272"/>
      <c r="G1520" s="183">
        <f t="shared" si="185"/>
        <v>0</v>
      </c>
    </row>
    <row r="1521" spans="1:7" ht="20.100000000000001" customHeight="1" x14ac:dyDescent="0.2">
      <c r="A1521" s="268"/>
      <c r="B1521" s="182">
        <f t="shared" si="184"/>
        <v>0</v>
      </c>
      <c r="C1521" s="269"/>
      <c r="D1521" s="270"/>
      <c r="E1521" s="271"/>
      <c r="F1521" s="272"/>
      <c r="G1521" s="183">
        <f t="shared" si="185"/>
        <v>0</v>
      </c>
    </row>
    <row r="1522" spans="1:7" ht="20.100000000000001" customHeight="1" x14ac:dyDescent="0.2">
      <c r="A1522" s="268"/>
      <c r="B1522" s="182">
        <f t="shared" si="184"/>
        <v>0</v>
      </c>
      <c r="C1522" s="269"/>
      <c r="D1522" s="270"/>
      <c r="E1522" s="271"/>
      <c r="F1522" s="272"/>
      <c r="G1522" s="183">
        <f t="shared" si="185"/>
        <v>0</v>
      </c>
    </row>
    <row r="1523" spans="1:7" ht="20.100000000000001" customHeight="1" x14ac:dyDescent="0.2">
      <c r="A1523" s="268"/>
      <c r="B1523" s="182">
        <f t="shared" si="184"/>
        <v>0</v>
      </c>
      <c r="C1523" s="269"/>
      <c r="D1523" s="270"/>
      <c r="E1523" s="271"/>
      <c r="F1523" s="272"/>
      <c r="G1523" s="183">
        <f t="shared" si="185"/>
        <v>0</v>
      </c>
    </row>
    <row r="1524" spans="1:7" ht="20.100000000000001" customHeight="1" x14ac:dyDescent="0.2">
      <c r="A1524" s="184"/>
      <c r="B1524" s="170"/>
      <c r="C1524" s="170"/>
      <c r="D1524" s="165"/>
      <c r="E1524" s="166"/>
      <c r="F1524" s="185" t="s">
        <v>38</v>
      </c>
      <c r="G1524" s="186">
        <f>SUBTOTAL(9,G1512:G1523)</f>
        <v>0</v>
      </c>
    </row>
    <row r="1525" spans="1:7" ht="20.100000000000001" customHeight="1" x14ac:dyDescent="0.2">
      <c r="A1525" s="184"/>
      <c r="B1525" s="170"/>
      <c r="C1525" s="187" t="s">
        <v>826</v>
      </c>
      <c r="D1525" s="165"/>
      <c r="E1525" s="166"/>
      <c r="F1525" s="167"/>
      <c r="G1525" s="188"/>
    </row>
    <row r="1526" spans="1:7" ht="20.100000000000001" customHeight="1" x14ac:dyDescent="0.2">
      <c r="A1526" s="268"/>
      <c r="B1526" s="182">
        <f t="shared" ref="B1526:B1535" si="186">IF(A1526=0,0,VLOOKUP(A1526,Tabla_Indices,2,FALSE))</f>
        <v>0</v>
      </c>
      <c r="C1526" s="275"/>
      <c r="D1526" s="270"/>
      <c r="E1526" s="271"/>
      <c r="F1526" s="272"/>
      <c r="G1526" s="183">
        <f>ROUND(E1526*F1526,2)</f>
        <v>0</v>
      </c>
    </row>
    <row r="1527" spans="1:7" ht="20.100000000000001" customHeight="1" x14ac:dyDescent="0.2">
      <c r="A1527" s="268"/>
      <c r="B1527" s="182">
        <f t="shared" si="186"/>
        <v>0</v>
      </c>
      <c r="C1527" s="269"/>
      <c r="D1527" s="270"/>
      <c r="E1527" s="271"/>
      <c r="F1527" s="272"/>
      <c r="G1527" s="183">
        <f>ROUND(E1527*F1527,2)</f>
        <v>0</v>
      </c>
    </row>
    <row r="1528" spans="1:7" ht="20.100000000000001" customHeight="1" x14ac:dyDescent="0.2">
      <c r="A1528" s="268"/>
      <c r="B1528" s="182">
        <f t="shared" si="186"/>
        <v>0</v>
      </c>
      <c r="C1528" s="269"/>
      <c r="D1528" s="270"/>
      <c r="E1528" s="271"/>
      <c r="F1528" s="272"/>
      <c r="G1528" s="183">
        <f t="shared" ref="G1528:G1535" si="187">ROUND(E1528*F1528,2)</f>
        <v>0</v>
      </c>
    </row>
    <row r="1529" spans="1:7" ht="20.100000000000001" customHeight="1" x14ac:dyDescent="0.2">
      <c r="A1529" s="268"/>
      <c r="B1529" s="182">
        <f t="shared" si="186"/>
        <v>0</v>
      </c>
      <c r="C1529" s="269"/>
      <c r="D1529" s="270"/>
      <c r="E1529" s="271"/>
      <c r="F1529" s="272"/>
      <c r="G1529" s="183">
        <f t="shared" si="187"/>
        <v>0</v>
      </c>
    </row>
    <row r="1530" spans="1:7" ht="20.100000000000001" customHeight="1" x14ac:dyDescent="0.2">
      <c r="A1530" s="268"/>
      <c r="B1530" s="182">
        <f t="shared" si="186"/>
        <v>0</v>
      </c>
      <c r="C1530" s="269"/>
      <c r="D1530" s="270"/>
      <c r="E1530" s="271"/>
      <c r="F1530" s="272"/>
      <c r="G1530" s="183">
        <f t="shared" si="187"/>
        <v>0</v>
      </c>
    </row>
    <row r="1531" spans="1:7" ht="20.100000000000001" customHeight="1" x14ac:dyDescent="0.2">
      <c r="A1531" s="268"/>
      <c r="B1531" s="182">
        <f t="shared" si="186"/>
        <v>0</v>
      </c>
      <c r="C1531" s="269"/>
      <c r="D1531" s="270"/>
      <c r="E1531" s="271"/>
      <c r="F1531" s="272"/>
      <c r="G1531" s="183">
        <f t="shared" si="187"/>
        <v>0</v>
      </c>
    </row>
    <row r="1532" spans="1:7" ht="20.100000000000001" customHeight="1" x14ac:dyDescent="0.2">
      <c r="A1532" s="268"/>
      <c r="B1532" s="182">
        <f t="shared" si="186"/>
        <v>0</v>
      </c>
      <c r="C1532" s="269"/>
      <c r="D1532" s="270"/>
      <c r="E1532" s="271"/>
      <c r="F1532" s="272"/>
      <c r="G1532" s="183">
        <f t="shared" si="187"/>
        <v>0</v>
      </c>
    </row>
    <row r="1533" spans="1:7" ht="20.100000000000001" customHeight="1" x14ac:dyDescent="0.2">
      <c r="A1533" s="268"/>
      <c r="B1533" s="182">
        <f t="shared" si="186"/>
        <v>0</v>
      </c>
      <c r="C1533" s="269"/>
      <c r="D1533" s="270"/>
      <c r="E1533" s="271"/>
      <c r="F1533" s="272"/>
      <c r="G1533" s="183">
        <f t="shared" si="187"/>
        <v>0</v>
      </c>
    </row>
    <row r="1534" spans="1:7" ht="20.100000000000001" customHeight="1" x14ac:dyDescent="0.2">
      <c r="A1534" s="268"/>
      <c r="B1534" s="182">
        <f t="shared" si="186"/>
        <v>0</v>
      </c>
      <c r="C1534" s="269"/>
      <c r="D1534" s="270"/>
      <c r="E1534" s="271"/>
      <c r="F1534" s="272"/>
      <c r="G1534" s="183">
        <f t="shared" si="187"/>
        <v>0</v>
      </c>
    </row>
    <row r="1535" spans="1:7" ht="20.100000000000001" customHeight="1" x14ac:dyDescent="0.2">
      <c r="A1535" s="268"/>
      <c r="B1535" s="182">
        <f t="shared" si="186"/>
        <v>0</v>
      </c>
      <c r="C1535" s="269"/>
      <c r="D1535" s="270"/>
      <c r="E1535" s="271"/>
      <c r="F1535" s="272"/>
      <c r="G1535" s="183">
        <f t="shared" si="187"/>
        <v>0</v>
      </c>
    </row>
    <row r="1536" spans="1:7" ht="20.100000000000001" customHeight="1" x14ac:dyDescent="0.2">
      <c r="A1536" s="184"/>
      <c r="B1536" s="170"/>
      <c r="C1536" s="170"/>
      <c r="D1536" s="165"/>
      <c r="E1536" s="166"/>
      <c r="F1536" s="185" t="s">
        <v>39</v>
      </c>
      <c r="G1536" s="186">
        <f>SUBTOTAL(9,G1526:G1535)</f>
        <v>0</v>
      </c>
    </row>
    <row r="1537" spans="1:7" ht="20.100000000000001" customHeight="1" x14ac:dyDescent="0.2">
      <c r="A1537" s="184"/>
      <c r="B1537" s="170"/>
      <c r="C1537" s="187" t="s">
        <v>827</v>
      </c>
      <c r="D1537" s="165"/>
      <c r="E1537" s="166"/>
      <c r="F1537" s="170"/>
      <c r="G1537" s="188"/>
    </row>
    <row r="1538" spans="1:7" ht="20.100000000000001" customHeight="1" x14ac:dyDescent="0.2">
      <c r="A1538" s="268"/>
      <c r="B1538" s="182">
        <f t="shared" ref="B1538:B1546" si="188">IF(A1538=0,0,VLOOKUP(A1538,Tabla_Indices,2,FALSE))</f>
        <v>0</v>
      </c>
      <c r="C1538" s="269"/>
      <c r="D1538" s="270"/>
      <c r="E1538" s="271"/>
      <c r="F1538" s="276"/>
      <c r="G1538" s="189">
        <f>ROUND(E1538*F1538,2)</f>
        <v>0</v>
      </c>
    </row>
    <row r="1539" spans="1:7" ht="20.100000000000001" customHeight="1" x14ac:dyDescent="0.2">
      <c r="A1539" s="268"/>
      <c r="B1539" s="182">
        <f t="shared" si="188"/>
        <v>0</v>
      </c>
      <c r="C1539" s="275"/>
      <c r="D1539" s="270"/>
      <c r="E1539" s="271"/>
      <c r="F1539" s="272"/>
      <c r="G1539" s="189">
        <f>ROUND(E1539*F1539,2)</f>
        <v>0</v>
      </c>
    </row>
    <row r="1540" spans="1:7" ht="20.100000000000001" customHeight="1" x14ac:dyDescent="0.2">
      <c r="A1540" s="268"/>
      <c r="B1540" s="182">
        <f t="shared" si="188"/>
        <v>0</v>
      </c>
      <c r="C1540" s="277"/>
      <c r="D1540" s="270"/>
      <c r="E1540" s="271"/>
      <c r="F1540" s="272"/>
      <c r="G1540" s="189">
        <f>ROUND(E1540*F1540,2)</f>
        <v>0</v>
      </c>
    </row>
    <row r="1541" spans="1:7" ht="20.100000000000001" customHeight="1" x14ac:dyDescent="0.2">
      <c r="A1541" s="268"/>
      <c r="B1541" s="182">
        <f t="shared" si="188"/>
        <v>0</v>
      </c>
      <c r="C1541" s="277"/>
      <c r="D1541" s="270"/>
      <c r="E1541" s="271"/>
      <c r="F1541" s="272"/>
      <c r="G1541" s="189">
        <f>ROUND(E1541*F1541,2)</f>
        <v>0</v>
      </c>
    </row>
    <row r="1542" spans="1:7" ht="20.100000000000001" customHeight="1" x14ac:dyDescent="0.2">
      <c r="A1542" s="268"/>
      <c r="B1542" s="182">
        <f t="shared" si="188"/>
        <v>0</v>
      </c>
      <c r="C1542" s="277"/>
      <c r="D1542" s="270"/>
      <c r="E1542" s="271"/>
      <c r="F1542" s="272"/>
      <c r="G1542" s="189">
        <f t="shared" ref="G1542:G1546" si="189">ROUND(E1542*F1542,2)</f>
        <v>0</v>
      </c>
    </row>
    <row r="1543" spans="1:7" ht="20.100000000000001" customHeight="1" x14ac:dyDescent="0.2">
      <c r="A1543" s="268"/>
      <c r="B1543" s="182">
        <f t="shared" si="188"/>
        <v>0</v>
      </c>
      <c r="C1543" s="277"/>
      <c r="D1543" s="270"/>
      <c r="E1543" s="271"/>
      <c r="F1543" s="272"/>
      <c r="G1543" s="189">
        <f t="shared" si="189"/>
        <v>0</v>
      </c>
    </row>
    <row r="1544" spans="1:7" ht="20.100000000000001" customHeight="1" x14ac:dyDescent="0.2">
      <c r="A1544" s="268"/>
      <c r="B1544" s="182">
        <f t="shared" si="188"/>
        <v>0</v>
      </c>
      <c r="C1544" s="269"/>
      <c r="D1544" s="270"/>
      <c r="E1544" s="271"/>
      <c r="F1544" s="272"/>
      <c r="G1544" s="189">
        <f t="shared" si="189"/>
        <v>0</v>
      </c>
    </row>
    <row r="1545" spans="1:7" ht="20.100000000000001" customHeight="1" x14ac:dyDescent="0.2">
      <c r="A1545" s="268"/>
      <c r="B1545" s="182">
        <f t="shared" si="188"/>
        <v>0</v>
      </c>
      <c r="C1545" s="269"/>
      <c r="D1545" s="270"/>
      <c r="E1545" s="271"/>
      <c r="F1545" s="272"/>
      <c r="G1545" s="189">
        <f t="shared" si="189"/>
        <v>0</v>
      </c>
    </row>
    <row r="1546" spans="1:7" ht="20.100000000000001" customHeight="1" x14ac:dyDescent="0.2">
      <c r="A1546" s="268"/>
      <c r="B1546" s="182">
        <f t="shared" si="188"/>
        <v>0</v>
      </c>
      <c r="C1546" s="269"/>
      <c r="D1546" s="270"/>
      <c r="E1546" s="271"/>
      <c r="F1546" s="272"/>
      <c r="G1546" s="189">
        <f t="shared" si="189"/>
        <v>0</v>
      </c>
    </row>
    <row r="1547" spans="1:7" ht="20.100000000000001" customHeight="1" x14ac:dyDescent="0.2">
      <c r="A1547" s="190"/>
      <c r="B1547" s="165"/>
      <c r="C1547" s="170"/>
      <c r="D1547" s="165"/>
      <c r="E1547" s="166"/>
      <c r="F1547" s="185" t="s">
        <v>40</v>
      </c>
      <c r="G1547" s="186">
        <f>SUBTOTAL(9,G1538:G1546)</f>
        <v>0</v>
      </c>
    </row>
    <row r="1548" spans="1:7" ht="20.100000000000001" customHeight="1" thickBot="1" x14ac:dyDescent="0.25">
      <c r="A1548" s="191"/>
      <c r="B1548" s="192"/>
      <c r="C1548" s="193"/>
      <c r="D1548" s="192"/>
      <c r="E1548" s="194"/>
      <c r="F1548" s="195"/>
      <c r="G1548" s="196"/>
    </row>
    <row r="1549" spans="1:7" ht="20.100000000000001" customHeight="1" thickBot="1" x14ac:dyDescent="0.25">
      <c r="A1549" s="249" t="str">
        <f>B1507</f>
        <v>12-4</v>
      </c>
      <c r="B1549" s="247" t="str">
        <f>C1507</f>
        <v>Pavimentos Articulado</v>
      </c>
      <c r="C1549" s="197"/>
      <c r="D1549" s="197" t="s">
        <v>41</v>
      </c>
      <c r="E1549" s="198"/>
      <c r="F1549" s="199" t="s">
        <v>42</v>
      </c>
      <c r="G1549" s="200">
        <f>SUBTOTAL(9,G1512:G1548)</f>
        <v>0</v>
      </c>
    </row>
    <row r="1550" spans="1:7" ht="20.100000000000001" customHeight="1" thickTop="1" thickBot="1" x14ac:dyDescent="0.25"/>
    <row r="1551" spans="1:7" ht="20.100000000000001" customHeight="1" thickTop="1" x14ac:dyDescent="0.2">
      <c r="A1551" s="329" t="s">
        <v>44</v>
      </c>
      <c r="B1551" s="330"/>
      <c r="C1551" s="330"/>
      <c r="D1551" s="330"/>
      <c r="E1551" s="330"/>
      <c r="F1551" s="330"/>
      <c r="G1551" s="331"/>
    </row>
    <row r="1552" spans="1:7" ht="20.100000000000001" customHeight="1" x14ac:dyDescent="0.2">
      <c r="A1552" s="155" t="s">
        <v>823</v>
      </c>
      <c r="B1552" s="156" t="str">
        <f>Comitente</f>
        <v>DIRECCIÓN ARQUITECTURA</v>
      </c>
      <c r="C1552" s="157"/>
      <c r="D1552" s="158"/>
      <c r="E1552" s="158"/>
      <c r="F1552" s="159"/>
      <c r="G1552" s="160"/>
    </row>
    <row r="1553" spans="1:7" ht="20.100000000000001" customHeight="1" x14ac:dyDescent="0.2">
      <c r="A1553" s="155" t="s">
        <v>824</v>
      </c>
      <c r="B1553" s="156">
        <f>Contratista</f>
        <v>0</v>
      </c>
      <c r="C1553" s="161"/>
      <c r="D1553" s="161"/>
      <c r="E1553" s="161"/>
      <c r="F1553" s="156"/>
      <c r="G1553" s="162"/>
    </row>
    <row r="1554" spans="1:7" ht="20.100000000000001" customHeight="1" x14ac:dyDescent="0.2">
      <c r="A1554" s="155" t="s">
        <v>31</v>
      </c>
      <c r="B1554" s="156" t="str">
        <f>Obra</f>
        <v>CENTRO DE SALUD SAN MARTIN</v>
      </c>
      <c r="C1554" s="161"/>
      <c r="D1554" s="161"/>
      <c r="E1554" s="161"/>
      <c r="F1554" s="156" t="s">
        <v>45</v>
      </c>
      <c r="G1554" s="162" t="str">
        <f>Fecha_Base</f>
        <v>07/11/2017</v>
      </c>
    </row>
    <row r="1555" spans="1:7" ht="20.100000000000001" customHeight="1" x14ac:dyDescent="0.2">
      <c r="A1555" s="163" t="s">
        <v>822</v>
      </c>
      <c r="B1555" s="164" t="str">
        <f>Ubicación</f>
        <v>CALLE NACIONAL - DISTRITO DOS ACEQUIAS</v>
      </c>
      <c r="C1555" s="164"/>
      <c r="D1555" s="165"/>
      <c r="E1555" s="166"/>
      <c r="F1555" s="167"/>
      <c r="G1555" s="168"/>
    </row>
    <row r="1556" spans="1:7" ht="20.100000000000001" customHeight="1" x14ac:dyDescent="0.2">
      <c r="A1556" s="163" t="s">
        <v>46</v>
      </c>
      <c r="B1556" s="278">
        <v>12</v>
      </c>
      <c r="C1556" s="170" t="str">
        <f>IF(B1556="","",VLOOKUP(B1556,Computo_Presupuesto,2,FALSE))</f>
        <v>PISOS, ZOCALOS, UMBRALES Y ANTEPECHOS</v>
      </c>
      <c r="D1556" s="171"/>
      <c r="E1556" s="166"/>
      <c r="F1556" s="167"/>
      <c r="G1556" s="168"/>
    </row>
    <row r="1557" spans="1:7" ht="20.100000000000001" customHeight="1" x14ac:dyDescent="0.2">
      <c r="A1557" s="163" t="s">
        <v>32</v>
      </c>
      <c r="B1557" s="254" t="s">
        <v>1653</v>
      </c>
      <c r="C1557" s="170" t="str">
        <f>IF(B1557=0,"",VLOOKUP(B1557,Computo_Presupuesto,2,FALSE))</f>
        <v>Zócalo granítico sanitario</v>
      </c>
      <c r="D1557" s="165"/>
      <c r="E1557" s="166"/>
      <c r="F1557" s="164" t="s">
        <v>33</v>
      </c>
      <c r="G1557" s="172" t="str">
        <f>IF(B1557=0,"",VLOOKUP(B1557,Computo_Presupuesto,4,FALSE))</f>
        <v>ml</v>
      </c>
    </row>
    <row r="1558" spans="1:7" ht="20.100000000000001" customHeight="1" x14ac:dyDescent="0.2">
      <c r="A1558" s="163"/>
      <c r="B1558" s="164"/>
      <c r="C1558" s="170"/>
      <c r="D1558" s="165"/>
      <c r="E1558" s="166"/>
      <c r="F1558" s="170"/>
      <c r="G1558" s="173"/>
    </row>
    <row r="1559" spans="1:7" ht="20.100000000000001" customHeight="1" x14ac:dyDescent="0.2">
      <c r="A1559" s="332" t="s">
        <v>685</v>
      </c>
      <c r="B1559" s="333"/>
      <c r="C1559" s="334" t="s">
        <v>0</v>
      </c>
      <c r="D1559" s="334" t="s">
        <v>34</v>
      </c>
      <c r="E1559" s="335" t="s">
        <v>35</v>
      </c>
      <c r="F1559" s="336" t="s">
        <v>36</v>
      </c>
      <c r="G1559" s="337" t="s">
        <v>37</v>
      </c>
    </row>
    <row r="1560" spans="1:7" s="15" customFormat="1" ht="20.100000000000001" customHeight="1" x14ac:dyDescent="0.2">
      <c r="A1560" s="174" t="s">
        <v>686</v>
      </c>
      <c r="B1560" s="175" t="s">
        <v>687</v>
      </c>
      <c r="C1560" s="334"/>
      <c r="D1560" s="334"/>
      <c r="E1560" s="335"/>
      <c r="F1560" s="336"/>
      <c r="G1560" s="337"/>
    </row>
    <row r="1561" spans="1:7" ht="20.100000000000001" customHeight="1" x14ac:dyDescent="0.2">
      <c r="A1561" s="267"/>
      <c r="B1561" s="176"/>
      <c r="C1561" s="177" t="s">
        <v>825</v>
      </c>
      <c r="D1561" s="178"/>
      <c r="E1561" s="179"/>
      <c r="F1561" s="180"/>
      <c r="G1561" s="181"/>
    </row>
    <row r="1562" spans="1:7" ht="20.100000000000001" customHeight="1" x14ac:dyDescent="0.2">
      <c r="A1562" s="268"/>
      <c r="B1562" s="182">
        <f t="shared" ref="B1562:B1573" si="190">IF(A1562=0,0,VLOOKUP(A1562,Tabla_Indices,2,FALSE))</f>
        <v>0</v>
      </c>
      <c r="C1562" s="269"/>
      <c r="D1562" s="270"/>
      <c r="E1562" s="271"/>
      <c r="F1562" s="272"/>
      <c r="G1562" s="183">
        <f>ROUND(E1562*F1562,2)</f>
        <v>0</v>
      </c>
    </row>
    <row r="1563" spans="1:7" ht="20.100000000000001" customHeight="1" x14ac:dyDescent="0.2">
      <c r="A1563" s="273"/>
      <c r="B1563" s="182">
        <f t="shared" si="190"/>
        <v>0</v>
      </c>
      <c r="C1563" s="269"/>
      <c r="D1563" s="270"/>
      <c r="E1563" s="271"/>
      <c r="F1563" s="272"/>
      <c r="G1563" s="183">
        <f t="shared" ref="G1563:G1573" si="191">ROUND(E1563*F1563,2)</f>
        <v>0</v>
      </c>
    </row>
    <row r="1564" spans="1:7" ht="20.100000000000001" customHeight="1" x14ac:dyDescent="0.2">
      <c r="A1564" s="268"/>
      <c r="B1564" s="182">
        <f t="shared" si="190"/>
        <v>0</v>
      </c>
      <c r="C1564" s="269"/>
      <c r="D1564" s="270"/>
      <c r="E1564" s="271"/>
      <c r="F1564" s="272"/>
      <c r="G1564" s="183">
        <f t="shared" si="191"/>
        <v>0</v>
      </c>
    </row>
    <row r="1565" spans="1:7" ht="20.100000000000001" customHeight="1" x14ac:dyDescent="0.2">
      <c r="A1565" s="268"/>
      <c r="B1565" s="182">
        <f t="shared" si="190"/>
        <v>0</v>
      </c>
      <c r="C1565" s="269"/>
      <c r="D1565" s="270"/>
      <c r="E1565" s="271"/>
      <c r="F1565" s="272"/>
      <c r="G1565" s="183">
        <f t="shared" si="191"/>
        <v>0</v>
      </c>
    </row>
    <row r="1566" spans="1:7" ht="20.100000000000001" customHeight="1" x14ac:dyDescent="0.2">
      <c r="A1566" s="268"/>
      <c r="B1566" s="182">
        <f t="shared" si="190"/>
        <v>0</v>
      </c>
      <c r="C1566" s="269"/>
      <c r="D1566" s="270"/>
      <c r="E1566" s="274"/>
      <c r="F1566" s="272"/>
      <c r="G1566" s="183">
        <f t="shared" si="191"/>
        <v>0</v>
      </c>
    </row>
    <row r="1567" spans="1:7" ht="20.100000000000001" customHeight="1" x14ac:dyDescent="0.2">
      <c r="A1567" s="268"/>
      <c r="B1567" s="182">
        <f t="shared" si="190"/>
        <v>0</v>
      </c>
      <c r="C1567" s="269"/>
      <c r="D1567" s="270"/>
      <c r="E1567" s="274"/>
      <c r="F1567" s="272"/>
      <c r="G1567" s="183">
        <f t="shared" si="191"/>
        <v>0</v>
      </c>
    </row>
    <row r="1568" spans="1:7" ht="20.100000000000001" customHeight="1" x14ac:dyDescent="0.2">
      <c r="A1568" s="268"/>
      <c r="B1568" s="182">
        <f t="shared" si="190"/>
        <v>0</v>
      </c>
      <c r="C1568" s="269"/>
      <c r="D1568" s="270"/>
      <c r="E1568" s="271"/>
      <c r="F1568" s="272"/>
      <c r="G1568" s="183">
        <f t="shared" si="191"/>
        <v>0</v>
      </c>
    </row>
    <row r="1569" spans="1:7" ht="20.100000000000001" customHeight="1" x14ac:dyDescent="0.2">
      <c r="A1569" s="268"/>
      <c r="B1569" s="182">
        <f t="shared" si="190"/>
        <v>0</v>
      </c>
      <c r="C1569" s="269"/>
      <c r="D1569" s="270"/>
      <c r="E1569" s="271"/>
      <c r="F1569" s="272"/>
      <c r="G1569" s="183">
        <f t="shared" si="191"/>
        <v>0</v>
      </c>
    </row>
    <row r="1570" spans="1:7" ht="20.100000000000001" customHeight="1" x14ac:dyDescent="0.2">
      <c r="A1570" s="268"/>
      <c r="B1570" s="182">
        <f t="shared" si="190"/>
        <v>0</v>
      </c>
      <c r="C1570" s="269"/>
      <c r="D1570" s="270"/>
      <c r="E1570" s="271"/>
      <c r="F1570" s="272"/>
      <c r="G1570" s="183">
        <f t="shared" si="191"/>
        <v>0</v>
      </c>
    </row>
    <row r="1571" spans="1:7" ht="20.100000000000001" customHeight="1" x14ac:dyDescent="0.2">
      <c r="A1571" s="268"/>
      <c r="B1571" s="182">
        <f t="shared" si="190"/>
        <v>0</v>
      </c>
      <c r="C1571" s="269"/>
      <c r="D1571" s="270"/>
      <c r="E1571" s="271"/>
      <c r="F1571" s="272"/>
      <c r="G1571" s="183">
        <f t="shared" si="191"/>
        <v>0</v>
      </c>
    </row>
    <row r="1572" spans="1:7" ht="20.100000000000001" customHeight="1" x14ac:dyDescent="0.2">
      <c r="A1572" s="268"/>
      <c r="B1572" s="182">
        <f t="shared" si="190"/>
        <v>0</v>
      </c>
      <c r="C1572" s="269"/>
      <c r="D1572" s="270"/>
      <c r="E1572" s="271"/>
      <c r="F1572" s="272"/>
      <c r="G1572" s="183">
        <f t="shared" si="191"/>
        <v>0</v>
      </c>
    </row>
    <row r="1573" spans="1:7" ht="20.100000000000001" customHeight="1" x14ac:dyDescent="0.2">
      <c r="A1573" s="268"/>
      <c r="B1573" s="182">
        <f t="shared" si="190"/>
        <v>0</v>
      </c>
      <c r="C1573" s="269"/>
      <c r="D1573" s="270"/>
      <c r="E1573" s="271"/>
      <c r="F1573" s="272"/>
      <c r="G1573" s="183">
        <f t="shared" si="191"/>
        <v>0</v>
      </c>
    </row>
    <row r="1574" spans="1:7" ht="20.100000000000001" customHeight="1" x14ac:dyDescent="0.2">
      <c r="A1574" s="184"/>
      <c r="B1574" s="170"/>
      <c r="C1574" s="170"/>
      <c r="D1574" s="165"/>
      <c r="E1574" s="166"/>
      <c r="F1574" s="185" t="s">
        <v>38</v>
      </c>
      <c r="G1574" s="186">
        <f>SUBTOTAL(9,G1562:G1573)</f>
        <v>0</v>
      </c>
    </row>
    <row r="1575" spans="1:7" ht="20.100000000000001" customHeight="1" x14ac:dyDescent="0.2">
      <c r="A1575" s="184"/>
      <c r="B1575" s="170"/>
      <c r="C1575" s="187" t="s">
        <v>826</v>
      </c>
      <c r="D1575" s="165"/>
      <c r="E1575" s="166"/>
      <c r="F1575" s="167"/>
      <c r="G1575" s="188"/>
    </row>
    <row r="1576" spans="1:7" ht="20.100000000000001" customHeight="1" x14ac:dyDescent="0.2">
      <c r="A1576" s="268"/>
      <c r="B1576" s="182">
        <f t="shared" ref="B1576:B1585" si="192">IF(A1576=0,0,VLOOKUP(A1576,Tabla_Indices,2,FALSE))</f>
        <v>0</v>
      </c>
      <c r="C1576" s="275"/>
      <c r="D1576" s="270"/>
      <c r="E1576" s="271"/>
      <c r="F1576" s="272"/>
      <c r="G1576" s="183">
        <f>ROUND(E1576*F1576,2)</f>
        <v>0</v>
      </c>
    </row>
    <row r="1577" spans="1:7" ht="20.100000000000001" customHeight="1" x14ac:dyDescent="0.2">
      <c r="A1577" s="268"/>
      <c r="B1577" s="182">
        <f t="shared" si="192"/>
        <v>0</v>
      </c>
      <c r="C1577" s="269"/>
      <c r="D1577" s="270"/>
      <c r="E1577" s="271"/>
      <c r="F1577" s="272"/>
      <c r="G1577" s="183">
        <f>ROUND(E1577*F1577,2)</f>
        <v>0</v>
      </c>
    </row>
    <row r="1578" spans="1:7" ht="20.100000000000001" customHeight="1" x14ac:dyDescent="0.2">
      <c r="A1578" s="268"/>
      <c r="B1578" s="182">
        <f t="shared" si="192"/>
        <v>0</v>
      </c>
      <c r="C1578" s="269"/>
      <c r="D1578" s="270"/>
      <c r="E1578" s="271"/>
      <c r="F1578" s="272"/>
      <c r="G1578" s="183">
        <f t="shared" ref="G1578:G1585" si="193">ROUND(E1578*F1578,2)</f>
        <v>0</v>
      </c>
    </row>
    <row r="1579" spans="1:7" ht="20.100000000000001" customHeight="1" x14ac:dyDescent="0.2">
      <c r="A1579" s="268"/>
      <c r="B1579" s="182">
        <f t="shared" si="192"/>
        <v>0</v>
      </c>
      <c r="C1579" s="269"/>
      <c r="D1579" s="270"/>
      <c r="E1579" s="271"/>
      <c r="F1579" s="272"/>
      <c r="G1579" s="183">
        <f t="shared" si="193"/>
        <v>0</v>
      </c>
    </row>
    <row r="1580" spans="1:7" ht="20.100000000000001" customHeight="1" x14ac:dyDescent="0.2">
      <c r="A1580" s="268"/>
      <c r="B1580" s="182">
        <f t="shared" si="192"/>
        <v>0</v>
      </c>
      <c r="C1580" s="269"/>
      <c r="D1580" s="270"/>
      <c r="E1580" s="271"/>
      <c r="F1580" s="272"/>
      <c r="G1580" s="183">
        <f t="shared" si="193"/>
        <v>0</v>
      </c>
    </row>
    <row r="1581" spans="1:7" ht="20.100000000000001" customHeight="1" x14ac:dyDescent="0.2">
      <c r="A1581" s="268"/>
      <c r="B1581" s="182">
        <f t="shared" si="192"/>
        <v>0</v>
      </c>
      <c r="C1581" s="269"/>
      <c r="D1581" s="270"/>
      <c r="E1581" s="271"/>
      <c r="F1581" s="272"/>
      <c r="G1581" s="183">
        <f t="shared" si="193"/>
        <v>0</v>
      </c>
    </row>
    <row r="1582" spans="1:7" ht="20.100000000000001" customHeight="1" x14ac:dyDescent="0.2">
      <c r="A1582" s="268"/>
      <c r="B1582" s="182">
        <f t="shared" si="192"/>
        <v>0</v>
      </c>
      <c r="C1582" s="269"/>
      <c r="D1582" s="270"/>
      <c r="E1582" s="271"/>
      <c r="F1582" s="272"/>
      <c r="G1582" s="183">
        <f t="shared" si="193"/>
        <v>0</v>
      </c>
    </row>
    <row r="1583" spans="1:7" ht="20.100000000000001" customHeight="1" x14ac:dyDescent="0.2">
      <c r="A1583" s="268"/>
      <c r="B1583" s="182">
        <f t="shared" si="192"/>
        <v>0</v>
      </c>
      <c r="C1583" s="269"/>
      <c r="D1583" s="270"/>
      <c r="E1583" s="271"/>
      <c r="F1583" s="272"/>
      <c r="G1583" s="183">
        <f t="shared" si="193"/>
        <v>0</v>
      </c>
    </row>
    <row r="1584" spans="1:7" ht="20.100000000000001" customHeight="1" x14ac:dyDescent="0.2">
      <c r="A1584" s="268"/>
      <c r="B1584" s="182">
        <f t="shared" si="192"/>
        <v>0</v>
      </c>
      <c r="C1584" s="269"/>
      <c r="D1584" s="270"/>
      <c r="E1584" s="271"/>
      <c r="F1584" s="272"/>
      <c r="G1584" s="183">
        <f t="shared" si="193"/>
        <v>0</v>
      </c>
    </row>
    <row r="1585" spans="1:7" ht="20.100000000000001" customHeight="1" x14ac:dyDescent="0.2">
      <c r="A1585" s="268"/>
      <c r="B1585" s="182">
        <f t="shared" si="192"/>
        <v>0</v>
      </c>
      <c r="C1585" s="269"/>
      <c r="D1585" s="270"/>
      <c r="E1585" s="271"/>
      <c r="F1585" s="272"/>
      <c r="G1585" s="183">
        <f t="shared" si="193"/>
        <v>0</v>
      </c>
    </row>
    <row r="1586" spans="1:7" ht="20.100000000000001" customHeight="1" x14ac:dyDescent="0.2">
      <c r="A1586" s="184"/>
      <c r="B1586" s="170"/>
      <c r="C1586" s="170"/>
      <c r="D1586" s="165"/>
      <c r="E1586" s="166"/>
      <c r="F1586" s="185" t="s">
        <v>39</v>
      </c>
      <c r="G1586" s="186">
        <f>SUBTOTAL(9,G1576:G1585)</f>
        <v>0</v>
      </c>
    </row>
    <row r="1587" spans="1:7" ht="20.100000000000001" customHeight="1" x14ac:dyDescent="0.2">
      <c r="A1587" s="184"/>
      <c r="B1587" s="170"/>
      <c r="C1587" s="187" t="s">
        <v>827</v>
      </c>
      <c r="D1587" s="165"/>
      <c r="E1587" s="166"/>
      <c r="F1587" s="170"/>
      <c r="G1587" s="188"/>
    </row>
    <row r="1588" spans="1:7" ht="20.100000000000001" customHeight="1" x14ac:dyDescent="0.2">
      <c r="A1588" s="268"/>
      <c r="B1588" s="182">
        <f t="shared" ref="B1588:B1596" si="194">IF(A1588=0,0,VLOOKUP(A1588,Tabla_Indices,2,FALSE))</f>
        <v>0</v>
      </c>
      <c r="C1588" s="269"/>
      <c r="D1588" s="270"/>
      <c r="E1588" s="271"/>
      <c r="F1588" s="276"/>
      <c r="G1588" s="189">
        <f>ROUND(E1588*F1588,2)</f>
        <v>0</v>
      </c>
    </row>
    <row r="1589" spans="1:7" ht="20.100000000000001" customHeight="1" x14ac:dyDescent="0.2">
      <c r="A1589" s="268"/>
      <c r="B1589" s="182">
        <f t="shared" si="194"/>
        <v>0</v>
      </c>
      <c r="C1589" s="275"/>
      <c r="D1589" s="270"/>
      <c r="E1589" s="271"/>
      <c r="F1589" s="272"/>
      <c r="G1589" s="189">
        <f>ROUND(E1589*F1589,2)</f>
        <v>0</v>
      </c>
    </row>
    <row r="1590" spans="1:7" ht="20.100000000000001" customHeight="1" x14ac:dyDescent="0.2">
      <c r="A1590" s="268"/>
      <c r="B1590" s="182">
        <f t="shared" si="194"/>
        <v>0</v>
      </c>
      <c r="C1590" s="277"/>
      <c r="D1590" s="270"/>
      <c r="E1590" s="271"/>
      <c r="F1590" s="272"/>
      <c r="G1590" s="189">
        <f>ROUND(E1590*F1590,2)</f>
        <v>0</v>
      </c>
    </row>
    <row r="1591" spans="1:7" ht="20.100000000000001" customHeight="1" x14ac:dyDescent="0.2">
      <c r="A1591" s="268"/>
      <c r="B1591" s="182">
        <f t="shared" si="194"/>
        <v>0</v>
      </c>
      <c r="C1591" s="277"/>
      <c r="D1591" s="270"/>
      <c r="E1591" s="271"/>
      <c r="F1591" s="272"/>
      <c r="G1591" s="189">
        <f>ROUND(E1591*F1591,2)</f>
        <v>0</v>
      </c>
    </row>
    <row r="1592" spans="1:7" ht="20.100000000000001" customHeight="1" x14ac:dyDescent="0.2">
      <c r="A1592" s="268"/>
      <c r="B1592" s="182">
        <f t="shared" si="194"/>
        <v>0</v>
      </c>
      <c r="C1592" s="277"/>
      <c r="D1592" s="270"/>
      <c r="E1592" s="271"/>
      <c r="F1592" s="272"/>
      <c r="G1592" s="189">
        <f t="shared" ref="G1592:G1596" si="195">ROUND(E1592*F1592,2)</f>
        <v>0</v>
      </c>
    </row>
    <row r="1593" spans="1:7" ht="20.100000000000001" customHeight="1" x14ac:dyDescent="0.2">
      <c r="A1593" s="268"/>
      <c r="B1593" s="182">
        <f t="shared" si="194"/>
        <v>0</v>
      </c>
      <c r="C1593" s="277"/>
      <c r="D1593" s="270"/>
      <c r="E1593" s="271"/>
      <c r="F1593" s="272"/>
      <c r="G1593" s="189">
        <f t="shared" si="195"/>
        <v>0</v>
      </c>
    </row>
    <row r="1594" spans="1:7" ht="20.100000000000001" customHeight="1" x14ac:dyDescent="0.2">
      <c r="A1594" s="268"/>
      <c r="B1594" s="182">
        <f t="shared" si="194"/>
        <v>0</v>
      </c>
      <c r="C1594" s="269"/>
      <c r="D1594" s="270"/>
      <c r="E1594" s="271"/>
      <c r="F1594" s="272"/>
      <c r="G1594" s="189">
        <f t="shared" si="195"/>
        <v>0</v>
      </c>
    </row>
    <row r="1595" spans="1:7" ht="20.100000000000001" customHeight="1" x14ac:dyDescent="0.2">
      <c r="A1595" s="268"/>
      <c r="B1595" s="182">
        <f t="shared" si="194"/>
        <v>0</v>
      </c>
      <c r="C1595" s="269"/>
      <c r="D1595" s="270"/>
      <c r="E1595" s="271"/>
      <c r="F1595" s="272"/>
      <c r="G1595" s="189">
        <f t="shared" si="195"/>
        <v>0</v>
      </c>
    </row>
    <row r="1596" spans="1:7" ht="20.100000000000001" customHeight="1" x14ac:dyDescent="0.2">
      <c r="A1596" s="268"/>
      <c r="B1596" s="182">
        <f t="shared" si="194"/>
        <v>0</v>
      </c>
      <c r="C1596" s="269"/>
      <c r="D1596" s="270"/>
      <c r="E1596" s="271"/>
      <c r="F1596" s="272"/>
      <c r="G1596" s="189">
        <f t="shared" si="195"/>
        <v>0</v>
      </c>
    </row>
    <row r="1597" spans="1:7" ht="20.100000000000001" customHeight="1" x14ac:dyDescent="0.2">
      <c r="A1597" s="248"/>
      <c r="B1597" s="165"/>
      <c r="C1597" s="170"/>
      <c r="D1597" s="165"/>
      <c r="E1597" s="166"/>
      <c r="F1597" s="185" t="s">
        <v>40</v>
      </c>
      <c r="G1597" s="186">
        <f>SUBTOTAL(9,G1588:G1596)</f>
        <v>0</v>
      </c>
    </row>
    <row r="1598" spans="1:7" ht="20.100000000000001" customHeight="1" thickBot="1" x14ac:dyDescent="0.25">
      <c r="A1598" s="191"/>
      <c r="B1598" s="192"/>
      <c r="C1598" s="193"/>
      <c r="D1598" s="192"/>
      <c r="E1598" s="194"/>
      <c r="F1598" s="195"/>
      <c r="G1598" s="196"/>
    </row>
    <row r="1599" spans="1:7" ht="20.100000000000001" customHeight="1" thickBot="1" x14ac:dyDescent="0.25">
      <c r="A1599" s="249" t="str">
        <f>B1557</f>
        <v>12-5</v>
      </c>
      <c r="B1599" s="247" t="str">
        <f>C1557</f>
        <v>Zócalo granítico sanitario</v>
      </c>
      <c r="C1599" s="197"/>
      <c r="D1599" s="197" t="s">
        <v>41</v>
      </c>
      <c r="E1599" s="198"/>
      <c r="F1599" s="199" t="s">
        <v>42</v>
      </c>
      <c r="G1599" s="200">
        <f>SUBTOTAL(9,G1562:G1598)</f>
        <v>0</v>
      </c>
    </row>
    <row r="1600" spans="1:7" ht="20.100000000000001" customHeight="1" thickTop="1" thickBot="1" x14ac:dyDescent="0.25"/>
    <row r="1601" spans="1:7" ht="20.100000000000001" customHeight="1" thickTop="1" x14ac:dyDescent="0.2">
      <c r="A1601" s="329" t="s">
        <v>44</v>
      </c>
      <c r="B1601" s="330"/>
      <c r="C1601" s="330"/>
      <c r="D1601" s="330"/>
      <c r="E1601" s="330"/>
      <c r="F1601" s="330"/>
      <c r="G1601" s="331"/>
    </row>
    <row r="1602" spans="1:7" ht="20.100000000000001" customHeight="1" x14ac:dyDescent="0.2">
      <c r="A1602" s="155" t="s">
        <v>823</v>
      </c>
      <c r="B1602" s="156" t="str">
        <f>Comitente</f>
        <v>DIRECCIÓN ARQUITECTURA</v>
      </c>
      <c r="C1602" s="157"/>
      <c r="D1602" s="158"/>
      <c r="E1602" s="158"/>
      <c r="F1602" s="159"/>
      <c r="G1602" s="160"/>
    </row>
    <row r="1603" spans="1:7" ht="20.100000000000001" customHeight="1" x14ac:dyDescent="0.2">
      <c r="A1603" s="155" t="s">
        <v>824</v>
      </c>
      <c r="B1603" s="156">
        <f>Contratista</f>
        <v>0</v>
      </c>
      <c r="C1603" s="161"/>
      <c r="D1603" s="161"/>
      <c r="E1603" s="161"/>
      <c r="F1603" s="156"/>
      <c r="G1603" s="162"/>
    </row>
    <row r="1604" spans="1:7" ht="20.100000000000001" customHeight="1" x14ac:dyDescent="0.2">
      <c r="A1604" s="155" t="s">
        <v>31</v>
      </c>
      <c r="B1604" s="156" t="str">
        <f>Obra</f>
        <v>CENTRO DE SALUD SAN MARTIN</v>
      </c>
      <c r="C1604" s="161"/>
      <c r="D1604" s="161"/>
      <c r="E1604" s="161"/>
      <c r="F1604" s="156" t="s">
        <v>45</v>
      </c>
      <c r="G1604" s="162" t="str">
        <f>Fecha_Base</f>
        <v>07/11/2017</v>
      </c>
    </row>
    <row r="1605" spans="1:7" ht="20.100000000000001" customHeight="1" x14ac:dyDescent="0.2">
      <c r="A1605" s="163" t="s">
        <v>822</v>
      </c>
      <c r="B1605" s="164" t="str">
        <f>Ubicación</f>
        <v>CALLE NACIONAL - DISTRITO DOS ACEQUIAS</v>
      </c>
      <c r="C1605" s="164"/>
      <c r="D1605" s="165"/>
      <c r="E1605" s="166"/>
      <c r="F1605" s="167"/>
      <c r="G1605" s="168"/>
    </row>
    <row r="1606" spans="1:7" ht="20.100000000000001" customHeight="1" x14ac:dyDescent="0.2">
      <c r="A1606" s="163" t="s">
        <v>46</v>
      </c>
      <c r="B1606" s="278">
        <v>12</v>
      </c>
      <c r="C1606" s="170" t="str">
        <f>IF(B1606="","",VLOOKUP(B1606,Computo_Presupuesto,2,FALSE))</f>
        <v>PISOS, ZOCALOS, UMBRALES Y ANTEPECHOS</v>
      </c>
      <c r="D1606" s="171"/>
      <c r="E1606" s="166"/>
      <c r="F1606" s="167"/>
      <c r="G1606" s="168"/>
    </row>
    <row r="1607" spans="1:7" ht="20.100000000000001" customHeight="1" x14ac:dyDescent="0.2">
      <c r="A1607" s="163" t="s">
        <v>32</v>
      </c>
      <c r="B1607" s="254" t="s">
        <v>1654</v>
      </c>
      <c r="C1607" s="170" t="str">
        <f>IF(B1607=0,"",VLOOKUP(B1607,Computo_Presupuesto,2,FALSE))</f>
        <v>Zócalo hormigón</v>
      </c>
      <c r="D1607" s="165"/>
      <c r="E1607" s="166"/>
      <c r="F1607" s="164" t="s">
        <v>33</v>
      </c>
      <c r="G1607" s="172" t="str">
        <f>IF(B1607=0,"",VLOOKUP(B1607,Computo_Presupuesto,4,FALSE))</f>
        <v>ml</v>
      </c>
    </row>
    <row r="1608" spans="1:7" ht="20.100000000000001" customHeight="1" x14ac:dyDescent="0.2">
      <c r="A1608" s="163"/>
      <c r="B1608" s="164"/>
      <c r="C1608" s="170"/>
      <c r="D1608" s="165"/>
      <c r="E1608" s="166"/>
      <c r="F1608" s="170"/>
      <c r="G1608" s="173"/>
    </row>
    <row r="1609" spans="1:7" ht="20.100000000000001" customHeight="1" x14ac:dyDescent="0.2">
      <c r="A1609" s="332" t="s">
        <v>685</v>
      </c>
      <c r="B1609" s="333"/>
      <c r="C1609" s="334" t="s">
        <v>0</v>
      </c>
      <c r="D1609" s="334" t="s">
        <v>34</v>
      </c>
      <c r="E1609" s="335" t="s">
        <v>35</v>
      </c>
      <c r="F1609" s="336" t="s">
        <v>36</v>
      </c>
      <c r="G1609" s="337" t="s">
        <v>37</v>
      </c>
    </row>
    <row r="1610" spans="1:7" ht="20.100000000000001" customHeight="1" x14ac:dyDescent="0.2">
      <c r="A1610" s="174" t="s">
        <v>686</v>
      </c>
      <c r="B1610" s="175" t="s">
        <v>687</v>
      </c>
      <c r="C1610" s="334"/>
      <c r="D1610" s="334"/>
      <c r="E1610" s="335"/>
      <c r="F1610" s="336"/>
      <c r="G1610" s="337"/>
    </row>
    <row r="1611" spans="1:7" ht="20.100000000000001" customHeight="1" x14ac:dyDescent="0.2">
      <c r="A1611" s="267"/>
      <c r="B1611" s="176"/>
      <c r="C1611" s="177" t="s">
        <v>825</v>
      </c>
      <c r="D1611" s="178"/>
      <c r="E1611" s="179"/>
      <c r="F1611" s="180"/>
      <c r="G1611" s="181"/>
    </row>
    <row r="1612" spans="1:7" ht="20.100000000000001" customHeight="1" x14ac:dyDescent="0.2">
      <c r="A1612" s="268"/>
      <c r="B1612" s="182">
        <f t="shared" ref="B1612:B1623" si="196">IF(A1612=0,0,VLOOKUP(A1612,Tabla_Indices,2,FALSE))</f>
        <v>0</v>
      </c>
      <c r="C1612" s="269"/>
      <c r="D1612" s="270"/>
      <c r="E1612" s="271"/>
      <c r="F1612" s="272"/>
      <c r="G1612" s="183">
        <f>ROUND(E1612*F1612,2)</f>
        <v>0</v>
      </c>
    </row>
    <row r="1613" spans="1:7" ht="20.100000000000001" customHeight="1" x14ac:dyDescent="0.2">
      <c r="A1613" s="273"/>
      <c r="B1613" s="182">
        <f t="shared" si="196"/>
        <v>0</v>
      </c>
      <c r="C1613" s="269"/>
      <c r="D1613" s="270"/>
      <c r="E1613" s="271"/>
      <c r="F1613" s="272"/>
      <c r="G1613" s="183">
        <f t="shared" ref="G1613:G1623" si="197">ROUND(E1613*F1613,2)</f>
        <v>0</v>
      </c>
    </row>
    <row r="1614" spans="1:7" ht="20.100000000000001" customHeight="1" x14ac:dyDescent="0.2">
      <c r="A1614" s="268"/>
      <c r="B1614" s="182">
        <f t="shared" si="196"/>
        <v>0</v>
      </c>
      <c r="C1614" s="269"/>
      <c r="D1614" s="270"/>
      <c r="E1614" s="271"/>
      <c r="F1614" s="272"/>
      <c r="G1614" s="183">
        <f t="shared" si="197"/>
        <v>0</v>
      </c>
    </row>
    <row r="1615" spans="1:7" ht="20.100000000000001" customHeight="1" x14ac:dyDescent="0.2">
      <c r="A1615" s="268"/>
      <c r="B1615" s="182">
        <f t="shared" si="196"/>
        <v>0</v>
      </c>
      <c r="C1615" s="269"/>
      <c r="D1615" s="270"/>
      <c r="E1615" s="271"/>
      <c r="F1615" s="272"/>
      <c r="G1615" s="183">
        <f t="shared" si="197"/>
        <v>0</v>
      </c>
    </row>
    <row r="1616" spans="1:7" ht="20.100000000000001" customHeight="1" x14ac:dyDescent="0.2">
      <c r="A1616" s="268"/>
      <c r="B1616" s="182">
        <f t="shared" si="196"/>
        <v>0</v>
      </c>
      <c r="C1616" s="269"/>
      <c r="D1616" s="270"/>
      <c r="E1616" s="274"/>
      <c r="F1616" s="272"/>
      <c r="G1616" s="183">
        <f t="shared" si="197"/>
        <v>0</v>
      </c>
    </row>
    <row r="1617" spans="1:7" ht="20.100000000000001" customHeight="1" x14ac:dyDescent="0.2">
      <c r="A1617" s="268"/>
      <c r="B1617" s="182">
        <f t="shared" si="196"/>
        <v>0</v>
      </c>
      <c r="C1617" s="269"/>
      <c r="D1617" s="270"/>
      <c r="E1617" s="274"/>
      <c r="F1617" s="272"/>
      <c r="G1617" s="183">
        <f t="shared" si="197"/>
        <v>0</v>
      </c>
    </row>
    <row r="1618" spans="1:7" ht="20.100000000000001" customHeight="1" x14ac:dyDescent="0.2">
      <c r="A1618" s="268"/>
      <c r="B1618" s="182">
        <f t="shared" si="196"/>
        <v>0</v>
      </c>
      <c r="C1618" s="269"/>
      <c r="D1618" s="270"/>
      <c r="E1618" s="271"/>
      <c r="F1618" s="272"/>
      <c r="G1618" s="183">
        <f t="shared" si="197"/>
        <v>0</v>
      </c>
    </row>
    <row r="1619" spans="1:7" ht="20.100000000000001" customHeight="1" x14ac:dyDescent="0.2">
      <c r="A1619" s="268"/>
      <c r="B1619" s="182">
        <f t="shared" si="196"/>
        <v>0</v>
      </c>
      <c r="C1619" s="269"/>
      <c r="D1619" s="270"/>
      <c r="E1619" s="271"/>
      <c r="F1619" s="272"/>
      <c r="G1619" s="183">
        <f t="shared" si="197"/>
        <v>0</v>
      </c>
    </row>
    <row r="1620" spans="1:7" ht="20.100000000000001" customHeight="1" x14ac:dyDescent="0.2">
      <c r="A1620" s="268"/>
      <c r="B1620" s="182">
        <f t="shared" si="196"/>
        <v>0</v>
      </c>
      <c r="C1620" s="269"/>
      <c r="D1620" s="270"/>
      <c r="E1620" s="271"/>
      <c r="F1620" s="272"/>
      <c r="G1620" s="183">
        <f t="shared" si="197"/>
        <v>0</v>
      </c>
    </row>
    <row r="1621" spans="1:7" ht="20.100000000000001" customHeight="1" x14ac:dyDescent="0.2">
      <c r="A1621" s="268"/>
      <c r="B1621" s="182">
        <f t="shared" si="196"/>
        <v>0</v>
      </c>
      <c r="C1621" s="269"/>
      <c r="D1621" s="270"/>
      <c r="E1621" s="271"/>
      <c r="F1621" s="272"/>
      <c r="G1621" s="183">
        <f t="shared" si="197"/>
        <v>0</v>
      </c>
    </row>
    <row r="1622" spans="1:7" ht="20.100000000000001" customHeight="1" x14ac:dyDescent="0.2">
      <c r="A1622" s="268"/>
      <c r="B1622" s="182">
        <f t="shared" si="196"/>
        <v>0</v>
      </c>
      <c r="C1622" s="269"/>
      <c r="D1622" s="270"/>
      <c r="E1622" s="271"/>
      <c r="F1622" s="272"/>
      <c r="G1622" s="183">
        <f t="shared" si="197"/>
        <v>0</v>
      </c>
    </row>
    <row r="1623" spans="1:7" ht="20.100000000000001" customHeight="1" x14ac:dyDescent="0.2">
      <c r="A1623" s="268"/>
      <c r="B1623" s="182">
        <f t="shared" si="196"/>
        <v>0</v>
      </c>
      <c r="C1623" s="269"/>
      <c r="D1623" s="270"/>
      <c r="E1623" s="271"/>
      <c r="F1623" s="272"/>
      <c r="G1623" s="183">
        <f t="shared" si="197"/>
        <v>0</v>
      </c>
    </row>
    <row r="1624" spans="1:7" ht="20.100000000000001" customHeight="1" x14ac:dyDescent="0.2">
      <c r="A1624" s="184"/>
      <c r="B1624" s="170"/>
      <c r="C1624" s="170"/>
      <c r="D1624" s="165"/>
      <c r="E1624" s="166"/>
      <c r="F1624" s="185" t="s">
        <v>38</v>
      </c>
      <c r="G1624" s="186">
        <f>SUBTOTAL(9,G1612:G1623)</f>
        <v>0</v>
      </c>
    </row>
    <row r="1625" spans="1:7" ht="20.100000000000001" customHeight="1" x14ac:dyDescent="0.2">
      <c r="A1625" s="184"/>
      <c r="B1625" s="170"/>
      <c r="C1625" s="187" t="s">
        <v>826</v>
      </c>
      <c r="D1625" s="165"/>
      <c r="E1625" s="166"/>
      <c r="F1625" s="167"/>
      <c r="G1625" s="188"/>
    </row>
    <row r="1626" spans="1:7" ht="20.100000000000001" customHeight="1" x14ac:dyDescent="0.2">
      <c r="A1626" s="268"/>
      <c r="B1626" s="182">
        <f t="shared" ref="B1626:B1635" si="198">IF(A1626=0,0,VLOOKUP(A1626,Tabla_Indices,2,FALSE))</f>
        <v>0</v>
      </c>
      <c r="C1626" s="275"/>
      <c r="D1626" s="270"/>
      <c r="E1626" s="271"/>
      <c r="F1626" s="272"/>
      <c r="G1626" s="183">
        <f>ROUND(E1626*F1626,2)</f>
        <v>0</v>
      </c>
    </row>
    <row r="1627" spans="1:7" ht="20.100000000000001" customHeight="1" x14ac:dyDescent="0.2">
      <c r="A1627" s="268"/>
      <c r="B1627" s="182">
        <f t="shared" si="198"/>
        <v>0</v>
      </c>
      <c r="C1627" s="269"/>
      <c r="D1627" s="270"/>
      <c r="E1627" s="271"/>
      <c r="F1627" s="272"/>
      <c r="G1627" s="183">
        <f>ROUND(E1627*F1627,2)</f>
        <v>0</v>
      </c>
    </row>
    <row r="1628" spans="1:7" ht="20.100000000000001" customHeight="1" x14ac:dyDescent="0.2">
      <c r="A1628" s="268"/>
      <c r="B1628" s="182">
        <f t="shared" si="198"/>
        <v>0</v>
      </c>
      <c r="C1628" s="269"/>
      <c r="D1628" s="270"/>
      <c r="E1628" s="271"/>
      <c r="F1628" s="272"/>
      <c r="G1628" s="183">
        <f t="shared" ref="G1628:G1635" si="199">ROUND(E1628*F1628,2)</f>
        <v>0</v>
      </c>
    </row>
    <row r="1629" spans="1:7" ht="20.100000000000001" customHeight="1" x14ac:dyDescent="0.2">
      <c r="A1629" s="268"/>
      <c r="B1629" s="182">
        <f t="shared" si="198"/>
        <v>0</v>
      </c>
      <c r="C1629" s="269"/>
      <c r="D1629" s="270"/>
      <c r="E1629" s="271"/>
      <c r="F1629" s="272"/>
      <c r="G1629" s="183">
        <f t="shared" si="199"/>
        <v>0</v>
      </c>
    </row>
    <row r="1630" spans="1:7" ht="20.100000000000001" customHeight="1" x14ac:dyDescent="0.2">
      <c r="A1630" s="268"/>
      <c r="B1630" s="182">
        <f t="shared" si="198"/>
        <v>0</v>
      </c>
      <c r="C1630" s="269"/>
      <c r="D1630" s="270"/>
      <c r="E1630" s="271"/>
      <c r="F1630" s="272"/>
      <c r="G1630" s="183">
        <f t="shared" si="199"/>
        <v>0</v>
      </c>
    </row>
    <row r="1631" spans="1:7" ht="20.100000000000001" customHeight="1" x14ac:dyDescent="0.2">
      <c r="A1631" s="268"/>
      <c r="B1631" s="182">
        <f t="shared" si="198"/>
        <v>0</v>
      </c>
      <c r="C1631" s="269"/>
      <c r="D1631" s="270"/>
      <c r="E1631" s="271"/>
      <c r="F1631" s="272"/>
      <c r="G1631" s="183">
        <f t="shared" si="199"/>
        <v>0</v>
      </c>
    </row>
    <row r="1632" spans="1:7" ht="20.100000000000001" customHeight="1" x14ac:dyDescent="0.2">
      <c r="A1632" s="268"/>
      <c r="B1632" s="182">
        <f t="shared" si="198"/>
        <v>0</v>
      </c>
      <c r="C1632" s="269"/>
      <c r="D1632" s="270"/>
      <c r="E1632" s="271"/>
      <c r="F1632" s="272"/>
      <c r="G1632" s="183">
        <f t="shared" si="199"/>
        <v>0</v>
      </c>
    </row>
    <row r="1633" spans="1:7" ht="20.100000000000001" customHeight="1" x14ac:dyDescent="0.2">
      <c r="A1633" s="268"/>
      <c r="B1633" s="182">
        <f t="shared" si="198"/>
        <v>0</v>
      </c>
      <c r="C1633" s="269"/>
      <c r="D1633" s="270"/>
      <c r="E1633" s="271"/>
      <c r="F1633" s="272"/>
      <c r="G1633" s="183">
        <f t="shared" si="199"/>
        <v>0</v>
      </c>
    </row>
    <row r="1634" spans="1:7" ht="20.100000000000001" customHeight="1" x14ac:dyDescent="0.2">
      <c r="A1634" s="268"/>
      <c r="B1634" s="182">
        <f t="shared" si="198"/>
        <v>0</v>
      </c>
      <c r="C1634" s="269"/>
      <c r="D1634" s="270"/>
      <c r="E1634" s="271"/>
      <c r="F1634" s="272"/>
      <c r="G1634" s="183">
        <f t="shared" si="199"/>
        <v>0</v>
      </c>
    </row>
    <row r="1635" spans="1:7" ht="20.100000000000001" customHeight="1" x14ac:dyDescent="0.2">
      <c r="A1635" s="268"/>
      <c r="B1635" s="182">
        <f t="shared" si="198"/>
        <v>0</v>
      </c>
      <c r="C1635" s="269"/>
      <c r="D1635" s="270"/>
      <c r="E1635" s="271"/>
      <c r="F1635" s="272"/>
      <c r="G1635" s="183">
        <f t="shared" si="199"/>
        <v>0</v>
      </c>
    </row>
    <row r="1636" spans="1:7" ht="20.100000000000001" customHeight="1" x14ac:dyDescent="0.2">
      <c r="A1636" s="184"/>
      <c r="B1636" s="170"/>
      <c r="C1636" s="170"/>
      <c r="D1636" s="165"/>
      <c r="E1636" s="166"/>
      <c r="F1636" s="185" t="s">
        <v>39</v>
      </c>
      <c r="G1636" s="186">
        <f>SUBTOTAL(9,G1626:G1635)</f>
        <v>0</v>
      </c>
    </row>
    <row r="1637" spans="1:7" ht="20.100000000000001" customHeight="1" x14ac:dyDescent="0.2">
      <c r="A1637" s="184"/>
      <c r="B1637" s="170"/>
      <c r="C1637" s="187" t="s">
        <v>827</v>
      </c>
      <c r="D1637" s="165"/>
      <c r="E1637" s="166"/>
      <c r="F1637" s="170"/>
      <c r="G1637" s="188"/>
    </row>
    <row r="1638" spans="1:7" ht="20.100000000000001" customHeight="1" x14ac:dyDescent="0.2">
      <c r="A1638" s="268"/>
      <c r="B1638" s="182">
        <f t="shared" ref="B1638:B1646" si="200">IF(A1638=0,0,VLOOKUP(A1638,Tabla_Indices,2,FALSE))</f>
        <v>0</v>
      </c>
      <c r="C1638" s="269"/>
      <c r="D1638" s="270"/>
      <c r="E1638" s="271"/>
      <c r="F1638" s="276"/>
      <c r="G1638" s="189">
        <f>ROUND(E1638*F1638,2)</f>
        <v>0</v>
      </c>
    </row>
    <row r="1639" spans="1:7" ht="20.100000000000001" customHeight="1" x14ac:dyDescent="0.2">
      <c r="A1639" s="268"/>
      <c r="B1639" s="182">
        <f t="shared" si="200"/>
        <v>0</v>
      </c>
      <c r="C1639" s="275"/>
      <c r="D1639" s="270"/>
      <c r="E1639" s="271"/>
      <c r="F1639" s="272"/>
      <c r="G1639" s="189">
        <f>ROUND(E1639*F1639,2)</f>
        <v>0</v>
      </c>
    </row>
    <row r="1640" spans="1:7" ht="20.100000000000001" customHeight="1" x14ac:dyDescent="0.2">
      <c r="A1640" s="268"/>
      <c r="B1640" s="182">
        <f t="shared" si="200"/>
        <v>0</v>
      </c>
      <c r="C1640" s="277"/>
      <c r="D1640" s="270"/>
      <c r="E1640" s="271"/>
      <c r="F1640" s="272"/>
      <c r="G1640" s="189">
        <f>ROUND(E1640*F1640,2)</f>
        <v>0</v>
      </c>
    </row>
    <row r="1641" spans="1:7" ht="20.100000000000001" customHeight="1" x14ac:dyDescent="0.2">
      <c r="A1641" s="268"/>
      <c r="B1641" s="182">
        <f t="shared" si="200"/>
        <v>0</v>
      </c>
      <c r="C1641" s="277"/>
      <c r="D1641" s="270"/>
      <c r="E1641" s="271"/>
      <c r="F1641" s="272"/>
      <c r="G1641" s="189">
        <f>ROUND(E1641*F1641,2)</f>
        <v>0</v>
      </c>
    </row>
    <row r="1642" spans="1:7" ht="20.100000000000001" customHeight="1" x14ac:dyDescent="0.2">
      <c r="A1642" s="268"/>
      <c r="B1642" s="182">
        <f t="shared" si="200"/>
        <v>0</v>
      </c>
      <c r="C1642" s="277"/>
      <c r="D1642" s="270"/>
      <c r="E1642" s="271"/>
      <c r="F1642" s="272"/>
      <c r="G1642" s="189">
        <f t="shared" ref="G1642:G1646" si="201">ROUND(E1642*F1642,2)</f>
        <v>0</v>
      </c>
    </row>
    <row r="1643" spans="1:7" ht="20.100000000000001" customHeight="1" x14ac:dyDescent="0.2">
      <c r="A1643" s="268"/>
      <c r="B1643" s="182">
        <f t="shared" si="200"/>
        <v>0</v>
      </c>
      <c r="C1643" s="277"/>
      <c r="D1643" s="270"/>
      <c r="E1643" s="271"/>
      <c r="F1643" s="272"/>
      <c r="G1643" s="189">
        <f t="shared" si="201"/>
        <v>0</v>
      </c>
    </row>
    <row r="1644" spans="1:7" ht="20.100000000000001" customHeight="1" x14ac:dyDescent="0.2">
      <c r="A1644" s="268"/>
      <c r="B1644" s="182">
        <f t="shared" si="200"/>
        <v>0</v>
      </c>
      <c r="C1644" s="269"/>
      <c r="D1644" s="270"/>
      <c r="E1644" s="271"/>
      <c r="F1644" s="272"/>
      <c r="G1644" s="189">
        <f t="shared" si="201"/>
        <v>0</v>
      </c>
    </row>
    <row r="1645" spans="1:7" ht="20.100000000000001" customHeight="1" x14ac:dyDescent="0.2">
      <c r="A1645" s="268"/>
      <c r="B1645" s="182">
        <f t="shared" si="200"/>
        <v>0</v>
      </c>
      <c r="C1645" s="269"/>
      <c r="D1645" s="270"/>
      <c r="E1645" s="271"/>
      <c r="F1645" s="272"/>
      <c r="G1645" s="189">
        <f t="shared" si="201"/>
        <v>0</v>
      </c>
    </row>
    <row r="1646" spans="1:7" ht="20.100000000000001" customHeight="1" x14ac:dyDescent="0.2">
      <c r="A1646" s="268"/>
      <c r="B1646" s="182">
        <f t="shared" si="200"/>
        <v>0</v>
      </c>
      <c r="C1646" s="269"/>
      <c r="D1646" s="270"/>
      <c r="E1646" s="271"/>
      <c r="F1646" s="272"/>
      <c r="G1646" s="189">
        <f t="shared" si="201"/>
        <v>0</v>
      </c>
    </row>
    <row r="1647" spans="1:7" ht="20.100000000000001" customHeight="1" x14ac:dyDescent="0.2">
      <c r="A1647" s="190"/>
      <c r="B1647" s="165"/>
      <c r="C1647" s="170"/>
      <c r="D1647" s="165"/>
      <c r="E1647" s="166"/>
      <c r="F1647" s="185" t="s">
        <v>40</v>
      </c>
      <c r="G1647" s="186">
        <f>SUBTOTAL(9,G1638:G1646)</f>
        <v>0</v>
      </c>
    </row>
    <row r="1648" spans="1:7" ht="20.100000000000001" customHeight="1" thickBot="1" x14ac:dyDescent="0.25">
      <c r="A1648" s="191"/>
      <c r="B1648" s="192"/>
      <c r="C1648" s="193"/>
      <c r="D1648" s="192"/>
      <c r="E1648" s="194"/>
      <c r="F1648" s="195"/>
      <c r="G1648" s="196"/>
    </row>
    <row r="1649" spans="1:7" ht="20.100000000000001" customHeight="1" thickBot="1" x14ac:dyDescent="0.25">
      <c r="A1649" s="249" t="str">
        <f>B1607</f>
        <v>12-6</v>
      </c>
      <c r="B1649" s="247" t="str">
        <f>C1607</f>
        <v>Zócalo hormigón</v>
      </c>
      <c r="C1649" s="197"/>
      <c r="D1649" s="197" t="s">
        <v>41</v>
      </c>
      <c r="E1649" s="198"/>
      <c r="F1649" s="199" t="s">
        <v>42</v>
      </c>
      <c r="G1649" s="200">
        <f>SUBTOTAL(9,G1612:G1648)</f>
        <v>0</v>
      </c>
    </row>
    <row r="1650" spans="1:7" ht="20.100000000000001" customHeight="1" thickTop="1" thickBot="1" x14ac:dyDescent="0.25"/>
    <row r="1651" spans="1:7" ht="20.100000000000001" customHeight="1" thickTop="1" x14ac:dyDescent="0.2">
      <c r="A1651" s="329" t="s">
        <v>44</v>
      </c>
      <c r="B1651" s="330"/>
      <c r="C1651" s="330"/>
      <c r="D1651" s="330"/>
      <c r="E1651" s="330"/>
      <c r="F1651" s="330"/>
      <c r="G1651" s="331"/>
    </row>
    <row r="1652" spans="1:7" ht="20.100000000000001" customHeight="1" x14ac:dyDescent="0.2">
      <c r="A1652" s="155" t="s">
        <v>823</v>
      </c>
      <c r="B1652" s="156" t="str">
        <f>Comitente</f>
        <v>DIRECCIÓN ARQUITECTURA</v>
      </c>
      <c r="C1652" s="157"/>
      <c r="D1652" s="158"/>
      <c r="E1652" s="158"/>
      <c r="F1652" s="159"/>
      <c r="G1652" s="160"/>
    </row>
    <row r="1653" spans="1:7" ht="20.100000000000001" customHeight="1" x14ac:dyDescent="0.2">
      <c r="A1653" s="155" t="s">
        <v>824</v>
      </c>
      <c r="B1653" s="156">
        <f>Contratista</f>
        <v>0</v>
      </c>
      <c r="C1653" s="161"/>
      <c r="D1653" s="161"/>
      <c r="E1653" s="161"/>
      <c r="F1653" s="156"/>
      <c r="G1653" s="162"/>
    </row>
    <row r="1654" spans="1:7" ht="20.100000000000001" customHeight="1" x14ac:dyDescent="0.2">
      <c r="A1654" s="155" t="s">
        <v>31</v>
      </c>
      <c r="B1654" s="156" t="str">
        <f>Obra</f>
        <v>CENTRO DE SALUD SAN MARTIN</v>
      </c>
      <c r="C1654" s="161"/>
      <c r="D1654" s="161"/>
      <c r="E1654" s="161"/>
      <c r="F1654" s="156" t="s">
        <v>45</v>
      </c>
      <c r="G1654" s="162" t="str">
        <f>Fecha_Base</f>
        <v>07/11/2017</v>
      </c>
    </row>
    <row r="1655" spans="1:7" ht="20.100000000000001" customHeight="1" x14ac:dyDescent="0.2">
      <c r="A1655" s="163" t="s">
        <v>822</v>
      </c>
      <c r="B1655" s="164" t="str">
        <f>Ubicación</f>
        <v>CALLE NACIONAL - DISTRITO DOS ACEQUIAS</v>
      </c>
      <c r="C1655" s="164"/>
      <c r="D1655" s="165"/>
      <c r="E1655" s="166"/>
      <c r="F1655" s="167"/>
      <c r="G1655" s="168"/>
    </row>
    <row r="1656" spans="1:7" ht="20.100000000000001" customHeight="1" x14ac:dyDescent="0.2">
      <c r="A1656" s="163" t="s">
        <v>46</v>
      </c>
      <c r="B1656" s="278">
        <v>12</v>
      </c>
      <c r="C1656" s="170" t="str">
        <f>IF(B1656="","",VLOOKUP(B1656,Computo_Presupuesto,2,FALSE))</f>
        <v>PISOS, ZOCALOS, UMBRALES Y ANTEPECHOS</v>
      </c>
      <c r="D1656" s="171"/>
      <c r="E1656" s="166"/>
      <c r="F1656" s="167"/>
      <c r="G1656" s="168"/>
    </row>
    <row r="1657" spans="1:7" ht="20.100000000000001" customHeight="1" x14ac:dyDescent="0.2">
      <c r="A1657" s="163" t="s">
        <v>32</v>
      </c>
      <c r="B1657" s="254" t="s">
        <v>1655</v>
      </c>
      <c r="C1657" s="170" t="str">
        <f>IF(B1657=0,"",VLOOKUP(B1657,Computo_Presupuesto,2,FALSE))</f>
        <v>Antepechos de hormigón</v>
      </c>
      <c r="D1657" s="165"/>
      <c r="E1657" s="166"/>
      <c r="F1657" s="164" t="s">
        <v>33</v>
      </c>
      <c r="G1657" s="172" t="str">
        <f>IF(B1657=0,"",VLOOKUP(B1657,Computo_Presupuesto,4,FALSE))</f>
        <v>ml</v>
      </c>
    </row>
    <row r="1658" spans="1:7" ht="20.100000000000001" customHeight="1" x14ac:dyDescent="0.2">
      <c r="A1658" s="163"/>
      <c r="B1658" s="164"/>
      <c r="C1658" s="170"/>
      <c r="D1658" s="165"/>
      <c r="E1658" s="166"/>
      <c r="F1658" s="170"/>
      <c r="G1658" s="173"/>
    </row>
    <row r="1659" spans="1:7" ht="20.100000000000001" customHeight="1" x14ac:dyDescent="0.2">
      <c r="A1659" s="332" t="s">
        <v>685</v>
      </c>
      <c r="B1659" s="333"/>
      <c r="C1659" s="334" t="s">
        <v>0</v>
      </c>
      <c r="D1659" s="334" t="s">
        <v>34</v>
      </c>
      <c r="E1659" s="335" t="s">
        <v>35</v>
      </c>
      <c r="F1659" s="336" t="s">
        <v>36</v>
      </c>
      <c r="G1659" s="337" t="s">
        <v>37</v>
      </c>
    </row>
    <row r="1660" spans="1:7" ht="20.100000000000001" customHeight="1" x14ac:dyDescent="0.2">
      <c r="A1660" s="174" t="s">
        <v>686</v>
      </c>
      <c r="B1660" s="175" t="s">
        <v>687</v>
      </c>
      <c r="C1660" s="334"/>
      <c r="D1660" s="334"/>
      <c r="E1660" s="335"/>
      <c r="F1660" s="336"/>
      <c r="G1660" s="337"/>
    </row>
    <row r="1661" spans="1:7" ht="20.100000000000001" customHeight="1" x14ac:dyDescent="0.2">
      <c r="A1661" s="267"/>
      <c r="B1661" s="176"/>
      <c r="C1661" s="177" t="s">
        <v>825</v>
      </c>
      <c r="D1661" s="178"/>
      <c r="E1661" s="179"/>
      <c r="F1661" s="180"/>
      <c r="G1661" s="181"/>
    </row>
    <row r="1662" spans="1:7" ht="20.100000000000001" customHeight="1" x14ac:dyDescent="0.2">
      <c r="A1662" s="268"/>
      <c r="B1662" s="182">
        <f t="shared" ref="B1662:B1673" si="202">IF(A1662=0,0,VLOOKUP(A1662,Tabla_Indices,2,FALSE))</f>
        <v>0</v>
      </c>
      <c r="C1662" s="269"/>
      <c r="D1662" s="270"/>
      <c r="E1662" s="271"/>
      <c r="F1662" s="272"/>
      <c r="G1662" s="183">
        <f>ROUND(E1662*F1662,2)</f>
        <v>0</v>
      </c>
    </row>
    <row r="1663" spans="1:7" ht="20.100000000000001" customHeight="1" x14ac:dyDescent="0.2">
      <c r="A1663" s="273"/>
      <c r="B1663" s="182">
        <f t="shared" si="202"/>
        <v>0</v>
      </c>
      <c r="C1663" s="269"/>
      <c r="D1663" s="270"/>
      <c r="E1663" s="271"/>
      <c r="F1663" s="272"/>
      <c r="G1663" s="183">
        <f t="shared" ref="G1663:G1673" si="203">ROUND(E1663*F1663,2)</f>
        <v>0</v>
      </c>
    </row>
    <row r="1664" spans="1:7" ht="20.100000000000001" customHeight="1" x14ac:dyDescent="0.2">
      <c r="A1664" s="268"/>
      <c r="B1664" s="182">
        <f t="shared" si="202"/>
        <v>0</v>
      </c>
      <c r="C1664" s="269"/>
      <c r="D1664" s="270"/>
      <c r="E1664" s="271"/>
      <c r="F1664" s="272"/>
      <c r="G1664" s="183">
        <f t="shared" si="203"/>
        <v>0</v>
      </c>
    </row>
    <row r="1665" spans="1:7" ht="20.100000000000001" customHeight="1" x14ac:dyDescent="0.2">
      <c r="A1665" s="268"/>
      <c r="B1665" s="182">
        <f t="shared" si="202"/>
        <v>0</v>
      </c>
      <c r="C1665" s="269"/>
      <c r="D1665" s="270"/>
      <c r="E1665" s="271"/>
      <c r="F1665" s="272"/>
      <c r="G1665" s="183">
        <f t="shared" si="203"/>
        <v>0</v>
      </c>
    </row>
    <row r="1666" spans="1:7" ht="20.100000000000001" customHeight="1" x14ac:dyDescent="0.2">
      <c r="A1666" s="268"/>
      <c r="B1666" s="182">
        <f t="shared" si="202"/>
        <v>0</v>
      </c>
      <c r="C1666" s="269"/>
      <c r="D1666" s="270"/>
      <c r="E1666" s="274"/>
      <c r="F1666" s="272"/>
      <c r="G1666" s="183">
        <f t="shared" si="203"/>
        <v>0</v>
      </c>
    </row>
    <row r="1667" spans="1:7" ht="20.100000000000001" customHeight="1" x14ac:dyDescent="0.2">
      <c r="A1667" s="268"/>
      <c r="B1667" s="182">
        <f t="shared" si="202"/>
        <v>0</v>
      </c>
      <c r="C1667" s="269"/>
      <c r="D1667" s="270"/>
      <c r="E1667" s="274"/>
      <c r="F1667" s="272"/>
      <c r="G1667" s="183">
        <f t="shared" si="203"/>
        <v>0</v>
      </c>
    </row>
    <row r="1668" spans="1:7" ht="20.100000000000001" customHeight="1" x14ac:dyDescent="0.2">
      <c r="A1668" s="268"/>
      <c r="B1668" s="182">
        <f t="shared" si="202"/>
        <v>0</v>
      </c>
      <c r="C1668" s="269"/>
      <c r="D1668" s="270"/>
      <c r="E1668" s="271"/>
      <c r="F1668" s="272"/>
      <c r="G1668" s="183">
        <f t="shared" si="203"/>
        <v>0</v>
      </c>
    </row>
    <row r="1669" spans="1:7" ht="20.100000000000001" customHeight="1" x14ac:dyDescent="0.2">
      <c r="A1669" s="268"/>
      <c r="B1669" s="182">
        <f t="shared" si="202"/>
        <v>0</v>
      </c>
      <c r="C1669" s="269"/>
      <c r="D1669" s="270"/>
      <c r="E1669" s="271"/>
      <c r="F1669" s="272"/>
      <c r="G1669" s="183">
        <f t="shared" si="203"/>
        <v>0</v>
      </c>
    </row>
    <row r="1670" spans="1:7" ht="20.100000000000001" customHeight="1" x14ac:dyDescent="0.2">
      <c r="A1670" s="268"/>
      <c r="B1670" s="182">
        <f t="shared" si="202"/>
        <v>0</v>
      </c>
      <c r="C1670" s="269"/>
      <c r="D1670" s="270"/>
      <c r="E1670" s="271"/>
      <c r="F1670" s="272"/>
      <c r="G1670" s="183">
        <f t="shared" si="203"/>
        <v>0</v>
      </c>
    </row>
    <row r="1671" spans="1:7" ht="20.100000000000001" customHeight="1" x14ac:dyDescent="0.2">
      <c r="A1671" s="268"/>
      <c r="B1671" s="182">
        <f t="shared" si="202"/>
        <v>0</v>
      </c>
      <c r="C1671" s="269"/>
      <c r="D1671" s="270"/>
      <c r="E1671" s="271"/>
      <c r="F1671" s="272"/>
      <c r="G1671" s="183">
        <f t="shared" si="203"/>
        <v>0</v>
      </c>
    </row>
    <row r="1672" spans="1:7" ht="20.100000000000001" customHeight="1" x14ac:dyDescent="0.2">
      <c r="A1672" s="268"/>
      <c r="B1672" s="182">
        <f t="shared" si="202"/>
        <v>0</v>
      </c>
      <c r="C1672" s="269"/>
      <c r="D1672" s="270"/>
      <c r="E1672" s="271"/>
      <c r="F1672" s="272"/>
      <c r="G1672" s="183">
        <f t="shared" si="203"/>
        <v>0</v>
      </c>
    </row>
    <row r="1673" spans="1:7" ht="20.100000000000001" customHeight="1" x14ac:dyDescent="0.2">
      <c r="A1673" s="268"/>
      <c r="B1673" s="182">
        <f t="shared" si="202"/>
        <v>0</v>
      </c>
      <c r="C1673" s="269"/>
      <c r="D1673" s="270"/>
      <c r="E1673" s="271"/>
      <c r="F1673" s="272"/>
      <c r="G1673" s="183">
        <f t="shared" si="203"/>
        <v>0</v>
      </c>
    </row>
    <row r="1674" spans="1:7" ht="20.100000000000001" customHeight="1" x14ac:dyDescent="0.2">
      <c r="A1674" s="184"/>
      <c r="B1674" s="170"/>
      <c r="C1674" s="170"/>
      <c r="D1674" s="165"/>
      <c r="E1674" s="166"/>
      <c r="F1674" s="185" t="s">
        <v>38</v>
      </c>
      <c r="G1674" s="186">
        <f>SUBTOTAL(9,G1662:G1673)</f>
        <v>0</v>
      </c>
    </row>
    <row r="1675" spans="1:7" ht="20.100000000000001" customHeight="1" x14ac:dyDescent="0.2">
      <c r="A1675" s="184"/>
      <c r="B1675" s="170"/>
      <c r="C1675" s="187" t="s">
        <v>826</v>
      </c>
      <c r="D1675" s="165"/>
      <c r="E1675" s="166"/>
      <c r="F1675" s="167"/>
      <c r="G1675" s="188"/>
    </row>
    <row r="1676" spans="1:7" ht="20.100000000000001" customHeight="1" x14ac:dyDescent="0.2">
      <c r="A1676" s="268"/>
      <c r="B1676" s="182">
        <f t="shared" ref="B1676:B1685" si="204">IF(A1676=0,0,VLOOKUP(A1676,Tabla_Indices,2,FALSE))</f>
        <v>0</v>
      </c>
      <c r="C1676" s="275"/>
      <c r="D1676" s="270"/>
      <c r="E1676" s="271"/>
      <c r="F1676" s="272"/>
      <c r="G1676" s="183">
        <f>ROUND(E1676*F1676,2)</f>
        <v>0</v>
      </c>
    </row>
    <row r="1677" spans="1:7" ht="20.100000000000001" customHeight="1" x14ac:dyDescent="0.2">
      <c r="A1677" s="268"/>
      <c r="B1677" s="182">
        <f t="shared" si="204"/>
        <v>0</v>
      </c>
      <c r="C1677" s="269"/>
      <c r="D1677" s="270"/>
      <c r="E1677" s="271"/>
      <c r="F1677" s="272"/>
      <c r="G1677" s="183">
        <f>ROUND(E1677*F1677,2)</f>
        <v>0</v>
      </c>
    </row>
    <row r="1678" spans="1:7" ht="20.100000000000001" customHeight="1" x14ac:dyDescent="0.2">
      <c r="A1678" s="268"/>
      <c r="B1678" s="182">
        <f t="shared" si="204"/>
        <v>0</v>
      </c>
      <c r="C1678" s="269"/>
      <c r="D1678" s="270"/>
      <c r="E1678" s="271"/>
      <c r="F1678" s="272"/>
      <c r="G1678" s="183">
        <f t="shared" ref="G1678:G1685" si="205">ROUND(E1678*F1678,2)</f>
        <v>0</v>
      </c>
    </row>
    <row r="1679" spans="1:7" ht="20.100000000000001" customHeight="1" x14ac:dyDescent="0.2">
      <c r="A1679" s="268"/>
      <c r="B1679" s="182">
        <f t="shared" si="204"/>
        <v>0</v>
      </c>
      <c r="C1679" s="269"/>
      <c r="D1679" s="270"/>
      <c r="E1679" s="271"/>
      <c r="F1679" s="272"/>
      <c r="G1679" s="183">
        <f t="shared" si="205"/>
        <v>0</v>
      </c>
    </row>
    <row r="1680" spans="1:7" ht="20.100000000000001" customHeight="1" x14ac:dyDescent="0.2">
      <c r="A1680" s="268"/>
      <c r="B1680" s="182">
        <f t="shared" si="204"/>
        <v>0</v>
      </c>
      <c r="C1680" s="269"/>
      <c r="D1680" s="270"/>
      <c r="E1680" s="271"/>
      <c r="F1680" s="272"/>
      <c r="G1680" s="183">
        <f t="shared" si="205"/>
        <v>0</v>
      </c>
    </row>
    <row r="1681" spans="1:7" ht="20.100000000000001" customHeight="1" x14ac:dyDescent="0.2">
      <c r="A1681" s="268"/>
      <c r="B1681" s="182">
        <f t="shared" si="204"/>
        <v>0</v>
      </c>
      <c r="C1681" s="269"/>
      <c r="D1681" s="270"/>
      <c r="E1681" s="271"/>
      <c r="F1681" s="272"/>
      <c r="G1681" s="183">
        <f t="shared" si="205"/>
        <v>0</v>
      </c>
    </row>
    <row r="1682" spans="1:7" ht="20.100000000000001" customHeight="1" x14ac:dyDescent="0.2">
      <c r="A1682" s="268"/>
      <c r="B1682" s="182">
        <f t="shared" si="204"/>
        <v>0</v>
      </c>
      <c r="C1682" s="269"/>
      <c r="D1682" s="270"/>
      <c r="E1682" s="271"/>
      <c r="F1682" s="272"/>
      <c r="G1682" s="183">
        <f t="shared" si="205"/>
        <v>0</v>
      </c>
    </row>
    <row r="1683" spans="1:7" ht="20.100000000000001" customHeight="1" x14ac:dyDescent="0.2">
      <c r="A1683" s="268"/>
      <c r="B1683" s="182">
        <f t="shared" si="204"/>
        <v>0</v>
      </c>
      <c r="C1683" s="269"/>
      <c r="D1683" s="270"/>
      <c r="E1683" s="271"/>
      <c r="F1683" s="272"/>
      <c r="G1683" s="183">
        <f t="shared" si="205"/>
        <v>0</v>
      </c>
    </row>
    <row r="1684" spans="1:7" ht="20.100000000000001" customHeight="1" x14ac:dyDescent="0.2">
      <c r="A1684" s="268"/>
      <c r="B1684" s="182">
        <f t="shared" si="204"/>
        <v>0</v>
      </c>
      <c r="C1684" s="269"/>
      <c r="D1684" s="270"/>
      <c r="E1684" s="271"/>
      <c r="F1684" s="272"/>
      <c r="G1684" s="183">
        <f t="shared" si="205"/>
        <v>0</v>
      </c>
    </row>
    <row r="1685" spans="1:7" ht="20.100000000000001" customHeight="1" x14ac:dyDescent="0.2">
      <c r="A1685" s="268"/>
      <c r="B1685" s="182">
        <f t="shared" si="204"/>
        <v>0</v>
      </c>
      <c r="C1685" s="269"/>
      <c r="D1685" s="270"/>
      <c r="E1685" s="271"/>
      <c r="F1685" s="272"/>
      <c r="G1685" s="183">
        <f t="shared" si="205"/>
        <v>0</v>
      </c>
    </row>
    <row r="1686" spans="1:7" ht="20.100000000000001" customHeight="1" x14ac:dyDescent="0.2">
      <c r="A1686" s="184"/>
      <c r="B1686" s="170"/>
      <c r="C1686" s="170"/>
      <c r="D1686" s="165"/>
      <c r="E1686" s="166"/>
      <c r="F1686" s="185" t="s">
        <v>39</v>
      </c>
      <c r="G1686" s="186">
        <f>SUBTOTAL(9,G1676:G1685)</f>
        <v>0</v>
      </c>
    </row>
    <row r="1687" spans="1:7" ht="20.100000000000001" customHeight="1" x14ac:dyDescent="0.2">
      <c r="A1687" s="184"/>
      <c r="B1687" s="170"/>
      <c r="C1687" s="187" t="s">
        <v>827</v>
      </c>
      <c r="D1687" s="165"/>
      <c r="E1687" s="166"/>
      <c r="F1687" s="170"/>
      <c r="G1687" s="188"/>
    </row>
    <row r="1688" spans="1:7" ht="20.100000000000001" customHeight="1" x14ac:dyDescent="0.2">
      <c r="A1688" s="268"/>
      <c r="B1688" s="182">
        <f t="shared" ref="B1688:B1696" si="206">IF(A1688=0,0,VLOOKUP(A1688,Tabla_Indices,2,FALSE))</f>
        <v>0</v>
      </c>
      <c r="C1688" s="269"/>
      <c r="D1688" s="270"/>
      <c r="E1688" s="271"/>
      <c r="F1688" s="276"/>
      <c r="G1688" s="189">
        <f>ROUND(E1688*F1688,2)</f>
        <v>0</v>
      </c>
    </row>
    <row r="1689" spans="1:7" ht="20.100000000000001" customHeight="1" x14ac:dyDescent="0.2">
      <c r="A1689" s="268"/>
      <c r="B1689" s="182">
        <f t="shared" si="206"/>
        <v>0</v>
      </c>
      <c r="C1689" s="275"/>
      <c r="D1689" s="270"/>
      <c r="E1689" s="271"/>
      <c r="F1689" s="272"/>
      <c r="G1689" s="189">
        <f>ROUND(E1689*F1689,2)</f>
        <v>0</v>
      </c>
    </row>
    <row r="1690" spans="1:7" ht="20.100000000000001" customHeight="1" x14ac:dyDescent="0.2">
      <c r="A1690" s="268"/>
      <c r="B1690" s="182">
        <f t="shared" si="206"/>
        <v>0</v>
      </c>
      <c r="C1690" s="277"/>
      <c r="D1690" s="270"/>
      <c r="E1690" s="271"/>
      <c r="F1690" s="272"/>
      <c r="G1690" s="189">
        <f>ROUND(E1690*F1690,2)</f>
        <v>0</v>
      </c>
    </row>
    <row r="1691" spans="1:7" ht="20.100000000000001" customHeight="1" x14ac:dyDescent="0.2">
      <c r="A1691" s="268"/>
      <c r="B1691" s="182">
        <f t="shared" si="206"/>
        <v>0</v>
      </c>
      <c r="C1691" s="277"/>
      <c r="D1691" s="270"/>
      <c r="E1691" s="271"/>
      <c r="F1691" s="272"/>
      <c r="G1691" s="189">
        <f>ROUND(E1691*F1691,2)</f>
        <v>0</v>
      </c>
    </row>
    <row r="1692" spans="1:7" ht="20.100000000000001" customHeight="1" x14ac:dyDescent="0.2">
      <c r="A1692" s="268"/>
      <c r="B1692" s="182">
        <f t="shared" si="206"/>
        <v>0</v>
      </c>
      <c r="C1692" s="277"/>
      <c r="D1692" s="270"/>
      <c r="E1692" s="271"/>
      <c r="F1692" s="272"/>
      <c r="G1692" s="189">
        <f t="shared" ref="G1692:G1696" si="207">ROUND(E1692*F1692,2)</f>
        <v>0</v>
      </c>
    </row>
    <row r="1693" spans="1:7" ht="20.100000000000001" customHeight="1" x14ac:dyDescent="0.2">
      <c r="A1693" s="268"/>
      <c r="B1693" s="182">
        <f t="shared" si="206"/>
        <v>0</v>
      </c>
      <c r="C1693" s="277"/>
      <c r="D1693" s="270"/>
      <c r="E1693" s="271"/>
      <c r="F1693" s="272"/>
      <c r="G1693" s="189">
        <f t="shared" si="207"/>
        <v>0</v>
      </c>
    </row>
    <row r="1694" spans="1:7" ht="20.100000000000001" customHeight="1" x14ac:dyDescent="0.2">
      <c r="A1694" s="268"/>
      <c r="B1694" s="182">
        <f t="shared" si="206"/>
        <v>0</v>
      </c>
      <c r="C1694" s="269"/>
      <c r="D1694" s="270"/>
      <c r="E1694" s="271"/>
      <c r="F1694" s="272"/>
      <c r="G1694" s="189">
        <f t="shared" si="207"/>
        <v>0</v>
      </c>
    </row>
    <row r="1695" spans="1:7" ht="20.100000000000001" customHeight="1" x14ac:dyDescent="0.2">
      <c r="A1695" s="268"/>
      <c r="B1695" s="182">
        <f t="shared" si="206"/>
        <v>0</v>
      </c>
      <c r="C1695" s="269"/>
      <c r="D1695" s="270"/>
      <c r="E1695" s="271"/>
      <c r="F1695" s="272"/>
      <c r="G1695" s="189">
        <f t="shared" si="207"/>
        <v>0</v>
      </c>
    </row>
    <row r="1696" spans="1:7" ht="20.100000000000001" customHeight="1" x14ac:dyDescent="0.2">
      <c r="A1696" s="268"/>
      <c r="B1696" s="182">
        <f t="shared" si="206"/>
        <v>0</v>
      </c>
      <c r="C1696" s="269"/>
      <c r="D1696" s="270"/>
      <c r="E1696" s="271"/>
      <c r="F1696" s="272"/>
      <c r="G1696" s="189">
        <f t="shared" si="207"/>
        <v>0</v>
      </c>
    </row>
    <row r="1697" spans="1:7" ht="20.100000000000001" customHeight="1" x14ac:dyDescent="0.2">
      <c r="A1697" s="190"/>
      <c r="B1697" s="165"/>
      <c r="C1697" s="170"/>
      <c r="D1697" s="165"/>
      <c r="E1697" s="166"/>
      <c r="F1697" s="185" t="s">
        <v>40</v>
      </c>
      <c r="G1697" s="186">
        <f>SUBTOTAL(9,G1688:G1696)</f>
        <v>0</v>
      </c>
    </row>
    <row r="1698" spans="1:7" ht="20.100000000000001" customHeight="1" thickBot="1" x14ac:dyDescent="0.25">
      <c r="A1698" s="191"/>
      <c r="B1698" s="192"/>
      <c r="C1698" s="193"/>
      <c r="D1698" s="192"/>
      <c r="E1698" s="194"/>
      <c r="F1698" s="195"/>
      <c r="G1698" s="196"/>
    </row>
    <row r="1699" spans="1:7" ht="20.100000000000001" customHeight="1" thickBot="1" x14ac:dyDescent="0.25">
      <c r="A1699" s="249" t="str">
        <f>B1657</f>
        <v>12-7</v>
      </c>
      <c r="B1699" s="247" t="str">
        <f>C1657</f>
        <v>Antepechos de hormigón</v>
      </c>
      <c r="C1699" s="197"/>
      <c r="D1699" s="197" t="s">
        <v>41</v>
      </c>
      <c r="E1699" s="198"/>
      <c r="F1699" s="199" t="s">
        <v>42</v>
      </c>
      <c r="G1699" s="200">
        <f>SUBTOTAL(9,G1662:G1698)</f>
        <v>0</v>
      </c>
    </row>
    <row r="1700" spans="1:7" ht="20.100000000000001" customHeight="1" thickTop="1" thickBot="1" x14ac:dyDescent="0.25"/>
    <row r="1701" spans="1:7" ht="20.100000000000001" customHeight="1" thickTop="1" x14ac:dyDescent="0.2">
      <c r="A1701" s="329" t="s">
        <v>44</v>
      </c>
      <c r="B1701" s="330"/>
      <c r="C1701" s="330"/>
      <c r="D1701" s="330"/>
      <c r="E1701" s="330"/>
      <c r="F1701" s="330"/>
      <c r="G1701" s="331"/>
    </row>
    <row r="1702" spans="1:7" ht="20.100000000000001" customHeight="1" x14ac:dyDescent="0.2">
      <c r="A1702" s="155" t="s">
        <v>823</v>
      </c>
      <c r="B1702" s="156" t="str">
        <f>Comitente</f>
        <v>DIRECCIÓN ARQUITECTURA</v>
      </c>
      <c r="C1702" s="157"/>
      <c r="D1702" s="158"/>
      <c r="E1702" s="158"/>
      <c r="F1702" s="159"/>
      <c r="G1702" s="160"/>
    </row>
    <row r="1703" spans="1:7" ht="20.100000000000001" customHeight="1" x14ac:dyDescent="0.2">
      <c r="A1703" s="155" t="s">
        <v>824</v>
      </c>
      <c r="B1703" s="156">
        <f>Contratista</f>
        <v>0</v>
      </c>
      <c r="C1703" s="161"/>
      <c r="D1703" s="161"/>
      <c r="E1703" s="161"/>
      <c r="F1703" s="156"/>
      <c r="G1703" s="162"/>
    </row>
    <row r="1704" spans="1:7" ht="20.100000000000001" customHeight="1" x14ac:dyDescent="0.2">
      <c r="A1704" s="155" t="s">
        <v>31</v>
      </c>
      <c r="B1704" s="156" t="str">
        <f>Obra</f>
        <v>CENTRO DE SALUD SAN MARTIN</v>
      </c>
      <c r="C1704" s="161"/>
      <c r="D1704" s="161"/>
      <c r="E1704" s="161"/>
      <c r="F1704" s="156" t="s">
        <v>45</v>
      </c>
      <c r="G1704" s="162" t="str">
        <f>Fecha_Base</f>
        <v>07/11/2017</v>
      </c>
    </row>
    <row r="1705" spans="1:7" ht="20.100000000000001" customHeight="1" x14ac:dyDescent="0.2">
      <c r="A1705" s="163" t="s">
        <v>822</v>
      </c>
      <c r="B1705" s="164" t="str">
        <f>Ubicación</f>
        <v>CALLE NACIONAL - DISTRITO DOS ACEQUIAS</v>
      </c>
      <c r="C1705" s="164"/>
      <c r="D1705" s="165"/>
      <c r="E1705" s="166"/>
      <c r="F1705" s="167"/>
      <c r="G1705" s="168"/>
    </row>
    <row r="1706" spans="1:7" ht="20.100000000000001" customHeight="1" x14ac:dyDescent="0.2">
      <c r="A1706" s="163" t="s">
        <v>46</v>
      </c>
      <c r="B1706" s="278">
        <v>12</v>
      </c>
      <c r="C1706" s="170" t="str">
        <f>IF(B1706="","",VLOOKUP(B1706,Computo_Presupuesto,2,FALSE))</f>
        <v>PISOS, ZOCALOS, UMBRALES Y ANTEPECHOS</v>
      </c>
      <c r="D1706" s="171"/>
      <c r="E1706" s="166"/>
      <c r="F1706" s="167"/>
      <c r="G1706" s="168"/>
    </row>
    <row r="1707" spans="1:7" ht="20.100000000000001" customHeight="1" x14ac:dyDescent="0.2">
      <c r="A1707" s="163" t="s">
        <v>32</v>
      </c>
      <c r="B1707" s="254" t="s">
        <v>1656</v>
      </c>
      <c r="C1707" s="170" t="str">
        <f>IF(B1707=0,"",VLOOKUP(B1707,Computo_Presupuesto,2,FALSE))</f>
        <v>Umbrales de granito natural</v>
      </c>
      <c r="D1707" s="165"/>
      <c r="E1707" s="166"/>
      <c r="F1707" s="164" t="s">
        <v>33</v>
      </c>
      <c r="G1707" s="172" t="str">
        <f>IF(B1707=0,"",VLOOKUP(B1707,Computo_Presupuesto,4,FALSE))</f>
        <v>ml</v>
      </c>
    </row>
    <row r="1708" spans="1:7" ht="20.100000000000001" customHeight="1" x14ac:dyDescent="0.2">
      <c r="A1708" s="163"/>
      <c r="B1708" s="164"/>
      <c r="C1708" s="170"/>
      <c r="D1708" s="165"/>
      <c r="E1708" s="166"/>
      <c r="F1708" s="170"/>
      <c r="G1708" s="173"/>
    </row>
    <row r="1709" spans="1:7" ht="20.100000000000001" customHeight="1" x14ac:dyDescent="0.2">
      <c r="A1709" s="332" t="s">
        <v>685</v>
      </c>
      <c r="B1709" s="333"/>
      <c r="C1709" s="334" t="s">
        <v>0</v>
      </c>
      <c r="D1709" s="334" t="s">
        <v>34</v>
      </c>
      <c r="E1709" s="335" t="s">
        <v>35</v>
      </c>
      <c r="F1709" s="336" t="s">
        <v>36</v>
      </c>
      <c r="G1709" s="337" t="s">
        <v>37</v>
      </c>
    </row>
    <row r="1710" spans="1:7" ht="20.100000000000001" customHeight="1" x14ac:dyDescent="0.2">
      <c r="A1710" s="174" t="s">
        <v>686</v>
      </c>
      <c r="B1710" s="175" t="s">
        <v>687</v>
      </c>
      <c r="C1710" s="334"/>
      <c r="D1710" s="334"/>
      <c r="E1710" s="335"/>
      <c r="F1710" s="336"/>
      <c r="G1710" s="337"/>
    </row>
    <row r="1711" spans="1:7" ht="20.100000000000001" customHeight="1" x14ac:dyDescent="0.2">
      <c r="A1711" s="267"/>
      <c r="B1711" s="176"/>
      <c r="C1711" s="177" t="s">
        <v>825</v>
      </c>
      <c r="D1711" s="178"/>
      <c r="E1711" s="179"/>
      <c r="F1711" s="180"/>
      <c r="G1711" s="181"/>
    </row>
    <row r="1712" spans="1:7" ht="20.100000000000001" customHeight="1" x14ac:dyDescent="0.2">
      <c r="A1712" s="268"/>
      <c r="B1712" s="182">
        <f t="shared" ref="B1712:B1723" si="208">IF(A1712=0,0,VLOOKUP(A1712,Tabla_Indices,2,FALSE))</f>
        <v>0</v>
      </c>
      <c r="C1712" s="269"/>
      <c r="D1712" s="270"/>
      <c r="E1712" s="271"/>
      <c r="F1712" s="272"/>
      <c r="G1712" s="183">
        <f>ROUND(E1712*F1712,2)</f>
        <v>0</v>
      </c>
    </row>
    <row r="1713" spans="1:7" ht="20.100000000000001" customHeight="1" x14ac:dyDescent="0.2">
      <c r="A1713" s="273"/>
      <c r="B1713" s="182">
        <f t="shared" si="208"/>
        <v>0</v>
      </c>
      <c r="C1713" s="269"/>
      <c r="D1713" s="270"/>
      <c r="E1713" s="271"/>
      <c r="F1713" s="272"/>
      <c r="G1713" s="183">
        <f t="shared" ref="G1713:G1723" si="209">ROUND(E1713*F1713,2)</f>
        <v>0</v>
      </c>
    </row>
    <row r="1714" spans="1:7" ht="20.100000000000001" customHeight="1" x14ac:dyDescent="0.2">
      <c r="A1714" s="268"/>
      <c r="B1714" s="182">
        <f t="shared" si="208"/>
        <v>0</v>
      </c>
      <c r="C1714" s="269"/>
      <c r="D1714" s="270"/>
      <c r="E1714" s="271"/>
      <c r="F1714" s="272"/>
      <c r="G1714" s="183">
        <f t="shared" si="209"/>
        <v>0</v>
      </c>
    </row>
    <row r="1715" spans="1:7" ht="20.100000000000001" customHeight="1" x14ac:dyDescent="0.2">
      <c r="A1715" s="268"/>
      <c r="B1715" s="182">
        <f t="shared" si="208"/>
        <v>0</v>
      </c>
      <c r="C1715" s="269"/>
      <c r="D1715" s="270"/>
      <c r="E1715" s="271"/>
      <c r="F1715" s="272"/>
      <c r="G1715" s="183">
        <f t="shared" si="209"/>
        <v>0</v>
      </c>
    </row>
    <row r="1716" spans="1:7" ht="20.100000000000001" customHeight="1" x14ac:dyDescent="0.2">
      <c r="A1716" s="268"/>
      <c r="B1716" s="182">
        <f t="shared" si="208"/>
        <v>0</v>
      </c>
      <c r="C1716" s="269"/>
      <c r="D1716" s="270"/>
      <c r="E1716" s="274"/>
      <c r="F1716" s="272"/>
      <c r="G1716" s="183">
        <f t="shared" si="209"/>
        <v>0</v>
      </c>
    </row>
    <row r="1717" spans="1:7" ht="20.100000000000001" customHeight="1" x14ac:dyDescent="0.2">
      <c r="A1717" s="268"/>
      <c r="B1717" s="182">
        <f t="shared" si="208"/>
        <v>0</v>
      </c>
      <c r="C1717" s="269"/>
      <c r="D1717" s="270"/>
      <c r="E1717" s="274"/>
      <c r="F1717" s="272"/>
      <c r="G1717" s="183">
        <f t="shared" si="209"/>
        <v>0</v>
      </c>
    </row>
    <row r="1718" spans="1:7" ht="20.100000000000001" customHeight="1" x14ac:dyDescent="0.2">
      <c r="A1718" s="268"/>
      <c r="B1718" s="182">
        <f t="shared" si="208"/>
        <v>0</v>
      </c>
      <c r="C1718" s="269"/>
      <c r="D1718" s="270"/>
      <c r="E1718" s="271"/>
      <c r="F1718" s="272"/>
      <c r="G1718" s="183">
        <f t="shared" si="209"/>
        <v>0</v>
      </c>
    </row>
    <row r="1719" spans="1:7" ht="20.100000000000001" customHeight="1" x14ac:dyDescent="0.2">
      <c r="A1719" s="268"/>
      <c r="B1719" s="182">
        <f t="shared" si="208"/>
        <v>0</v>
      </c>
      <c r="C1719" s="269"/>
      <c r="D1719" s="270"/>
      <c r="E1719" s="271"/>
      <c r="F1719" s="272"/>
      <c r="G1719" s="183">
        <f t="shared" si="209"/>
        <v>0</v>
      </c>
    </row>
    <row r="1720" spans="1:7" ht="20.100000000000001" customHeight="1" x14ac:dyDescent="0.2">
      <c r="A1720" s="268"/>
      <c r="B1720" s="182">
        <f t="shared" si="208"/>
        <v>0</v>
      </c>
      <c r="C1720" s="269"/>
      <c r="D1720" s="270"/>
      <c r="E1720" s="271"/>
      <c r="F1720" s="272"/>
      <c r="G1720" s="183">
        <f t="shared" si="209"/>
        <v>0</v>
      </c>
    </row>
    <row r="1721" spans="1:7" ht="20.100000000000001" customHeight="1" x14ac:dyDescent="0.2">
      <c r="A1721" s="268"/>
      <c r="B1721" s="182">
        <f t="shared" si="208"/>
        <v>0</v>
      </c>
      <c r="C1721" s="269"/>
      <c r="D1721" s="270"/>
      <c r="E1721" s="271"/>
      <c r="F1721" s="272"/>
      <c r="G1721" s="183">
        <f t="shared" si="209"/>
        <v>0</v>
      </c>
    </row>
    <row r="1722" spans="1:7" ht="20.100000000000001" customHeight="1" x14ac:dyDescent="0.2">
      <c r="A1722" s="268"/>
      <c r="B1722" s="182">
        <f t="shared" si="208"/>
        <v>0</v>
      </c>
      <c r="C1722" s="269"/>
      <c r="D1722" s="270"/>
      <c r="E1722" s="271"/>
      <c r="F1722" s="272"/>
      <c r="G1722" s="183">
        <f t="shared" si="209"/>
        <v>0</v>
      </c>
    </row>
    <row r="1723" spans="1:7" ht="20.100000000000001" customHeight="1" x14ac:dyDescent="0.2">
      <c r="A1723" s="268"/>
      <c r="B1723" s="182">
        <f t="shared" si="208"/>
        <v>0</v>
      </c>
      <c r="C1723" s="269"/>
      <c r="D1723" s="270"/>
      <c r="E1723" s="271"/>
      <c r="F1723" s="272"/>
      <c r="G1723" s="183">
        <f t="shared" si="209"/>
        <v>0</v>
      </c>
    </row>
    <row r="1724" spans="1:7" ht="20.100000000000001" customHeight="1" x14ac:dyDescent="0.2">
      <c r="A1724" s="184"/>
      <c r="B1724" s="170"/>
      <c r="C1724" s="170"/>
      <c r="D1724" s="165"/>
      <c r="E1724" s="166"/>
      <c r="F1724" s="185" t="s">
        <v>38</v>
      </c>
      <c r="G1724" s="186">
        <f>SUBTOTAL(9,G1712:G1723)</f>
        <v>0</v>
      </c>
    </row>
    <row r="1725" spans="1:7" ht="20.100000000000001" customHeight="1" x14ac:dyDescent="0.2">
      <c r="A1725" s="184"/>
      <c r="B1725" s="170"/>
      <c r="C1725" s="187" t="s">
        <v>826</v>
      </c>
      <c r="D1725" s="165"/>
      <c r="E1725" s="166"/>
      <c r="F1725" s="167"/>
      <c r="G1725" s="188"/>
    </row>
    <row r="1726" spans="1:7" ht="20.100000000000001" customHeight="1" x14ac:dyDescent="0.2">
      <c r="A1726" s="268"/>
      <c r="B1726" s="182">
        <f t="shared" ref="B1726:B1735" si="210">IF(A1726=0,0,VLOOKUP(A1726,Tabla_Indices,2,FALSE))</f>
        <v>0</v>
      </c>
      <c r="C1726" s="275"/>
      <c r="D1726" s="270"/>
      <c r="E1726" s="271"/>
      <c r="F1726" s="272"/>
      <c r="G1726" s="183">
        <f>ROUND(E1726*F1726,2)</f>
        <v>0</v>
      </c>
    </row>
    <row r="1727" spans="1:7" ht="20.100000000000001" customHeight="1" x14ac:dyDescent="0.2">
      <c r="A1727" s="268"/>
      <c r="B1727" s="182">
        <f t="shared" si="210"/>
        <v>0</v>
      </c>
      <c r="C1727" s="269"/>
      <c r="D1727" s="270"/>
      <c r="E1727" s="271"/>
      <c r="F1727" s="272"/>
      <c r="G1727" s="183">
        <f>ROUND(E1727*F1727,2)</f>
        <v>0</v>
      </c>
    </row>
    <row r="1728" spans="1:7" ht="20.100000000000001" customHeight="1" x14ac:dyDescent="0.2">
      <c r="A1728" s="268"/>
      <c r="B1728" s="182">
        <f t="shared" si="210"/>
        <v>0</v>
      </c>
      <c r="C1728" s="269"/>
      <c r="D1728" s="270"/>
      <c r="E1728" s="271"/>
      <c r="F1728" s="272"/>
      <c r="G1728" s="183">
        <f t="shared" ref="G1728:G1735" si="211">ROUND(E1728*F1728,2)</f>
        <v>0</v>
      </c>
    </row>
    <row r="1729" spans="1:7" ht="20.100000000000001" customHeight="1" x14ac:dyDescent="0.2">
      <c r="A1729" s="268"/>
      <c r="B1729" s="182">
        <f t="shared" si="210"/>
        <v>0</v>
      </c>
      <c r="C1729" s="269"/>
      <c r="D1729" s="270"/>
      <c r="E1729" s="271"/>
      <c r="F1729" s="272"/>
      <c r="G1729" s="183">
        <f t="shared" si="211"/>
        <v>0</v>
      </c>
    </row>
    <row r="1730" spans="1:7" ht="20.100000000000001" customHeight="1" x14ac:dyDescent="0.2">
      <c r="A1730" s="268"/>
      <c r="B1730" s="182">
        <f t="shared" si="210"/>
        <v>0</v>
      </c>
      <c r="C1730" s="269"/>
      <c r="D1730" s="270"/>
      <c r="E1730" s="271"/>
      <c r="F1730" s="272"/>
      <c r="G1730" s="183">
        <f t="shared" si="211"/>
        <v>0</v>
      </c>
    </row>
    <row r="1731" spans="1:7" ht="20.100000000000001" customHeight="1" x14ac:dyDescent="0.2">
      <c r="A1731" s="268"/>
      <c r="B1731" s="182">
        <f t="shared" si="210"/>
        <v>0</v>
      </c>
      <c r="C1731" s="269"/>
      <c r="D1731" s="270"/>
      <c r="E1731" s="271"/>
      <c r="F1731" s="272"/>
      <c r="G1731" s="183">
        <f t="shared" si="211"/>
        <v>0</v>
      </c>
    </row>
    <row r="1732" spans="1:7" ht="20.100000000000001" customHeight="1" x14ac:dyDescent="0.2">
      <c r="A1732" s="268"/>
      <c r="B1732" s="182">
        <f t="shared" si="210"/>
        <v>0</v>
      </c>
      <c r="C1732" s="269"/>
      <c r="D1732" s="270"/>
      <c r="E1732" s="271"/>
      <c r="F1732" s="272"/>
      <c r="G1732" s="183">
        <f t="shared" si="211"/>
        <v>0</v>
      </c>
    </row>
    <row r="1733" spans="1:7" ht="20.100000000000001" customHeight="1" x14ac:dyDescent="0.2">
      <c r="A1733" s="268"/>
      <c r="B1733" s="182">
        <f t="shared" si="210"/>
        <v>0</v>
      </c>
      <c r="C1733" s="269"/>
      <c r="D1733" s="270"/>
      <c r="E1733" s="271"/>
      <c r="F1733" s="272"/>
      <c r="G1733" s="183">
        <f t="shared" si="211"/>
        <v>0</v>
      </c>
    </row>
    <row r="1734" spans="1:7" ht="20.100000000000001" customHeight="1" x14ac:dyDescent="0.2">
      <c r="A1734" s="268"/>
      <c r="B1734" s="182">
        <f t="shared" si="210"/>
        <v>0</v>
      </c>
      <c r="C1734" s="269"/>
      <c r="D1734" s="270"/>
      <c r="E1734" s="271"/>
      <c r="F1734" s="272"/>
      <c r="G1734" s="183">
        <f t="shared" si="211"/>
        <v>0</v>
      </c>
    </row>
    <row r="1735" spans="1:7" ht="20.100000000000001" customHeight="1" x14ac:dyDescent="0.2">
      <c r="A1735" s="268"/>
      <c r="B1735" s="182">
        <f t="shared" si="210"/>
        <v>0</v>
      </c>
      <c r="C1735" s="269"/>
      <c r="D1735" s="270"/>
      <c r="E1735" s="271"/>
      <c r="F1735" s="272"/>
      <c r="G1735" s="183">
        <f t="shared" si="211"/>
        <v>0</v>
      </c>
    </row>
    <row r="1736" spans="1:7" ht="20.100000000000001" customHeight="1" x14ac:dyDescent="0.2">
      <c r="A1736" s="184"/>
      <c r="B1736" s="170"/>
      <c r="C1736" s="170"/>
      <c r="D1736" s="165"/>
      <c r="E1736" s="166"/>
      <c r="F1736" s="185" t="s">
        <v>39</v>
      </c>
      <c r="G1736" s="186">
        <f>SUBTOTAL(9,G1726:G1735)</f>
        <v>0</v>
      </c>
    </row>
    <row r="1737" spans="1:7" ht="20.100000000000001" customHeight="1" x14ac:dyDescent="0.2">
      <c r="A1737" s="184"/>
      <c r="B1737" s="170"/>
      <c r="C1737" s="187" t="s">
        <v>827</v>
      </c>
      <c r="D1737" s="165"/>
      <c r="E1737" s="166"/>
      <c r="F1737" s="170"/>
      <c r="G1737" s="188"/>
    </row>
    <row r="1738" spans="1:7" ht="20.100000000000001" customHeight="1" x14ac:dyDescent="0.2">
      <c r="A1738" s="268"/>
      <c r="B1738" s="182">
        <f t="shared" ref="B1738:B1746" si="212">IF(A1738=0,0,VLOOKUP(A1738,Tabla_Indices,2,FALSE))</f>
        <v>0</v>
      </c>
      <c r="C1738" s="269"/>
      <c r="D1738" s="270"/>
      <c r="E1738" s="271"/>
      <c r="F1738" s="276"/>
      <c r="G1738" s="189">
        <f>ROUND(E1738*F1738,2)</f>
        <v>0</v>
      </c>
    </row>
    <row r="1739" spans="1:7" ht="20.100000000000001" customHeight="1" x14ac:dyDescent="0.2">
      <c r="A1739" s="268"/>
      <c r="B1739" s="182">
        <f t="shared" si="212"/>
        <v>0</v>
      </c>
      <c r="C1739" s="275"/>
      <c r="D1739" s="270"/>
      <c r="E1739" s="271"/>
      <c r="F1739" s="272"/>
      <c r="G1739" s="189">
        <f>ROUND(E1739*F1739,2)</f>
        <v>0</v>
      </c>
    </row>
    <row r="1740" spans="1:7" ht="20.100000000000001" customHeight="1" x14ac:dyDescent="0.2">
      <c r="A1740" s="268"/>
      <c r="B1740" s="182">
        <f t="shared" si="212"/>
        <v>0</v>
      </c>
      <c r="C1740" s="277"/>
      <c r="D1740" s="270"/>
      <c r="E1740" s="271"/>
      <c r="F1740" s="272"/>
      <c r="G1740" s="189">
        <f>ROUND(E1740*F1740,2)</f>
        <v>0</v>
      </c>
    </row>
    <row r="1741" spans="1:7" ht="20.100000000000001" customHeight="1" x14ac:dyDescent="0.2">
      <c r="A1741" s="268"/>
      <c r="B1741" s="182">
        <f t="shared" si="212"/>
        <v>0</v>
      </c>
      <c r="C1741" s="277"/>
      <c r="D1741" s="270"/>
      <c r="E1741" s="271"/>
      <c r="F1741" s="272"/>
      <c r="G1741" s="189">
        <f>ROUND(E1741*F1741,2)</f>
        <v>0</v>
      </c>
    </row>
    <row r="1742" spans="1:7" ht="20.100000000000001" customHeight="1" x14ac:dyDescent="0.2">
      <c r="A1742" s="268"/>
      <c r="B1742" s="182">
        <f t="shared" si="212"/>
        <v>0</v>
      </c>
      <c r="C1742" s="277"/>
      <c r="D1742" s="270"/>
      <c r="E1742" s="271"/>
      <c r="F1742" s="272"/>
      <c r="G1742" s="189">
        <f t="shared" ref="G1742:G1746" si="213">ROUND(E1742*F1742,2)</f>
        <v>0</v>
      </c>
    </row>
    <row r="1743" spans="1:7" ht="20.100000000000001" customHeight="1" x14ac:dyDescent="0.2">
      <c r="A1743" s="268"/>
      <c r="B1743" s="182">
        <f t="shared" si="212"/>
        <v>0</v>
      </c>
      <c r="C1743" s="277"/>
      <c r="D1743" s="270"/>
      <c r="E1743" s="271"/>
      <c r="F1743" s="272"/>
      <c r="G1743" s="189">
        <f t="shared" si="213"/>
        <v>0</v>
      </c>
    </row>
    <row r="1744" spans="1:7" ht="20.100000000000001" customHeight="1" x14ac:dyDescent="0.2">
      <c r="A1744" s="268"/>
      <c r="B1744" s="182">
        <f t="shared" si="212"/>
        <v>0</v>
      </c>
      <c r="C1744" s="269"/>
      <c r="D1744" s="270"/>
      <c r="E1744" s="271"/>
      <c r="F1744" s="272"/>
      <c r="G1744" s="189">
        <f t="shared" si="213"/>
        <v>0</v>
      </c>
    </row>
    <row r="1745" spans="1:7" ht="20.100000000000001" customHeight="1" x14ac:dyDescent="0.2">
      <c r="A1745" s="268"/>
      <c r="B1745" s="182">
        <f t="shared" si="212"/>
        <v>0</v>
      </c>
      <c r="C1745" s="269"/>
      <c r="D1745" s="270"/>
      <c r="E1745" s="271"/>
      <c r="F1745" s="272"/>
      <c r="G1745" s="189">
        <f t="shared" si="213"/>
        <v>0</v>
      </c>
    </row>
    <row r="1746" spans="1:7" ht="20.100000000000001" customHeight="1" x14ac:dyDescent="0.2">
      <c r="A1746" s="268"/>
      <c r="B1746" s="182">
        <f t="shared" si="212"/>
        <v>0</v>
      </c>
      <c r="C1746" s="269"/>
      <c r="D1746" s="270"/>
      <c r="E1746" s="271"/>
      <c r="F1746" s="272"/>
      <c r="G1746" s="189">
        <f t="shared" si="213"/>
        <v>0</v>
      </c>
    </row>
    <row r="1747" spans="1:7" ht="20.100000000000001" customHeight="1" x14ac:dyDescent="0.2">
      <c r="A1747" s="190"/>
      <c r="B1747" s="165"/>
      <c r="C1747" s="170"/>
      <c r="D1747" s="165"/>
      <c r="E1747" s="166"/>
      <c r="F1747" s="185" t="s">
        <v>40</v>
      </c>
      <c r="G1747" s="186">
        <f>SUBTOTAL(9,G1738:G1746)</f>
        <v>0</v>
      </c>
    </row>
    <row r="1748" spans="1:7" ht="20.100000000000001" customHeight="1" thickBot="1" x14ac:dyDescent="0.25">
      <c r="A1748" s="191"/>
      <c r="B1748" s="192"/>
      <c r="C1748" s="193"/>
      <c r="D1748" s="192"/>
      <c r="E1748" s="194"/>
      <c r="F1748" s="195"/>
      <c r="G1748" s="196"/>
    </row>
    <row r="1749" spans="1:7" ht="20.100000000000001" customHeight="1" thickBot="1" x14ac:dyDescent="0.25">
      <c r="A1749" s="249" t="str">
        <f>B1707</f>
        <v>12-8</v>
      </c>
      <c r="B1749" s="247" t="str">
        <f>C1707</f>
        <v>Umbrales de granito natural</v>
      </c>
      <c r="C1749" s="197"/>
      <c r="D1749" s="197" t="s">
        <v>41</v>
      </c>
      <c r="E1749" s="198"/>
      <c r="F1749" s="199" t="s">
        <v>42</v>
      </c>
      <c r="G1749" s="200">
        <f>SUBTOTAL(9,G1712:G1748)</f>
        <v>0</v>
      </c>
    </row>
    <row r="1750" spans="1:7" ht="20.100000000000001" customHeight="1" thickTop="1" thickBot="1" x14ac:dyDescent="0.25"/>
    <row r="1751" spans="1:7" ht="20.100000000000001" customHeight="1" thickTop="1" x14ac:dyDescent="0.2">
      <c r="A1751" s="329" t="s">
        <v>44</v>
      </c>
      <c r="B1751" s="330"/>
      <c r="C1751" s="330"/>
      <c r="D1751" s="330"/>
      <c r="E1751" s="330"/>
      <c r="F1751" s="330"/>
      <c r="G1751" s="331"/>
    </row>
    <row r="1752" spans="1:7" ht="20.100000000000001" customHeight="1" x14ac:dyDescent="0.2">
      <c r="A1752" s="155" t="s">
        <v>823</v>
      </c>
      <c r="B1752" s="156" t="str">
        <f>Comitente</f>
        <v>DIRECCIÓN ARQUITECTURA</v>
      </c>
      <c r="C1752" s="157"/>
      <c r="D1752" s="158"/>
      <c r="E1752" s="158"/>
      <c r="F1752" s="159"/>
      <c r="G1752" s="160"/>
    </row>
    <row r="1753" spans="1:7" ht="20.100000000000001" customHeight="1" x14ac:dyDescent="0.2">
      <c r="A1753" s="155" t="s">
        <v>824</v>
      </c>
      <c r="B1753" s="156">
        <f>Contratista</f>
        <v>0</v>
      </c>
      <c r="C1753" s="161"/>
      <c r="D1753" s="161"/>
      <c r="E1753" s="161"/>
      <c r="F1753" s="156"/>
      <c r="G1753" s="162"/>
    </row>
    <row r="1754" spans="1:7" ht="20.100000000000001" customHeight="1" x14ac:dyDescent="0.2">
      <c r="A1754" s="155" t="s">
        <v>31</v>
      </c>
      <c r="B1754" s="156" t="str">
        <f>Obra</f>
        <v>CENTRO DE SALUD SAN MARTIN</v>
      </c>
      <c r="C1754" s="161"/>
      <c r="D1754" s="161"/>
      <c r="E1754" s="161"/>
      <c r="F1754" s="156" t="s">
        <v>45</v>
      </c>
      <c r="G1754" s="162" t="str">
        <f>Fecha_Base</f>
        <v>07/11/2017</v>
      </c>
    </row>
    <row r="1755" spans="1:7" ht="20.100000000000001" customHeight="1" x14ac:dyDescent="0.2">
      <c r="A1755" s="163" t="s">
        <v>822</v>
      </c>
      <c r="B1755" s="164" t="str">
        <f>Ubicación</f>
        <v>CALLE NACIONAL - DISTRITO DOS ACEQUIAS</v>
      </c>
      <c r="C1755" s="164"/>
      <c r="D1755" s="165"/>
      <c r="E1755" s="166"/>
      <c r="F1755" s="167"/>
      <c r="G1755" s="168"/>
    </row>
    <row r="1756" spans="1:7" ht="20.100000000000001" customHeight="1" x14ac:dyDescent="0.2">
      <c r="A1756" s="163" t="s">
        <v>46</v>
      </c>
      <c r="B1756" s="278">
        <v>13</v>
      </c>
      <c r="C1756" s="170" t="str">
        <f>IF(B1756="","",VLOOKUP(B1756,Computo_Presupuesto,2,FALSE))</f>
        <v>MESADAS</v>
      </c>
      <c r="D1756" s="171"/>
      <c r="E1756" s="166"/>
      <c r="F1756" s="167"/>
      <c r="G1756" s="168"/>
    </row>
    <row r="1757" spans="1:7" ht="20.100000000000001" customHeight="1" x14ac:dyDescent="0.2">
      <c r="A1757" s="163" t="s">
        <v>32</v>
      </c>
      <c r="B1757" s="254" t="s">
        <v>1191</v>
      </c>
      <c r="C1757" s="170" t="str">
        <f>IF(B1757=0,"",VLOOKUP(B1757,Computo_Presupuesto,2,FALSE))</f>
        <v>Mesada granito natural</v>
      </c>
      <c r="D1757" s="165"/>
      <c r="E1757" s="166"/>
      <c r="F1757" s="164" t="s">
        <v>33</v>
      </c>
      <c r="G1757" s="172" t="str">
        <f>IF(B1757=0,"",VLOOKUP(B1757,Computo_Presupuesto,4,FALSE))</f>
        <v>m2</v>
      </c>
    </row>
    <row r="1758" spans="1:7" ht="20.100000000000001" customHeight="1" x14ac:dyDescent="0.2">
      <c r="A1758" s="163"/>
      <c r="B1758" s="164"/>
      <c r="C1758" s="170"/>
      <c r="D1758" s="165"/>
      <c r="E1758" s="166"/>
      <c r="F1758" s="170"/>
      <c r="G1758" s="173"/>
    </row>
    <row r="1759" spans="1:7" ht="20.100000000000001" customHeight="1" x14ac:dyDescent="0.2">
      <c r="A1759" s="332" t="s">
        <v>685</v>
      </c>
      <c r="B1759" s="333"/>
      <c r="C1759" s="334" t="s">
        <v>0</v>
      </c>
      <c r="D1759" s="334" t="s">
        <v>34</v>
      </c>
      <c r="E1759" s="335" t="s">
        <v>35</v>
      </c>
      <c r="F1759" s="336" t="s">
        <v>36</v>
      </c>
      <c r="G1759" s="337" t="s">
        <v>37</v>
      </c>
    </row>
    <row r="1760" spans="1:7" s="15" customFormat="1" ht="20.100000000000001" customHeight="1" x14ac:dyDescent="0.2">
      <c r="A1760" s="174" t="s">
        <v>686</v>
      </c>
      <c r="B1760" s="175" t="s">
        <v>687</v>
      </c>
      <c r="C1760" s="334"/>
      <c r="D1760" s="334"/>
      <c r="E1760" s="335"/>
      <c r="F1760" s="336"/>
      <c r="G1760" s="337"/>
    </row>
    <row r="1761" spans="1:7" ht="20.100000000000001" customHeight="1" x14ac:dyDescent="0.2">
      <c r="A1761" s="267"/>
      <c r="B1761" s="176"/>
      <c r="C1761" s="177" t="s">
        <v>825</v>
      </c>
      <c r="D1761" s="178"/>
      <c r="E1761" s="179"/>
      <c r="F1761" s="180"/>
      <c r="G1761" s="181"/>
    </row>
    <row r="1762" spans="1:7" ht="20.100000000000001" customHeight="1" x14ac:dyDescent="0.2">
      <c r="A1762" s="268"/>
      <c r="B1762" s="182">
        <f t="shared" ref="B1762:B1773" si="214">IF(A1762=0,0,VLOOKUP(A1762,Tabla_Indices,2,FALSE))</f>
        <v>0</v>
      </c>
      <c r="C1762" s="269"/>
      <c r="D1762" s="270"/>
      <c r="E1762" s="271"/>
      <c r="F1762" s="272"/>
      <c r="G1762" s="183">
        <f>ROUND(E1762*F1762,2)</f>
        <v>0</v>
      </c>
    </row>
    <row r="1763" spans="1:7" ht="20.100000000000001" customHeight="1" x14ac:dyDescent="0.2">
      <c r="A1763" s="273"/>
      <c r="B1763" s="182">
        <f t="shared" si="214"/>
        <v>0</v>
      </c>
      <c r="C1763" s="269"/>
      <c r="D1763" s="270"/>
      <c r="E1763" s="271"/>
      <c r="F1763" s="272"/>
      <c r="G1763" s="183">
        <f t="shared" ref="G1763:G1773" si="215">ROUND(E1763*F1763,2)</f>
        <v>0</v>
      </c>
    </row>
    <row r="1764" spans="1:7" ht="20.100000000000001" customHeight="1" x14ac:dyDescent="0.2">
      <c r="A1764" s="268"/>
      <c r="B1764" s="182">
        <f t="shared" si="214"/>
        <v>0</v>
      </c>
      <c r="C1764" s="269"/>
      <c r="D1764" s="270"/>
      <c r="E1764" s="271"/>
      <c r="F1764" s="272"/>
      <c r="G1764" s="183">
        <f t="shared" si="215"/>
        <v>0</v>
      </c>
    </row>
    <row r="1765" spans="1:7" ht="20.100000000000001" customHeight="1" x14ac:dyDescent="0.2">
      <c r="A1765" s="268"/>
      <c r="B1765" s="182">
        <f t="shared" si="214"/>
        <v>0</v>
      </c>
      <c r="C1765" s="269"/>
      <c r="D1765" s="270"/>
      <c r="E1765" s="271"/>
      <c r="F1765" s="272"/>
      <c r="G1765" s="183">
        <f t="shared" si="215"/>
        <v>0</v>
      </c>
    </row>
    <row r="1766" spans="1:7" ht="20.100000000000001" customHeight="1" x14ac:dyDescent="0.2">
      <c r="A1766" s="268"/>
      <c r="B1766" s="182">
        <f t="shared" si="214"/>
        <v>0</v>
      </c>
      <c r="C1766" s="269"/>
      <c r="D1766" s="270"/>
      <c r="E1766" s="274"/>
      <c r="F1766" s="272"/>
      <c r="G1766" s="183">
        <f t="shared" si="215"/>
        <v>0</v>
      </c>
    </row>
    <row r="1767" spans="1:7" ht="20.100000000000001" customHeight="1" x14ac:dyDescent="0.2">
      <c r="A1767" s="268"/>
      <c r="B1767" s="182">
        <f t="shared" si="214"/>
        <v>0</v>
      </c>
      <c r="C1767" s="269"/>
      <c r="D1767" s="270"/>
      <c r="E1767" s="274"/>
      <c r="F1767" s="272"/>
      <c r="G1767" s="183">
        <f t="shared" si="215"/>
        <v>0</v>
      </c>
    </row>
    <row r="1768" spans="1:7" ht="20.100000000000001" customHeight="1" x14ac:dyDescent="0.2">
      <c r="A1768" s="268"/>
      <c r="B1768" s="182">
        <f t="shared" si="214"/>
        <v>0</v>
      </c>
      <c r="C1768" s="269"/>
      <c r="D1768" s="270"/>
      <c r="E1768" s="271"/>
      <c r="F1768" s="272"/>
      <c r="G1768" s="183">
        <f t="shared" si="215"/>
        <v>0</v>
      </c>
    </row>
    <row r="1769" spans="1:7" ht="20.100000000000001" customHeight="1" x14ac:dyDescent="0.2">
      <c r="A1769" s="268"/>
      <c r="B1769" s="182">
        <f t="shared" si="214"/>
        <v>0</v>
      </c>
      <c r="C1769" s="269"/>
      <c r="D1769" s="270"/>
      <c r="E1769" s="271"/>
      <c r="F1769" s="272"/>
      <c r="G1769" s="183">
        <f t="shared" si="215"/>
        <v>0</v>
      </c>
    </row>
    <row r="1770" spans="1:7" ht="20.100000000000001" customHeight="1" x14ac:dyDescent="0.2">
      <c r="A1770" s="268"/>
      <c r="B1770" s="182">
        <f t="shared" si="214"/>
        <v>0</v>
      </c>
      <c r="C1770" s="269"/>
      <c r="D1770" s="270"/>
      <c r="E1770" s="271"/>
      <c r="F1770" s="272"/>
      <c r="G1770" s="183">
        <f t="shared" si="215"/>
        <v>0</v>
      </c>
    </row>
    <row r="1771" spans="1:7" ht="20.100000000000001" customHeight="1" x14ac:dyDescent="0.2">
      <c r="A1771" s="268"/>
      <c r="B1771" s="182">
        <f t="shared" si="214"/>
        <v>0</v>
      </c>
      <c r="C1771" s="269"/>
      <c r="D1771" s="270"/>
      <c r="E1771" s="271"/>
      <c r="F1771" s="272"/>
      <c r="G1771" s="183">
        <f t="shared" si="215"/>
        <v>0</v>
      </c>
    </row>
    <row r="1772" spans="1:7" ht="20.100000000000001" customHeight="1" x14ac:dyDescent="0.2">
      <c r="A1772" s="268"/>
      <c r="B1772" s="182">
        <f t="shared" si="214"/>
        <v>0</v>
      </c>
      <c r="C1772" s="269"/>
      <c r="D1772" s="270"/>
      <c r="E1772" s="271"/>
      <c r="F1772" s="272"/>
      <c r="G1772" s="183">
        <f t="shared" si="215"/>
        <v>0</v>
      </c>
    </row>
    <row r="1773" spans="1:7" ht="20.100000000000001" customHeight="1" x14ac:dyDescent="0.2">
      <c r="A1773" s="268"/>
      <c r="B1773" s="182">
        <f t="shared" si="214"/>
        <v>0</v>
      </c>
      <c r="C1773" s="269"/>
      <c r="D1773" s="270"/>
      <c r="E1773" s="271"/>
      <c r="F1773" s="272"/>
      <c r="G1773" s="183">
        <f t="shared" si="215"/>
        <v>0</v>
      </c>
    </row>
    <row r="1774" spans="1:7" ht="20.100000000000001" customHeight="1" x14ac:dyDescent="0.2">
      <c r="A1774" s="184"/>
      <c r="B1774" s="170"/>
      <c r="C1774" s="170"/>
      <c r="D1774" s="165"/>
      <c r="E1774" s="166"/>
      <c r="F1774" s="185" t="s">
        <v>38</v>
      </c>
      <c r="G1774" s="186">
        <f>SUBTOTAL(9,G1762:G1773)</f>
        <v>0</v>
      </c>
    </row>
    <row r="1775" spans="1:7" ht="20.100000000000001" customHeight="1" x14ac:dyDescent="0.2">
      <c r="A1775" s="184"/>
      <c r="B1775" s="170"/>
      <c r="C1775" s="187" t="s">
        <v>826</v>
      </c>
      <c r="D1775" s="165"/>
      <c r="E1775" s="166"/>
      <c r="F1775" s="167"/>
      <c r="G1775" s="188"/>
    </row>
    <row r="1776" spans="1:7" ht="20.100000000000001" customHeight="1" x14ac:dyDescent="0.2">
      <c r="A1776" s="268"/>
      <c r="B1776" s="182">
        <f t="shared" ref="B1776:B1785" si="216">IF(A1776=0,0,VLOOKUP(A1776,Tabla_Indices,2,FALSE))</f>
        <v>0</v>
      </c>
      <c r="C1776" s="275"/>
      <c r="D1776" s="270"/>
      <c r="E1776" s="271"/>
      <c r="F1776" s="272"/>
      <c r="G1776" s="183">
        <f>ROUND(E1776*F1776,2)</f>
        <v>0</v>
      </c>
    </row>
    <row r="1777" spans="1:7" ht="20.100000000000001" customHeight="1" x14ac:dyDescent="0.2">
      <c r="A1777" s="268"/>
      <c r="B1777" s="182">
        <f t="shared" si="216"/>
        <v>0</v>
      </c>
      <c r="C1777" s="269"/>
      <c r="D1777" s="270"/>
      <c r="E1777" s="271"/>
      <c r="F1777" s="272"/>
      <c r="G1777" s="183">
        <f>ROUND(E1777*F1777,2)</f>
        <v>0</v>
      </c>
    </row>
    <row r="1778" spans="1:7" ht="20.100000000000001" customHeight="1" x14ac:dyDescent="0.2">
      <c r="A1778" s="268"/>
      <c r="B1778" s="182">
        <f t="shared" si="216"/>
        <v>0</v>
      </c>
      <c r="C1778" s="269"/>
      <c r="D1778" s="270"/>
      <c r="E1778" s="271"/>
      <c r="F1778" s="272"/>
      <c r="G1778" s="183">
        <f t="shared" ref="G1778:G1785" si="217">ROUND(E1778*F1778,2)</f>
        <v>0</v>
      </c>
    </row>
    <row r="1779" spans="1:7" ht="20.100000000000001" customHeight="1" x14ac:dyDescent="0.2">
      <c r="A1779" s="268"/>
      <c r="B1779" s="182">
        <f t="shared" si="216"/>
        <v>0</v>
      </c>
      <c r="C1779" s="269"/>
      <c r="D1779" s="270"/>
      <c r="E1779" s="271"/>
      <c r="F1779" s="272"/>
      <c r="G1779" s="183">
        <f t="shared" si="217"/>
        <v>0</v>
      </c>
    </row>
    <row r="1780" spans="1:7" ht="20.100000000000001" customHeight="1" x14ac:dyDescent="0.2">
      <c r="A1780" s="268"/>
      <c r="B1780" s="182">
        <f t="shared" si="216"/>
        <v>0</v>
      </c>
      <c r="C1780" s="269"/>
      <c r="D1780" s="270"/>
      <c r="E1780" s="271"/>
      <c r="F1780" s="272"/>
      <c r="G1780" s="183">
        <f t="shared" si="217"/>
        <v>0</v>
      </c>
    </row>
    <row r="1781" spans="1:7" ht="20.100000000000001" customHeight="1" x14ac:dyDescent="0.2">
      <c r="A1781" s="268"/>
      <c r="B1781" s="182">
        <f t="shared" si="216"/>
        <v>0</v>
      </c>
      <c r="C1781" s="269"/>
      <c r="D1781" s="270"/>
      <c r="E1781" s="271"/>
      <c r="F1781" s="272"/>
      <c r="G1781" s="183">
        <f t="shared" si="217"/>
        <v>0</v>
      </c>
    </row>
    <row r="1782" spans="1:7" ht="20.100000000000001" customHeight="1" x14ac:dyDescent="0.2">
      <c r="A1782" s="268"/>
      <c r="B1782" s="182">
        <f t="shared" si="216"/>
        <v>0</v>
      </c>
      <c r="C1782" s="269"/>
      <c r="D1782" s="270"/>
      <c r="E1782" s="271"/>
      <c r="F1782" s="272"/>
      <c r="G1782" s="183">
        <f t="shared" si="217"/>
        <v>0</v>
      </c>
    </row>
    <row r="1783" spans="1:7" ht="20.100000000000001" customHeight="1" x14ac:dyDescent="0.2">
      <c r="A1783" s="268"/>
      <c r="B1783" s="182">
        <f t="shared" si="216"/>
        <v>0</v>
      </c>
      <c r="C1783" s="269"/>
      <c r="D1783" s="270"/>
      <c r="E1783" s="271"/>
      <c r="F1783" s="272"/>
      <c r="G1783" s="183">
        <f t="shared" si="217"/>
        <v>0</v>
      </c>
    </row>
    <row r="1784" spans="1:7" ht="20.100000000000001" customHeight="1" x14ac:dyDescent="0.2">
      <c r="A1784" s="268"/>
      <c r="B1784" s="182">
        <f t="shared" si="216"/>
        <v>0</v>
      </c>
      <c r="C1784" s="269"/>
      <c r="D1784" s="270"/>
      <c r="E1784" s="271"/>
      <c r="F1784" s="272"/>
      <c r="G1784" s="183">
        <f t="shared" si="217"/>
        <v>0</v>
      </c>
    </row>
    <row r="1785" spans="1:7" ht="20.100000000000001" customHeight="1" x14ac:dyDescent="0.2">
      <c r="A1785" s="268"/>
      <c r="B1785" s="182">
        <f t="shared" si="216"/>
        <v>0</v>
      </c>
      <c r="C1785" s="269"/>
      <c r="D1785" s="270"/>
      <c r="E1785" s="271"/>
      <c r="F1785" s="272"/>
      <c r="G1785" s="183">
        <f t="shared" si="217"/>
        <v>0</v>
      </c>
    </row>
    <row r="1786" spans="1:7" ht="20.100000000000001" customHeight="1" x14ac:dyDescent="0.2">
      <c r="A1786" s="184"/>
      <c r="B1786" s="170"/>
      <c r="C1786" s="170"/>
      <c r="D1786" s="165"/>
      <c r="E1786" s="166"/>
      <c r="F1786" s="185" t="s">
        <v>39</v>
      </c>
      <c r="G1786" s="186">
        <f>SUBTOTAL(9,G1776:G1785)</f>
        <v>0</v>
      </c>
    </row>
    <row r="1787" spans="1:7" ht="20.100000000000001" customHeight="1" x14ac:dyDescent="0.2">
      <c r="A1787" s="184"/>
      <c r="B1787" s="170"/>
      <c r="C1787" s="187" t="s">
        <v>827</v>
      </c>
      <c r="D1787" s="165"/>
      <c r="E1787" s="166"/>
      <c r="F1787" s="170"/>
      <c r="G1787" s="188"/>
    </row>
    <row r="1788" spans="1:7" ht="20.100000000000001" customHeight="1" x14ac:dyDescent="0.2">
      <c r="A1788" s="268"/>
      <c r="B1788" s="182">
        <f t="shared" ref="B1788:B1796" si="218">IF(A1788=0,0,VLOOKUP(A1788,Tabla_Indices,2,FALSE))</f>
        <v>0</v>
      </c>
      <c r="C1788" s="269"/>
      <c r="D1788" s="270"/>
      <c r="E1788" s="271"/>
      <c r="F1788" s="276"/>
      <c r="G1788" s="189">
        <f>ROUND(E1788*F1788,2)</f>
        <v>0</v>
      </c>
    </row>
    <row r="1789" spans="1:7" ht="20.100000000000001" customHeight="1" x14ac:dyDescent="0.2">
      <c r="A1789" s="268"/>
      <c r="B1789" s="182">
        <f t="shared" si="218"/>
        <v>0</v>
      </c>
      <c r="C1789" s="275"/>
      <c r="D1789" s="270"/>
      <c r="E1789" s="271"/>
      <c r="F1789" s="272"/>
      <c r="G1789" s="189">
        <f>ROUND(E1789*F1789,2)</f>
        <v>0</v>
      </c>
    </row>
    <row r="1790" spans="1:7" ht="20.100000000000001" customHeight="1" x14ac:dyDescent="0.2">
      <c r="A1790" s="268"/>
      <c r="B1790" s="182">
        <f t="shared" si="218"/>
        <v>0</v>
      </c>
      <c r="C1790" s="277"/>
      <c r="D1790" s="270"/>
      <c r="E1790" s="271"/>
      <c r="F1790" s="272"/>
      <c r="G1790" s="189">
        <f>ROUND(E1790*F1790,2)</f>
        <v>0</v>
      </c>
    </row>
    <row r="1791" spans="1:7" ht="20.100000000000001" customHeight="1" x14ac:dyDescent="0.2">
      <c r="A1791" s="268"/>
      <c r="B1791" s="182">
        <f t="shared" si="218"/>
        <v>0</v>
      </c>
      <c r="C1791" s="277"/>
      <c r="D1791" s="270"/>
      <c r="E1791" s="271"/>
      <c r="F1791" s="272"/>
      <c r="G1791" s="189">
        <f>ROUND(E1791*F1791,2)</f>
        <v>0</v>
      </c>
    </row>
    <row r="1792" spans="1:7" ht="20.100000000000001" customHeight="1" x14ac:dyDescent="0.2">
      <c r="A1792" s="268"/>
      <c r="B1792" s="182">
        <f t="shared" si="218"/>
        <v>0</v>
      </c>
      <c r="C1792" s="277"/>
      <c r="D1792" s="270"/>
      <c r="E1792" s="271"/>
      <c r="F1792" s="272"/>
      <c r="G1792" s="189">
        <f t="shared" ref="G1792:G1796" si="219">ROUND(E1792*F1792,2)</f>
        <v>0</v>
      </c>
    </row>
    <row r="1793" spans="1:7" ht="20.100000000000001" customHeight="1" x14ac:dyDescent="0.2">
      <c r="A1793" s="268"/>
      <c r="B1793" s="182">
        <f t="shared" si="218"/>
        <v>0</v>
      </c>
      <c r="C1793" s="277"/>
      <c r="D1793" s="270"/>
      <c r="E1793" s="271"/>
      <c r="F1793" s="272"/>
      <c r="G1793" s="189">
        <f t="shared" si="219"/>
        <v>0</v>
      </c>
    </row>
    <row r="1794" spans="1:7" ht="20.100000000000001" customHeight="1" x14ac:dyDescent="0.2">
      <c r="A1794" s="268"/>
      <c r="B1794" s="182">
        <f t="shared" si="218"/>
        <v>0</v>
      </c>
      <c r="C1794" s="269"/>
      <c r="D1794" s="270"/>
      <c r="E1794" s="271"/>
      <c r="F1794" s="272"/>
      <c r="G1794" s="189">
        <f t="shared" si="219"/>
        <v>0</v>
      </c>
    </row>
    <row r="1795" spans="1:7" ht="20.100000000000001" customHeight="1" x14ac:dyDescent="0.2">
      <c r="A1795" s="268"/>
      <c r="B1795" s="182">
        <f t="shared" si="218"/>
        <v>0</v>
      </c>
      <c r="C1795" s="269"/>
      <c r="D1795" s="270"/>
      <c r="E1795" s="271"/>
      <c r="F1795" s="272"/>
      <c r="G1795" s="189">
        <f t="shared" si="219"/>
        <v>0</v>
      </c>
    </row>
    <row r="1796" spans="1:7" ht="20.100000000000001" customHeight="1" x14ac:dyDescent="0.2">
      <c r="A1796" s="268"/>
      <c r="B1796" s="182">
        <f t="shared" si="218"/>
        <v>0</v>
      </c>
      <c r="C1796" s="269"/>
      <c r="D1796" s="270"/>
      <c r="E1796" s="271"/>
      <c r="F1796" s="272"/>
      <c r="G1796" s="189">
        <f t="shared" si="219"/>
        <v>0</v>
      </c>
    </row>
    <row r="1797" spans="1:7" ht="20.100000000000001" customHeight="1" x14ac:dyDescent="0.2">
      <c r="A1797" s="248"/>
      <c r="B1797" s="165"/>
      <c r="C1797" s="170"/>
      <c r="D1797" s="165"/>
      <c r="E1797" s="166"/>
      <c r="F1797" s="185" t="s">
        <v>40</v>
      </c>
      <c r="G1797" s="186">
        <f>SUBTOTAL(9,G1788:G1796)</f>
        <v>0</v>
      </c>
    </row>
    <row r="1798" spans="1:7" ht="20.100000000000001" customHeight="1" thickBot="1" x14ac:dyDescent="0.25">
      <c r="A1798" s="191"/>
      <c r="B1798" s="192"/>
      <c r="C1798" s="193"/>
      <c r="D1798" s="192"/>
      <c r="E1798" s="194"/>
      <c r="F1798" s="195"/>
      <c r="G1798" s="196"/>
    </row>
    <row r="1799" spans="1:7" ht="20.100000000000001" customHeight="1" thickBot="1" x14ac:dyDescent="0.25">
      <c r="A1799" s="249" t="str">
        <f>B1757</f>
        <v>13-1</v>
      </c>
      <c r="B1799" s="247" t="str">
        <f>C1757</f>
        <v>Mesada granito natural</v>
      </c>
      <c r="C1799" s="197"/>
      <c r="D1799" s="197" t="s">
        <v>41</v>
      </c>
      <c r="E1799" s="198"/>
      <c r="F1799" s="199" t="s">
        <v>42</v>
      </c>
      <c r="G1799" s="200">
        <f>SUBTOTAL(9,G1762:G1798)</f>
        <v>0</v>
      </c>
    </row>
    <row r="1800" spans="1:7" ht="20.100000000000001" customHeight="1" thickTop="1" thickBot="1" x14ac:dyDescent="0.25"/>
    <row r="1801" spans="1:7" ht="20.100000000000001" customHeight="1" thickTop="1" x14ac:dyDescent="0.2">
      <c r="A1801" s="329" t="s">
        <v>44</v>
      </c>
      <c r="B1801" s="330"/>
      <c r="C1801" s="330"/>
      <c r="D1801" s="330"/>
      <c r="E1801" s="330"/>
      <c r="F1801" s="330"/>
      <c r="G1801" s="331"/>
    </row>
    <row r="1802" spans="1:7" ht="20.100000000000001" customHeight="1" x14ac:dyDescent="0.2">
      <c r="A1802" s="155" t="s">
        <v>823</v>
      </c>
      <c r="B1802" s="156" t="str">
        <f>Comitente</f>
        <v>DIRECCIÓN ARQUITECTURA</v>
      </c>
      <c r="C1802" s="157"/>
      <c r="D1802" s="158"/>
      <c r="E1802" s="158"/>
      <c r="F1802" s="159"/>
      <c r="G1802" s="160"/>
    </row>
    <row r="1803" spans="1:7" ht="20.100000000000001" customHeight="1" x14ac:dyDescent="0.2">
      <c r="A1803" s="155" t="s">
        <v>824</v>
      </c>
      <c r="B1803" s="156">
        <f>Contratista</f>
        <v>0</v>
      </c>
      <c r="C1803" s="161"/>
      <c r="D1803" s="161"/>
      <c r="E1803" s="161"/>
      <c r="F1803" s="156"/>
      <c r="G1803" s="162"/>
    </row>
    <row r="1804" spans="1:7" ht="20.100000000000001" customHeight="1" x14ac:dyDescent="0.2">
      <c r="A1804" s="155" t="s">
        <v>31</v>
      </c>
      <c r="B1804" s="156" t="str">
        <f>Obra</f>
        <v>CENTRO DE SALUD SAN MARTIN</v>
      </c>
      <c r="C1804" s="161"/>
      <c r="D1804" s="161"/>
      <c r="E1804" s="161"/>
      <c r="F1804" s="156" t="s">
        <v>45</v>
      </c>
      <c r="G1804" s="162" t="str">
        <f>Fecha_Base</f>
        <v>07/11/2017</v>
      </c>
    </row>
    <row r="1805" spans="1:7" ht="20.100000000000001" customHeight="1" x14ac:dyDescent="0.2">
      <c r="A1805" s="163" t="s">
        <v>822</v>
      </c>
      <c r="B1805" s="164" t="str">
        <f>Ubicación</f>
        <v>CALLE NACIONAL - DISTRITO DOS ACEQUIAS</v>
      </c>
      <c r="C1805" s="164"/>
      <c r="D1805" s="165"/>
      <c r="E1805" s="166"/>
      <c r="F1805" s="167"/>
      <c r="G1805" s="168"/>
    </row>
    <row r="1806" spans="1:7" ht="20.100000000000001" customHeight="1" x14ac:dyDescent="0.2">
      <c r="A1806" s="163" t="s">
        <v>46</v>
      </c>
      <c r="B1806" s="278">
        <v>13</v>
      </c>
      <c r="C1806" s="170" t="str">
        <f>IF(B1806="","",VLOOKUP(B1806,Computo_Presupuesto,2,FALSE))</f>
        <v>MESADAS</v>
      </c>
      <c r="D1806" s="171"/>
      <c r="E1806" s="166"/>
      <c r="F1806" s="167"/>
      <c r="G1806" s="168"/>
    </row>
    <row r="1807" spans="1:7" ht="20.100000000000001" customHeight="1" x14ac:dyDescent="0.2">
      <c r="A1807" s="163" t="s">
        <v>32</v>
      </c>
      <c r="B1807" s="254" t="s">
        <v>1611</v>
      </c>
      <c r="C1807" s="170" t="str">
        <f>IF(B1807=0,"",VLOOKUP(B1807,Computo_Presupuesto,2,FALSE))</f>
        <v>Mesada acero inoxidable con zócalo</v>
      </c>
      <c r="D1807" s="165"/>
      <c r="E1807" s="166"/>
      <c r="F1807" s="164" t="s">
        <v>33</v>
      </c>
      <c r="G1807" s="172" t="str">
        <f>IF(B1807=0,"",VLOOKUP(B1807,Computo_Presupuesto,4,FALSE))</f>
        <v>m2</v>
      </c>
    </row>
    <row r="1808" spans="1:7" ht="20.100000000000001" customHeight="1" x14ac:dyDescent="0.2">
      <c r="A1808" s="163"/>
      <c r="B1808" s="164"/>
      <c r="C1808" s="170"/>
      <c r="D1808" s="165"/>
      <c r="E1808" s="166"/>
      <c r="F1808" s="170"/>
      <c r="G1808" s="173"/>
    </row>
    <row r="1809" spans="1:7" ht="20.100000000000001" customHeight="1" x14ac:dyDescent="0.2">
      <c r="A1809" s="332" t="s">
        <v>685</v>
      </c>
      <c r="B1809" s="333"/>
      <c r="C1809" s="334" t="s">
        <v>0</v>
      </c>
      <c r="D1809" s="334" t="s">
        <v>34</v>
      </c>
      <c r="E1809" s="335" t="s">
        <v>35</v>
      </c>
      <c r="F1809" s="336" t="s">
        <v>36</v>
      </c>
      <c r="G1809" s="337" t="s">
        <v>37</v>
      </c>
    </row>
    <row r="1810" spans="1:7" ht="20.100000000000001" customHeight="1" x14ac:dyDescent="0.2">
      <c r="A1810" s="174" t="s">
        <v>686</v>
      </c>
      <c r="B1810" s="175" t="s">
        <v>687</v>
      </c>
      <c r="C1810" s="334"/>
      <c r="D1810" s="334"/>
      <c r="E1810" s="335"/>
      <c r="F1810" s="336"/>
      <c r="G1810" s="337"/>
    </row>
    <row r="1811" spans="1:7" ht="20.100000000000001" customHeight="1" x14ac:dyDescent="0.2">
      <c r="A1811" s="267"/>
      <c r="B1811" s="176"/>
      <c r="C1811" s="177" t="s">
        <v>825</v>
      </c>
      <c r="D1811" s="178"/>
      <c r="E1811" s="179"/>
      <c r="F1811" s="180"/>
      <c r="G1811" s="181"/>
    </row>
    <row r="1812" spans="1:7" ht="20.100000000000001" customHeight="1" x14ac:dyDescent="0.2">
      <c r="A1812" s="268"/>
      <c r="B1812" s="182">
        <f t="shared" ref="B1812:B1823" si="220">IF(A1812=0,0,VLOOKUP(A1812,Tabla_Indices,2,FALSE))</f>
        <v>0</v>
      </c>
      <c r="C1812" s="269"/>
      <c r="D1812" s="270"/>
      <c r="E1812" s="271"/>
      <c r="F1812" s="272"/>
      <c r="G1812" s="183">
        <f>ROUND(E1812*F1812,2)</f>
        <v>0</v>
      </c>
    </row>
    <row r="1813" spans="1:7" ht="20.100000000000001" customHeight="1" x14ac:dyDescent="0.2">
      <c r="A1813" s="273"/>
      <c r="B1813" s="182">
        <f t="shared" si="220"/>
        <v>0</v>
      </c>
      <c r="C1813" s="269"/>
      <c r="D1813" s="270"/>
      <c r="E1813" s="271"/>
      <c r="F1813" s="272"/>
      <c r="G1813" s="183">
        <f t="shared" ref="G1813:G1823" si="221">ROUND(E1813*F1813,2)</f>
        <v>0</v>
      </c>
    </row>
    <row r="1814" spans="1:7" ht="20.100000000000001" customHeight="1" x14ac:dyDescent="0.2">
      <c r="A1814" s="268"/>
      <c r="B1814" s="182">
        <f t="shared" si="220"/>
        <v>0</v>
      </c>
      <c r="C1814" s="269"/>
      <c r="D1814" s="270"/>
      <c r="E1814" s="271"/>
      <c r="F1814" s="272"/>
      <c r="G1814" s="183">
        <f t="shared" si="221"/>
        <v>0</v>
      </c>
    </row>
    <row r="1815" spans="1:7" ht="20.100000000000001" customHeight="1" x14ac:dyDescent="0.2">
      <c r="A1815" s="268"/>
      <c r="B1815" s="182">
        <f t="shared" si="220"/>
        <v>0</v>
      </c>
      <c r="C1815" s="269"/>
      <c r="D1815" s="270"/>
      <c r="E1815" s="271"/>
      <c r="F1815" s="272"/>
      <c r="G1815" s="183">
        <f t="shared" si="221"/>
        <v>0</v>
      </c>
    </row>
    <row r="1816" spans="1:7" ht="20.100000000000001" customHeight="1" x14ac:dyDescent="0.2">
      <c r="A1816" s="268"/>
      <c r="B1816" s="182">
        <f t="shared" si="220"/>
        <v>0</v>
      </c>
      <c r="C1816" s="269"/>
      <c r="D1816" s="270"/>
      <c r="E1816" s="274"/>
      <c r="F1816" s="272"/>
      <c r="G1816" s="183">
        <f t="shared" si="221"/>
        <v>0</v>
      </c>
    </row>
    <row r="1817" spans="1:7" ht="20.100000000000001" customHeight="1" x14ac:dyDescent="0.2">
      <c r="A1817" s="268"/>
      <c r="B1817" s="182">
        <f t="shared" si="220"/>
        <v>0</v>
      </c>
      <c r="C1817" s="269"/>
      <c r="D1817" s="270"/>
      <c r="E1817" s="274"/>
      <c r="F1817" s="272"/>
      <c r="G1817" s="183">
        <f t="shared" si="221"/>
        <v>0</v>
      </c>
    </row>
    <row r="1818" spans="1:7" ht="20.100000000000001" customHeight="1" x14ac:dyDescent="0.2">
      <c r="A1818" s="268"/>
      <c r="B1818" s="182">
        <f t="shared" si="220"/>
        <v>0</v>
      </c>
      <c r="C1818" s="269"/>
      <c r="D1818" s="270"/>
      <c r="E1818" s="271"/>
      <c r="F1818" s="272"/>
      <c r="G1818" s="183">
        <f t="shared" si="221"/>
        <v>0</v>
      </c>
    </row>
    <row r="1819" spans="1:7" ht="20.100000000000001" customHeight="1" x14ac:dyDescent="0.2">
      <c r="A1819" s="268"/>
      <c r="B1819" s="182">
        <f t="shared" si="220"/>
        <v>0</v>
      </c>
      <c r="C1819" s="269"/>
      <c r="D1819" s="270"/>
      <c r="E1819" s="271"/>
      <c r="F1819" s="272"/>
      <c r="G1819" s="183">
        <f t="shared" si="221"/>
        <v>0</v>
      </c>
    </row>
    <row r="1820" spans="1:7" ht="20.100000000000001" customHeight="1" x14ac:dyDescent="0.2">
      <c r="A1820" s="268"/>
      <c r="B1820" s="182">
        <f t="shared" si="220"/>
        <v>0</v>
      </c>
      <c r="C1820" s="269"/>
      <c r="D1820" s="270"/>
      <c r="E1820" s="271"/>
      <c r="F1820" s="272"/>
      <c r="G1820" s="183">
        <f t="shared" si="221"/>
        <v>0</v>
      </c>
    </row>
    <row r="1821" spans="1:7" ht="20.100000000000001" customHeight="1" x14ac:dyDescent="0.2">
      <c r="A1821" s="268"/>
      <c r="B1821" s="182">
        <f t="shared" si="220"/>
        <v>0</v>
      </c>
      <c r="C1821" s="269"/>
      <c r="D1821" s="270"/>
      <c r="E1821" s="271"/>
      <c r="F1821" s="272"/>
      <c r="G1821" s="183">
        <f t="shared" si="221"/>
        <v>0</v>
      </c>
    </row>
    <row r="1822" spans="1:7" ht="20.100000000000001" customHeight="1" x14ac:dyDescent="0.2">
      <c r="A1822" s="268"/>
      <c r="B1822" s="182">
        <f t="shared" si="220"/>
        <v>0</v>
      </c>
      <c r="C1822" s="269"/>
      <c r="D1822" s="270"/>
      <c r="E1822" s="271"/>
      <c r="F1822" s="272"/>
      <c r="G1822" s="183">
        <f t="shared" si="221"/>
        <v>0</v>
      </c>
    </row>
    <row r="1823" spans="1:7" ht="20.100000000000001" customHeight="1" x14ac:dyDescent="0.2">
      <c r="A1823" s="268"/>
      <c r="B1823" s="182">
        <f t="shared" si="220"/>
        <v>0</v>
      </c>
      <c r="C1823" s="269"/>
      <c r="D1823" s="270"/>
      <c r="E1823" s="271"/>
      <c r="F1823" s="272"/>
      <c r="G1823" s="183">
        <f t="shared" si="221"/>
        <v>0</v>
      </c>
    </row>
    <row r="1824" spans="1:7" ht="20.100000000000001" customHeight="1" x14ac:dyDescent="0.2">
      <c r="A1824" s="184"/>
      <c r="B1824" s="170"/>
      <c r="C1824" s="170"/>
      <c r="D1824" s="165"/>
      <c r="E1824" s="166"/>
      <c r="F1824" s="185" t="s">
        <v>38</v>
      </c>
      <c r="G1824" s="186">
        <f>SUBTOTAL(9,G1812:G1823)</f>
        <v>0</v>
      </c>
    </row>
    <row r="1825" spans="1:7" ht="20.100000000000001" customHeight="1" x14ac:dyDescent="0.2">
      <c r="A1825" s="184"/>
      <c r="B1825" s="170"/>
      <c r="C1825" s="187" t="s">
        <v>826</v>
      </c>
      <c r="D1825" s="165"/>
      <c r="E1825" s="166"/>
      <c r="F1825" s="167"/>
      <c r="G1825" s="188"/>
    </row>
    <row r="1826" spans="1:7" ht="20.100000000000001" customHeight="1" x14ac:dyDescent="0.2">
      <c r="A1826" s="268"/>
      <c r="B1826" s="182">
        <f t="shared" ref="B1826:B1835" si="222">IF(A1826=0,0,VLOOKUP(A1826,Tabla_Indices,2,FALSE))</f>
        <v>0</v>
      </c>
      <c r="C1826" s="275"/>
      <c r="D1826" s="270"/>
      <c r="E1826" s="271"/>
      <c r="F1826" s="272"/>
      <c r="G1826" s="183">
        <f>ROUND(E1826*F1826,2)</f>
        <v>0</v>
      </c>
    </row>
    <row r="1827" spans="1:7" ht="20.100000000000001" customHeight="1" x14ac:dyDescent="0.2">
      <c r="A1827" s="268"/>
      <c r="B1827" s="182">
        <f t="shared" si="222"/>
        <v>0</v>
      </c>
      <c r="C1827" s="269"/>
      <c r="D1827" s="270"/>
      <c r="E1827" s="271"/>
      <c r="F1827" s="272"/>
      <c r="G1827" s="183">
        <f>ROUND(E1827*F1827,2)</f>
        <v>0</v>
      </c>
    </row>
    <row r="1828" spans="1:7" ht="20.100000000000001" customHeight="1" x14ac:dyDescent="0.2">
      <c r="A1828" s="268"/>
      <c r="B1828" s="182">
        <f t="shared" si="222"/>
        <v>0</v>
      </c>
      <c r="C1828" s="269"/>
      <c r="D1828" s="270"/>
      <c r="E1828" s="271"/>
      <c r="F1828" s="272"/>
      <c r="G1828" s="183">
        <f t="shared" ref="G1828:G1835" si="223">ROUND(E1828*F1828,2)</f>
        <v>0</v>
      </c>
    </row>
    <row r="1829" spans="1:7" ht="20.100000000000001" customHeight="1" x14ac:dyDescent="0.2">
      <c r="A1829" s="268"/>
      <c r="B1829" s="182">
        <f t="shared" si="222"/>
        <v>0</v>
      </c>
      <c r="C1829" s="269"/>
      <c r="D1829" s="270"/>
      <c r="E1829" s="271"/>
      <c r="F1829" s="272"/>
      <c r="G1829" s="183">
        <f t="shared" si="223"/>
        <v>0</v>
      </c>
    </row>
    <row r="1830" spans="1:7" ht="20.100000000000001" customHeight="1" x14ac:dyDescent="0.2">
      <c r="A1830" s="268"/>
      <c r="B1830" s="182">
        <f t="shared" si="222"/>
        <v>0</v>
      </c>
      <c r="C1830" s="269"/>
      <c r="D1830" s="270"/>
      <c r="E1830" s="271"/>
      <c r="F1830" s="272"/>
      <c r="G1830" s="183">
        <f t="shared" si="223"/>
        <v>0</v>
      </c>
    </row>
    <row r="1831" spans="1:7" ht="20.100000000000001" customHeight="1" x14ac:dyDescent="0.2">
      <c r="A1831" s="268"/>
      <c r="B1831" s="182">
        <f t="shared" si="222"/>
        <v>0</v>
      </c>
      <c r="C1831" s="269"/>
      <c r="D1831" s="270"/>
      <c r="E1831" s="271"/>
      <c r="F1831" s="272"/>
      <c r="G1831" s="183">
        <f t="shared" si="223"/>
        <v>0</v>
      </c>
    </row>
    <row r="1832" spans="1:7" ht="20.100000000000001" customHeight="1" x14ac:dyDescent="0.2">
      <c r="A1832" s="268"/>
      <c r="B1832" s="182">
        <f t="shared" si="222"/>
        <v>0</v>
      </c>
      <c r="C1832" s="269"/>
      <c r="D1832" s="270"/>
      <c r="E1832" s="271"/>
      <c r="F1832" s="272"/>
      <c r="G1832" s="183">
        <f t="shared" si="223"/>
        <v>0</v>
      </c>
    </row>
    <row r="1833" spans="1:7" ht="20.100000000000001" customHeight="1" x14ac:dyDescent="0.2">
      <c r="A1833" s="268"/>
      <c r="B1833" s="182">
        <f t="shared" si="222"/>
        <v>0</v>
      </c>
      <c r="C1833" s="269"/>
      <c r="D1833" s="270"/>
      <c r="E1833" s="271"/>
      <c r="F1833" s="272"/>
      <c r="G1833" s="183">
        <f t="shared" si="223"/>
        <v>0</v>
      </c>
    </row>
    <row r="1834" spans="1:7" ht="20.100000000000001" customHeight="1" x14ac:dyDescent="0.2">
      <c r="A1834" s="268"/>
      <c r="B1834" s="182">
        <f t="shared" si="222"/>
        <v>0</v>
      </c>
      <c r="C1834" s="269"/>
      <c r="D1834" s="270"/>
      <c r="E1834" s="271"/>
      <c r="F1834" s="272"/>
      <c r="G1834" s="183">
        <f t="shared" si="223"/>
        <v>0</v>
      </c>
    </row>
    <row r="1835" spans="1:7" ht="20.100000000000001" customHeight="1" x14ac:dyDescent="0.2">
      <c r="A1835" s="268"/>
      <c r="B1835" s="182">
        <f t="shared" si="222"/>
        <v>0</v>
      </c>
      <c r="C1835" s="269"/>
      <c r="D1835" s="270"/>
      <c r="E1835" s="271"/>
      <c r="F1835" s="272"/>
      <c r="G1835" s="183">
        <f t="shared" si="223"/>
        <v>0</v>
      </c>
    </row>
    <row r="1836" spans="1:7" ht="20.100000000000001" customHeight="1" x14ac:dyDescent="0.2">
      <c r="A1836" s="184"/>
      <c r="B1836" s="170"/>
      <c r="C1836" s="170"/>
      <c r="D1836" s="165"/>
      <c r="E1836" s="166"/>
      <c r="F1836" s="185" t="s">
        <v>39</v>
      </c>
      <c r="G1836" s="186">
        <f>SUBTOTAL(9,G1826:G1835)</f>
        <v>0</v>
      </c>
    </row>
    <row r="1837" spans="1:7" ht="20.100000000000001" customHeight="1" x14ac:dyDescent="0.2">
      <c r="A1837" s="184"/>
      <c r="B1837" s="170"/>
      <c r="C1837" s="187" t="s">
        <v>827</v>
      </c>
      <c r="D1837" s="165"/>
      <c r="E1837" s="166"/>
      <c r="F1837" s="170"/>
      <c r="G1837" s="188"/>
    </row>
    <row r="1838" spans="1:7" ht="20.100000000000001" customHeight="1" x14ac:dyDescent="0.2">
      <c r="A1838" s="268"/>
      <c r="B1838" s="182">
        <f t="shared" ref="B1838:B1846" si="224">IF(A1838=0,0,VLOOKUP(A1838,Tabla_Indices,2,FALSE))</f>
        <v>0</v>
      </c>
      <c r="C1838" s="269"/>
      <c r="D1838" s="270"/>
      <c r="E1838" s="271"/>
      <c r="F1838" s="276"/>
      <c r="G1838" s="189">
        <f>ROUND(E1838*F1838,2)</f>
        <v>0</v>
      </c>
    </row>
    <row r="1839" spans="1:7" ht="20.100000000000001" customHeight="1" x14ac:dyDescent="0.2">
      <c r="A1839" s="268"/>
      <c r="B1839" s="182">
        <f t="shared" si="224"/>
        <v>0</v>
      </c>
      <c r="C1839" s="275"/>
      <c r="D1839" s="270"/>
      <c r="E1839" s="271"/>
      <c r="F1839" s="272"/>
      <c r="G1839" s="189">
        <f>ROUND(E1839*F1839,2)</f>
        <v>0</v>
      </c>
    </row>
    <row r="1840" spans="1:7" ht="20.100000000000001" customHeight="1" x14ac:dyDescent="0.2">
      <c r="A1840" s="268"/>
      <c r="B1840" s="182">
        <f t="shared" si="224"/>
        <v>0</v>
      </c>
      <c r="C1840" s="277"/>
      <c r="D1840" s="270"/>
      <c r="E1840" s="271"/>
      <c r="F1840" s="272"/>
      <c r="G1840" s="189">
        <f>ROUND(E1840*F1840,2)</f>
        <v>0</v>
      </c>
    </row>
    <row r="1841" spans="1:7" ht="20.100000000000001" customHeight="1" x14ac:dyDescent="0.2">
      <c r="A1841" s="268"/>
      <c r="B1841" s="182">
        <f t="shared" si="224"/>
        <v>0</v>
      </c>
      <c r="C1841" s="277"/>
      <c r="D1841" s="270"/>
      <c r="E1841" s="271"/>
      <c r="F1841" s="272"/>
      <c r="G1841" s="189">
        <f>ROUND(E1841*F1841,2)</f>
        <v>0</v>
      </c>
    </row>
    <row r="1842" spans="1:7" ht="20.100000000000001" customHeight="1" x14ac:dyDescent="0.2">
      <c r="A1842" s="268"/>
      <c r="B1842" s="182">
        <f t="shared" si="224"/>
        <v>0</v>
      </c>
      <c r="C1842" s="277"/>
      <c r="D1842" s="270"/>
      <c r="E1842" s="271"/>
      <c r="F1842" s="272"/>
      <c r="G1842" s="189">
        <f t="shared" ref="G1842:G1846" si="225">ROUND(E1842*F1842,2)</f>
        <v>0</v>
      </c>
    </row>
    <row r="1843" spans="1:7" ht="20.100000000000001" customHeight="1" x14ac:dyDescent="0.2">
      <c r="A1843" s="268"/>
      <c r="B1843" s="182">
        <f t="shared" si="224"/>
        <v>0</v>
      </c>
      <c r="C1843" s="277"/>
      <c r="D1843" s="270"/>
      <c r="E1843" s="271"/>
      <c r="F1843" s="272"/>
      <c r="G1843" s="189">
        <f t="shared" si="225"/>
        <v>0</v>
      </c>
    </row>
    <row r="1844" spans="1:7" ht="20.100000000000001" customHeight="1" x14ac:dyDescent="0.2">
      <c r="A1844" s="268"/>
      <c r="B1844" s="182">
        <f t="shared" si="224"/>
        <v>0</v>
      </c>
      <c r="C1844" s="269"/>
      <c r="D1844" s="270"/>
      <c r="E1844" s="271"/>
      <c r="F1844" s="272"/>
      <c r="G1844" s="189">
        <f t="shared" si="225"/>
        <v>0</v>
      </c>
    </row>
    <row r="1845" spans="1:7" ht="20.100000000000001" customHeight="1" x14ac:dyDescent="0.2">
      <c r="A1845" s="268"/>
      <c r="B1845" s="182">
        <f t="shared" si="224"/>
        <v>0</v>
      </c>
      <c r="C1845" s="269"/>
      <c r="D1845" s="270"/>
      <c r="E1845" s="271"/>
      <c r="F1845" s="272"/>
      <c r="G1845" s="189">
        <f t="shared" si="225"/>
        <v>0</v>
      </c>
    </row>
    <row r="1846" spans="1:7" ht="20.100000000000001" customHeight="1" x14ac:dyDescent="0.2">
      <c r="A1846" s="268"/>
      <c r="B1846" s="182">
        <f t="shared" si="224"/>
        <v>0</v>
      </c>
      <c r="C1846" s="269"/>
      <c r="D1846" s="270"/>
      <c r="E1846" s="271"/>
      <c r="F1846" s="272"/>
      <c r="G1846" s="189">
        <f t="shared" si="225"/>
        <v>0</v>
      </c>
    </row>
    <row r="1847" spans="1:7" ht="20.100000000000001" customHeight="1" x14ac:dyDescent="0.2">
      <c r="A1847" s="190"/>
      <c r="B1847" s="165"/>
      <c r="C1847" s="170"/>
      <c r="D1847" s="165"/>
      <c r="E1847" s="166"/>
      <c r="F1847" s="185" t="s">
        <v>40</v>
      </c>
      <c r="G1847" s="186">
        <f>SUBTOTAL(9,G1838:G1846)</f>
        <v>0</v>
      </c>
    </row>
    <row r="1848" spans="1:7" ht="20.100000000000001" customHeight="1" thickBot="1" x14ac:dyDescent="0.25">
      <c r="A1848" s="191"/>
      <c r="B1848" s="192"/>
      <c r="C1848" s="193"/>
      <c r="D1848" s="192"/>
      <c r="E1848" s="194"/>
      <c r="F1848" s="195"/>
      <c r="G1848" s="196"/>
    </row>
    <row r="1849" spans="1:7" ht="20.100000000000001" customHeight="1" thickBot="1" x14ac:dyDescent="0.25">
      <c r="A1849" s="249" t="str">
        <f>B1807</f>
        <v>13-2</v>
      </c>
      <c r="B1849" s="247" t="str">
        <f>C1807</f>
        <v>Mesada acero inoxidable con zócalo</v>
      </c>
      <c r="C1849" s="197"/>
      <c r="D1849" s="197" t="s">
        <v>41</v>
      </c>
      <c r="E1849" s="198"/>
      <c r="F1849" s="199" t="s">
        <v>42</v>
      </c>
      <c r="G1849" s="200">
        <f>SUBTOTAL(9,G1812:G1848)</f>
        <v>0</v>
      </c>
    </row>
    <row r="1850" spans="1:7" ht="20.100000000000001" customHeight="1" thickTop="1" thickBot="1" x14ac:dyDescent="0.25"/>
    <row r="1851" spans="1:7" ht="20.100000000000001" customHeight="1" thickTop="1" x14ac:dyDescent="0.2">
      <c r="A1851" s="329" t="s">
        <v>44</v>
      </c>
      <c r="B1851" s="330"/>
      <c r="C1851" s="330"/>
      <c r="D1851" s="330"/>
      <c r="E1851" s="330"/>
      <c r="F1851" s="330"/>
      <c r="G1851" s="331"/>
    </row>
    <row r="1852" spans="1:7" ht="20.100000000000001" customHeight="1" x14ac:dyDescent="0.2">
      <c r="A1852" s="155" t="s">
        <v>823</v>
      </c>
      <c r="B1852" s="156" t="str">
        <f>Comitente</f>
        <v>DIRECCIÓN ARQUITECTURA</v>
      </c>
      <c r="C1852" s="157"/>
      <c r="D1852" s="158"/>
      <c r="E1852" s="158"/>
      <c r="F1852" s="159"/>
      <c r="G1852" s="160"/>
    </row>
    <row r="1853" spans="1:7" ht="20.100000000000001" customHeight="1" x14ac:dyDescent="0.2">
      <c r="A1853" s="155" t="s">
        <v>824</v>
      </c>
      <c r="B1853" s="156">
        <f>Contratista</f>
        <v>0</v>
      </c>
      <c r="C1853" s="161"/>
      <c r="D1853" s="161"/>
      <c r="E1853" s="161"/>
      <c r="F1853" s="156"/>
      <c r="G1853" s="162"/>
    </row>
    <row r="1854" spans="1:7" ht="20.100000000000001" customHeight="1" x14ac:dyDescent="0.2">
      <c r="A1854" s="155" t="s">
        <v>31</v>
      </c>
      <c r="B1854" s="156" t="str">
        <f>Obra</f>
        <v>CENTRO DE SALUD SAN MARTIN</v>
      </c>
      <c r="C1854" s="161"/>
      <c r="D1854" s="161"/>
      <c r="E1854" s="161"/>
      <c r="F1854" s="156" t="s">
        <v>45</v>
      </c>
      <c r="G1854" s="162" t="str">
        <f>Fecha_Base</f>
        <v>07/11/2017</v>
      </c>
    </row>
    <row r="1855" spans="1:7" ht="20.100000000000001" customHeight="1" x14ac:dyDescent="0.2">
      <c r="A1855" s="163" t="s">
        <v>822</v>
      </c>
      <c r="B1855" s="164" t="str">
        <f>Ubicación</f>
        <v>CALLE NACIONAL - DISTRITO DOS ACEQUIAS</v>
      </c>
      <c r="C1855" s="164"/>
      <c r="D1855" s="165"/>
      <c r="E1855" s="166"/>
      <c r="F1855" s="167"/>
      <c r="G1855" s="168"/>
    </row>
    <row r="1856" spans="1:7" ht="20.100000000000001" customHeight="1" x14ac:dyDescent="0.2">
      <c r="A1856" s="163" t="s">
        <v>46</v>
      </c>
      <c r="B1856" s="278">
        <v>14</v>
      </c>
      <c r="C1856" s="170" t="str">
        <f>IF(B1856="","",VLOOKUP(B1856,Computo_Presupuesto,2,FALSE))</f>
        <v>VIDRIOS Y ESPEJOS</v>
      </c>
      <c r="D1856" s="171"/>
      <c r="E1856" s="166"/>
      <c r="F1856" s="167"/>
      <c r="G1856" s="168"/>
    </row>
    <row r="1857" spans="1:7" ht="20.100000000000001" customHeight="1" x14ac:dyDescent="0.2">
      <c r="A1857" s="163" t="s">
        <v>32</v>
      </c>
      <c r="B1857" s="254" t="s">
        <v>1207</v>
      </c>
      <c r="C1857" s="170" t="str">
        <f>IF(B1857=0,"",VLOOKUP(B1857,Computo_Presupuesto,2,FALSE))</f>
        <v>Laminado de seguridad (float 3+PVB+float 3)</v>
      </c>
      <c r="D1857" s="165"/>
      <c r="E1857" s="166"/>
      <c r="F1857" s="164" t="s">
        <v>33</v>
      </c>
      <c r="G1857" s="172" t="str">
        <f>IF(B1857=0,"",VLOOKUP(B1857,Computo_Presupuesto,4,FALSE))</f>
        <v>m2</v>
      </c>
    </row>
    <row r="1858" spans="1:7" ht="20.100000000000001" customHeight="1" x14ac:dyDescent="0.2">
      <c r="A1858" s="163"/>
      <c r="B1858" s="164"/>
      <c r="C1858" s="170"/>
      <c r="D1858" s="165"/>
      <c r="E1858" s="166"/>
      <c r="F1858" s="170"/>
      <c r="G1858" s="173"/>
    </row>
    <row r="1859" spans="1:7" ht="20.100000000000001" customHeight="1" x14ac:dyDescent="0.2">
      <c r="A1859" s="332" t="s">
        <v>685</v>
      </c>
      <c r="B1859" s="333"/>
      <c r="C1859" s="334" t="s">
        <v>0</v>
      </c>
      <c r="D1859" s="334" t="s">
        <v>34</v>
      </c>
      <c r="E1859" s="335" t="s">
        <v>35</v>
      </c>
      <c r="F1859" s="336" t="s">
        <v>36</v>
      </c>
      <c r="G1859" s="337" t="s">
        <v>37</v>
      </c>
    </row>
    <row r="1860" spans="1:7" ht="20.100000000000001" customHeight="1" x14ac:dyDescent="0.2">
      <c r="A1860" s="174" t="s">
        <v>686</v>
      </c>
      <c r="B1860" s="175" t="s">
        <v>687</v>
      </c>
      <c r="C1860" s="334"/>
      <c r="D1860" s="334"/>
      <c r="E1860" s="335"/>
      <c r="F1860" s="336"/>
      <c r="G1860" s="337"/>
    </row>
    <row r="1861" spans="1:7" ht="20.100000000000001" customHeight="1" x14ac:dyDescent="0.2">
      <c r="A1861" s="267"/>
      <c r="B1861" s="176"/>
      <c r="C1861" s="177" t="s">
        <v>825</v>
      </c>
      <c r="D1861" s="178"/>
      <c r="E1861" s="179"/>
      <c r="F1861" s="180"/>
      <c r="G1861" s="181"/>
    </row>
    <row r="1862" spans="1:7" ht="20.100000000000001" customHeight="1" x14ac:dyDescent="0.2">
      <c r="A1862" s="268"/>
      <c r="B1862" s="182">
        <f t="shared" ref="B1862:B1873" si="226">IF(A1862=0,0,VLOOKUP(A1862,Tabla_Indices,2,FALSE))</f>
        <v>0</v>
      </c>
      <c r="C1862" s="269"/>
      <c r="D1862" s="270"/>
      <c r="E1862" s="271"/>
      <c r="F1862" s="272"/>
      <c r="G1862" s="183">
        <f>ROUND(E1862*F1862,2)</f>
        <v>0</v>
      </c>
    </row>
    <row r="1863" spans="1:7" ht="20.100000000000001" customHeight="1" x14ac:dyDescent="0.2">
      <c r="A1863" s="273"/>
      <c r="B1863" s="182">
        <f t="shared" si="226"/>
        <v>0</v>
      </c>
      <c r="C1863" s="269"/>
      <c r="D1863" s="270"/>
      <c r="E1863" s="271"/>
      <c r="F1863" s="272"/>
      <c r="G1863" s="183">
        <f t="shared" ref="G1863:G1873" si="227">ROUND(E1863*F1863,2)</f>
        <v>0</v>
      </c>
    </row>
    <row r="1864" spans="1:7" ht="20.100000000000001" customHeight="1" x14ac:dyDescent="0.2">
      <c r="A1864" s="268"/>
      <c r="B1864" s="182">
        <f t="shared" si="226"/>
        <v>0</v>
      </c>
      <c r="C1864" s="269"/>
      <c r="D1864" s="270"/>
      <c r="E1864" s="271"/>
      <c r="F1864" s="272"/>
      <c r="G1864" s="183">
        <f t="shared" si="227"/>
        <v>0</v>
      </c>
    </row>
    <row r="1865" spans="1:7" ht="20.100000000000001" customHeight="1" x14ac:dyDescent="0.2">
      <c r="A1865" s="268"/>
      <c r="B1865" s="182">
        <f t="shared" si="226"/>
        <v>0</v>
      </c>
      <c r="C1865" s="269"/>
      <c r="D1865" s="270"/>
      <c r="E1865" s="271"/>
      <c r="F1865" s="272"/>
      <c r="G1865" s="183">
        <f t="shared" si="227"/>
        <v>0</v>
      </c>
    </row>
    <row r="1866" spans="1:7" ht="20.100000000000001" customHeight="1" x14ac:dyDescent="0.2">
      <c r="A1866" s="268"/>
      <c r="B1866" s="182">
        <f t="shared" si="226"/>
        <v>0</v>
      </c>
      <c r="C1866" s="269"/>
      <c r="D1866" s="270"/>
      <c r="E1866" s="274"/>
      <c r="F1866" s="272"/>
      <c r="G1866" s="183">
        <f t="shared" si="227"/>
        <v>0</v>
      </c>
    </row>
    <row r="1867" spans="1:7" ht="20.100000000000001" customHeight="1" x14ac:dyDescent="0.2">
      <c r="A1867" s="268"/>
      <c r="B1867" s="182">
        <f t="shared" si="226"/>
        <v>0</v>
      </c>
      <c r="C1867" s="269"/>
      <c r="D1867" s="270"/>
      <c r="E1867" s="274"/>
      <c r="F1867" s="272"/>
      <c r="G1867" s="183">
        <f t="shared" si="227"/>
        <v>0</v>
      </c>
    </row>
    <row r="1868" spans="1:7" ht="20.100000000000001" customHeight="1" x14ac:dyDescent="0.2">
      <c r="A1868" s="268"/>
      <c r="B1868" s="182">
        <f t="shared" si="226"/>
        <v>0</v>
      </c>
      <c r="C1868" s="269"/>
      <c r="D1868" s="270"/>
      <c r="E1868" s="271"/>
      <c r="F1868" s="272"/>
      <c r="G1868" s="183">
        <f t="shared" si="227"/>
        <v>0</v>
      </c>
    </row>
    <row r="1869" spans="1:7" ht="20.100000000000001" customHeight="1" x14ac:dyDescent="0.2">
      <c r="A1869" s="268"/>
      <c r="B1869" s="182">
        <f t="shared" si="226"/>
        <v>0</v>
      </c>
      <c r="C1869" s="269"/>
      <c r="D1869" s="270"/>
      <c r="E1869" s="271"/>
      <c r="F1869" s="272"/>
      <c r="G1869" s="183">
        <f t="shared" si="227"/>
        <v>0</v>
      </c>
    </row>
    <row r="1870" spans="1:7" ht="20.100000000000001" customHeight="1" x14ac:dyDescent="0.2">
      <c r="A1870" s="268"/>
      <c r="B1870" s="182">
        <f t="shared" si="226"/>
        <v>0</v>
      </c>
      <c r="C1870" s="269"/>
      <c r="D1870" s="270"/>
      <c r="E1870" s="271"/>
      <c r="F1870" s="272"/>
      <c r="G1870" s="183">
        <f t="shared" si="227"/>
        <v>0</v>
      </c>
    </row>
    <row r="1871" spans="1:7" ht="20.100000000000001" customHeight="1" x14ac:dyDescent="0.2">
      <c r="A1871" s="268"/>
      <c r="B1871" s="182">
        <f t="shared" si="226"/>
        <v>0</v>
      </c>
      <c r="C1871" s="269"/>
      <c r="D1871" s="270"/>
      <c r="E1871" s="271"/>
      <c r="F1871" s="272"/>
      <c r="G1871" s="183">
        <f t="shared" si="227"/>
        <v>0</v>
      </c>
    </row>
    <row r="1872" spans="1:7" ht="20.100000000000001" customHeight="1" x14ac:dyDescent="0.2">
      <c r="A1872" s="268"/>
      <c r="B1872" s="182">
        <f t="shared" si="226"/>
        <v>0</v>
      </c>
      <c r="C1872" s="269"/>
      <c r="D1872" s="270"/>
      <c r="E1872" s="271"/>
      <c r="F1872" s="272"/>
      <c r="G1872" s="183">
        <f t="shared" si="227"/>
        <v>0</v>
      </c>
    </row>
    <row r="1873" spans="1:7" ht="20.100000000000001" customHeight="1" x14ac:dyDescent="0.2">
      <c r="A1873" s="268"/>
      <c r="B1873" s="182">
        <f t="shared" si="226"/>
        <v>0</v>
      </c>
      <c r="C1873" s="269"/>
      <c r="D1873" s="270"/>
      <c r="E1873" s="271"/>
      <c r="F1873" s="272"/>
      <c r="G1873" s="183">
        <f t="shared" si="227"/>
        <v>0</v>
      </c>
    </row>
    <row r="1874" spans="1:7" ht="20.100000000000001" customHeight="1" x14ac:dyDescent="0.2">
      <c r="A1874" s="184"/>
      <c r="B1874" s="170"/>
      <c r="C1874" s="170"/>
      <c r="D1874" s="165"/>
      <c r="E1874" s="166"/>
      <c r="F1874" s="185" t="s">
        <v>38</v>
      </c>
      <c r="G1874" s="186">
        <f>SUBTOTAL(9,G1862:G1873)</f>
        <v>0</v>
      </c>
    </row>
    <row r="1875" spans="1:7" ht="20.100000000000001" customHeight="1" x14ac:dyDescent="0.2">
      <c r="A1875" s="184"/>
      <c r="B1875" s="170"/>
      <c r="C1875" s="187" t="s">
        <v>826</v>
      </c>
      <c r="D1875" s="165"/>
      <c r="E1875" s="166"/>
      <c r="F1875" s="167"/>
      <c r="G1875" s="188"/>
    </row>
    <row r="1876" spans="1:7" ht="20.100000000000001" customHeight="1" x14ac:dyDescent="0.2">
      <c r="A1876" s="268"/>
      <c r="B1876" s="182">
        <f t="shared" ref="B1876:B1885" si="228">IF(A1876=0,0,VLOOKUP(A1876,Tabla_Indices,2,FALSE))</f>
        <v>0</v>
      </c>
      <c r="C1876" s="275"/>
      <c r="D1876" s="270"/>
      <c r="E1876" s="271"/>
      <c r="F1876" s="272"/>
      <c r="G1876" s="183">
        <f>ROUND(E1876*F1876,2)</f>
        <v>0</v>
      </c>
    </row>
    <row r="1877" spans="1:7" ht="20.100000000000001" customHeight="1" x14ac:dyDescent="0.2">
      <c r="A1877" s="268"/>
      <c r="B1877" s="182">
        <f t="shared" si="228"/>
        <v>0</v>
      </c>
      <c r="C1877" s="269"/>
      <c r="D1877" s="270"/>
      <c r="E1877" s="271"/>
      <c r="F1877" s="272"/>
      <c r="G1877" s="183">
        <f>ROUND(E1877*F1877,2)</f>
        <v>0</v>
      </c>
    </row>
    <row r="1878" spans="1:7" ht="20.100000000000001" customHeight="1" x14ac:dyDescent="0.2">
      <c r="A1878" s="268"/>
      <c r="B1878" s="182">
        <f t="shared" si="228"/>
        <v>0</v>
      </c>
      <c r="C1878" s="269"/>
      <c r="D1878" s="270"/>
      <c r="E1878" s="271"/>
      <c r="F1878" s="272"/>
      <c r="G1878" s="183">
        <f t="shared" ref="G1878:G1885" si="229">ROUND(E1878*F1878,2)</f>
        <v>0</v>
      </c>
    </row>
    <row r="1879" spans="1:7" ht="20.100000000000001" customHeight="1" x14ac:dyDescent="0.2">
      <c r="A1879" s="268"/>
      <c r="B1879" s="182">
        <f t="shared" si="228"/>
        <v>0</v>
      </c>
      <c r="C1879" s="269"/>
      <c r="D1879" s="270"/>
      <c r="E1879" s="271"/>
      <c r="F1879" s="272"/>
      <c r="G1879" s="183">
        <f t="shared" si="229"/>
        <v>0</v>
      </c>
    </row>
    <row r="1880" spans="1:7" ht="20.100000000000001" customHeight="1" x14ac:dyDescent="0.2">
      <c r="A1880" s="268"/>
      <c r="B1880" s="182">
        <f t="shared" si="228"/>
        <v>0</v>
      </c>
      <c r="C1880" s="269"/>
      <c r="D1880" s="270"/>
      <c r="E1880" s="271"/>
      <c r="F1880" s="272"/>
      <c r="G1880" s="183">
        <f t="shared" si="229"/>
        <v>0</v>
      </c>
    </row>
    <row r="1881" spans="1:7" ht="20.100000000000001" customHeight="1" x14ac:dyDescent="0.2">
      <c r="A1881" s="268"/>
      <c r="B1881" s="182">
        <f t="shared" si="228"/>
        <v>0</v>
      </c>
      <c r="C1881" s="269"/>
      <c r="D1881" s="270"/>
      <c r="E1881" s="271"/>
      <c r="F1881" s="272"/>
      <c r="G1881" s="183">
        <f t="shared" si="229"/>
        <v>0</v>
      </c>
    </row>
    <row r="1882" spans="1:7" ht="20.100000000000001" customHeight="1" x14ac:dyDescent="0.2">
      <c r="A1882" s="268"/>
      <c r="B1882" s="182">
        <f t="shared" si="228"/>
        <v>0</v>
      </c>
      <c r="C1882" s="269"/>
      <c r="D1882" s="270"/>
      <c r="E1882" s="271"/>
      <c r="F1882" s="272"/>
      <c r="G1882" s="183">
        <f t="shared" si="229"/>
        <v>0</v>
      </c>
    </row>
    <row r="1883" spans="1:7" ht="20.100000000000001" customHeight="1" x14ac:dyDescent="0.2">
      <c r="A1883" s="268"/>
      <c r="B1883" s="182">
        <f t="shared" si="228"/>
        <v>0</v>
      </c>
      <c r="C1883" s="269"/>
      <c r="D1883" s="270"/>
      <c r="E1883" s="271"/>
      <c r="F1883" s="272"/>
      <c r="G1883" s="183">
        <f t="shared" si="229"/>
        <v>0</v>
      </c>
    </row>
    <row r="1884" spans="1:7" ht="20.100000000000001" customHeight="1" x14ac:dyDescent="0.2">
      <c r="A1884" s="268"/>
      <c r="B1884" s="182">
        <f t="shared" si="228"/>
        <v>0</v>
      </c>
      <c r="C1884" s="269"/>
      <c r="D1884" s="270"/>
      <c r="E1884" s="271"/>
      <c r="F1884" s="272"/>
      <c r="G1884" s="183">
        <f t="shared" si="229"/>
        <v>0</v>
      </c>
    </row>
    <row r="1885" spans="1:7" ht="20.100000000000001" customHeight="1" x14ac:dyDescent="0.2">
      <c r="A1885" s="268"/>
      <c r="B1885" s="182">
        <f t="shared" si="228"/>
        <v>0</v>
      </c>
      <c r="C1885" s="269"/>
      <c r="D1885" s="270"/>
      <c r="E1885" s="271"/>
      <c r="F1885" s="272"/>
      <c r="G1885" s="183">
        <f t="shared" si="229"/>
        <v>0</v>
      </c>
    </row>
    <row r="1886" spans="1:7" ht="20.100000000000001" customHeight="1" x14ac:dyDescent="0.2">
      <c r="A1886" s="184"/>
      <c r="B1886" s="170"/>
      <c r="C1886" s="170"/>
      <c r="D1886" s="165"/>
      <c r="E1886" s="166"/>
      <c r="F1886" s="185" t="s">
        <v>39</v>
      </c>
      <c r="G1886" s="186">
        <f>SUBTOTAL(9,G1876:G1885)</f>
        <v>0</v>
      </c>
    </row>
    <row r="1887" spans="1:7" ht="20.100000000000001" customHeight="1" x14ac:dyDescent="0.2">
      <c r="A1887" s="184"/>
      <c r="B1887" s="170"/>
      <c r="C1887" s="187" t="s">
        <v>827</v>
      </c>
      <c r="D1887" s="165"/>
      <c r="E1887" s="166"/>
      <c r="F1887" s="170"/>
      <c r="G1887" s="188"/>
    </row>
    <row r="1888" spans="1:7" ht="20.100000000000001" customHeight="1" x14ac:dyDescent="0.2">
      <c r="A1888" s="268"/>
      <c r="B1888" s="182">
        <f t="shared" ref="B1888:B1896" si="230">IF(A1888=0,0,VLOOKUP(A1888,Tabla_Indices,2,FALSE))</f>
        <v>0</v>
      </c>
      <c r="C1888" s="269"/>
      <c r="D1888" s="270"/>
      <c r="E1888" s="271"/>
      <c r="F1888" s="276"/>
      <c r="G1888" s="189">
        <f>ROUND(E1888*F1888,2)</f>
        <v>0</v>
      </c>
    </row>
    <row r="1889" spans="1:7" ht="20.100000000000001" customHeight="1" x14ac:dyDescent="0.2">
      <c r="A1889" s="268"/>
      <c r="B1889" s="182">
        <f t="shared" si="230"/>
        <v>0</v>
      </c>
      <c r="C1889" s="275"/>
      <c r="D1889" s="270"/>
      <c r="E1889" s="271"/>
      <c r="F1889" s="272"/>
      <c r="G1889" s="189">
        <f>ROUND(E1889*F1889,2)</f>
        <v>0</v>
      </c>
    </row>
    <row r="1890" spans="1:7" ht="20.100000000000001" customHeight="1" x14ac:dyDescent="0.2">
      <c r="A1890" s="268"/>
      <c r="B1890" s="182">
        <f t="shared" si="230"/>
        <v>0</v>
      </c>
      <c r="C1890" s="277"/>
      <c r="D1890" s="270"/>
      <c r="E1890" s="271"/>
      <c r="F1890" s="272"/>
      <c r="G1890" s="189">
        <f>ROUND(E1890*F1890,2)</f>
        <v>0</v>
      </c>
    </row>
    <row r="1891" spans="1:7" ht="20.100000000000001" customHeight="1" x14ac:dyDescent="0.2">
      <c r="A1891" s="268"/>
      <c r="B1891" s="182">
        <f t="shared" si="230"/>
        <v>0</v>
      </c>
      <c r="C1891" s="277"/>
      <c r="D1891" s="270"/>
      <c r="E1891" s="271"/>
      <c r="F1891" s="272"/>
      <c r="G1891" s="189">
        <f>ROUND(E1891*F1891,2)</f>
        <v>0</v>
      </c>
    </row>
    <row r="1892" spans="1:7" ht="20.100000000000001" customHeight="1" x14ac:dyDescent="0.2">
      <c r="A1892" s="268"/>
      <c r="B1892" s="182">
        <f t="shared" si="230"/>
        <v>0</v>
      </c>
      <c r="C1892" s="277"/>
      <c r="D1892" s="270"/>
      <c r="E1892" s="271"/>
      <c r="F1892" s="272"/>
      <c r="G1892" s="189">
        <f t="shared" ref="G1892:G1896" si="231">ROUND(E1892*F1892,2)</f>
        <v>0</v>
      </c>
    </row>
    <row r="1893" spans="1:7" ht="20.100000000000001" customHeight="1" x14ac:dyDescent="0.2">
      <c r="A1893" s="268"/>
      <c r="B1893" s="182">
        <f t="shared" si="230"/>
        <v>0</v>
      </c>
      <c r="C1893" s="277"/>
      <c r="D1893" s="270"/>
      <c r="E1893" s="271"/>
      <c r="F1893" s="272"/>
      <c r="G1893" s="189">
        <f t="shared" si="231"/>
        <v>0</v>
      </c>
    </row>
    <row r="1894" spans="1:7" ht="20.100000000000001" customHeight="1" x14ac:dyDescent="0.2">
      <c r="A1894" s="268"/>
      <c r="B1894" s="182">
        <f t="shared" si="230"/>
        <v>0</v>
      </c>
      <c r="C1894" s="269"/>
      <c r="D1894" s="270"/>
      <c r="E1894" s="271"/>
      <c r="F1894" s="272"/>
      <c r="G1894" s="189">
        <f t="shared" si="231"/>
        <v>0</v>
      </c>
    </row>
    <row r="1895" spans="1:7" ht="20.100000000000001" customHeight="1" x14ac:dyDescent="0.2">
      <c r="A1895" s="268"/>
      <c r="B1895" s="182">
        <f t="shared" si="230"/>
        <v>0</v>
      </c>
      <c r="C1895" s="269"/>
      <c r="D1895" s="270"/>
      <c r="E1895" s="271"/>
      <c r="F1895" s="272"/>
      <c r="G1895" s="189">
        <f t="shared" si="231"/>
        <v>0</v>
      </c>
    </row>
    <row r="1896" spans="1:7" ht="20.100000000000001" customHeight="1" x14ac:dyDescent="0.2">
      <c r="A1896" s="268"/>
      <c r="B1896" s="182">
        <f t="shared" si="230"/>
        <v>0</v>
      </c>
      <c r="C1896" s="269"/>
      <c r="D1896" s="270"/>
      <c r="E1896" s="271"/>
      <c r="F1896" s="272"/>
      <c r="G1896" s="189">
        <f t="shared" si="231"/>
        <v>0</v>
      </c>
    </row>
    <row r="1897" spans="1:7" ht="20.100000000000001" customHeight="1" x14ac:dyDescent="0.2">
      <c r="A1897" s="190"/>
      <c r="B1897" s="165"/>
      <c r="C1897" s="170"/>
      <c r="D1897" s="165"/>
      <c r="E1897" s="166"/>
      <c r="F1897" s="185" t="s">
        <v>40</v>
      </c>
      <c r="G1897" s="186">
        <f>SUBTOTAL(9,G1888:G1896)</f>
        <v>0</v>
      </c>
    </row>
    <row r="1898" spans="1:7" ht="20.100000000000001" customHeight="1" thickBot="1" x14ac:dyDescent="0.25">
      <c r="A1898" s="191"/>
      <c r="B1898" s="192"/>
      <c r="C1898" s="193"/>
      <c r="D1898" s="192"/>
      <c r="E1898" s="194"/>
      <c r="F1898" s="195"/>
      <c r="G1898" s="196"/>
    </row>
    <row r="1899" spans="1:7" ht="20.100000000000001" customHeight="1" thickBot="1" x14ac:dyDescent="0.25">
      <c r="A1899" s="249" t="str">
        <f>B1857</f>
        <v>14-1</v>
      </c>
      <c r="B1899" s="247" t="str">
        <f>C1857</f>
        <v>Laminado de seguridad (float 3+PVB+float 3)</v>
      </c>
      <c r="C1899" s="197"/>
      <c r="D1899" s="197" t="s">
        <v>41</v>
      </c>
      <c r="E1899" s="198"/>
      <c r="F1899" s="199" t="s">
        <v>42</v>
      </c>
      <c r="G1899" s="200">
        <f>SUBTOTAL(9,G1862:G1898)</f>
        <v>0</v>
      </c>
    </row>
    <row r="1900" spans="1:7" ht="20.100000000000001" customHeight="1" thickTop="1" thickBot="1" x14ac:dyDescent="0.25"/>
    <row r="1901" spans="1:7" ht="20.100000000000001" customHeight="1" thickTop="1" x14ac:dyDescent="0.2">
      <c r="A1901" s="329" t="s">
        <v>44</v>
      </c>
      <c r="B1901" s="330"/>
      <c r="C1901" s="330"/>
      <c r="D1901" s="330"/>
      <c r="E1901" s="330"/>
      <c r="F1901" s="330"/>
      <c r="G1901" s="331"/>
    </row>
    <row r="1902" spans="1:7" ht="20.100000000000001" customHeight="1" x14ac:dyDescent="0.2">
      <c r="A1902" s="155" t="s">
        <v>823</v>
      </c>
      <c r="B1902" s="156" t="str">
        <f>Comitente</f>
        <v>DIRECCIÓN ARQUITECTURA</v>
      </c>
      <c r="C1902" s="157"/>
      <c r="D1902" s="158"/>
      <c r="E1902" s="158"/>
      <c r="F1902" s="159"/>
      <c r="G1902" s="160"/>
    </row>
    <row r="1903" spans="1:7" ht="20.100000000000001" customHeight="1" x14ac:dyDescent="0.2">
      <c r="A1903" s="155" t="s">
        <v>824</v>
      </c>
      <c r="B1903" s="156">
        <f>Contratista</f>
        <v>0</v>
      </c>
      <c r="C1903" s="161"/>
      <c r="D1903" s="161"/>
      <c r="E1903" s="161"/>
      <c r="F1903" s="156"/>
      <c r="G1903" s="162"/>
    </row>
    <row r="1904" spans="1:7" ht="20.100000000000001" customHeight="1" x14ac:dyDescent="0.2">
      <c r="A1904" s="155" t="s">
        <v>31</v>
      </c>
      <c r="B1904" s="156" t="str">
        <f>Obra</f>
        <v>CENTRO DE SALUD SAN MARTIN</v>
      </c>
      <c r="C1904" s="161"/>
      <c r="D1904" s="161"/>
      <c r="E1904" s="161"/>
      <c r="F1904" s="156" t="s">
        <v>45</v>
      </c>
      <c r="G1904" s="162" t="str">
        <f>Fecha_Base</f>
        <v>07/11/2017</v>
      </c>
    </row>
    <row r="1905" spans="1:7" ht="20.100000000000001" customHeight="1" x14ac:dyDescent="0.2">
      <c r="A1905" s="163" t="s">
        <v>822</v>
      </c>
      <c r="B1905" s="164" t="str">
        <f>Ubicación</f>
        <v>CALLE NACIONAL - DISTRITO DOS ACEQUIAS</v>
      </c>
      <c r="C1905" s="164"/>
      <c r="D1905" s="165"/>
      <c r="E1905" s="166"/>
      <c r="F1905" s="167"/>
      <c r="G1905" s="168"/>
    </row>
    <row r="1906" spans="1:7" ht="20.100000000000001" customHeight="1" x14ac:dyDescent="0.2">
      <c r="A1906" s="163" t="s">
        <v>46</v>
      </c>
      <c r="B1906" s="278">
        <v>14</v>
      </c>
      <c r="C1906" s="170" t="str">
        <f>IF(B1906="","",VLOOKUP(B1906,Computo_Presupuesto,2,FALSE))</f>
        <v>VIDRIOS Y ESPEJOS</v>
      </c>
      <c r="D1906" s="171"/>
      <c r="E1906" s="166"/>
      <c r="F1906" s="167"/>
      <c r="G1906" s="168"/>
    </row>
    <row r="1907" spans="1:7" ht="20.100000000000001" customHeight="1" x14ac:dyDescent="0.2">
      <c r="A1907" s="163" t="s">
        <v>32</v>
      </c>
      <c r="B1907" s="254" t="s">
        <v>1657</v>
      </c>
      <c r="C1907" s="170" t="str">
        <f>IF(B1907=0,"",VLOOKUP(B1907,Computo_Presupuesto,2,FALSE))</f>
        <v>Espejos</v>
      </c>
      <c r="D1907" s="165"/>
      <c r="E1907" s="166"/>
      <c r="F1907" s="164" t="s">
        <v>33</v>
      </c>
      <c r="G1907" s="172" t="str">
        <f>IF(B1907=0,"",VLOOKUP(B1907,Computo_Presupuesto,4,FALSE))</f>
        <v>m2</v>
      </c>
    </row>
    <row r="1908" spans="1:7" ht="20.100000000000001" customHeight="1" x14ac:dyDescent="0.2">
      <c r="A1908" s="163"/>
      <c r="B1908" s="164"/>
      <c r="C1908" s="170"/>
      <c r="D1908" s="165"/>
      <c r="E1908" s="166"/>
      <c r="F1908" s="170"/>
      <c r="G1908" s="173"/>
    </row>
    <row r="1909" spans="1:7" ht="20.100000000000001" customHeight="1" x14ac:dyDescent="0.2">
      <c r="A1909" s="332" t="s">
        <v>685</v>
      </c>
      <c r="B1909" s="333"/>
      <c r="C1909" s="334" t="s">
        <v>0</v>
      </c>
      <c r="D1909" s="334" t="s">
        <v>34</v>
      </c>
      <c r="E1909" s="335" t="s">
        <v>35</v>
      </c>
      <c r="F1909" s="336" t="s">
        <v>36</v>
      </c>
      <c r="G1909" s="337" t="s">
        <v>37</v>
      </c>
    </row>
    <row r="1910" spans="1:7" s="15" customFormat="1" ht="20.100000000000001" customHeight="1" x14ac:dyDescent="0.2">
      <c r="A1910" s="174" t="s">
        <v>686</v>
      </c>
      <c r="B1910" s="175" t="s">
        <v>687</v>
      </c>
      <c r="C1910" s="334"/>
      <c r="D1910" s="334"/>
      <c r="E1910" s="335"/>
      <c r="F1910" s="336"/>
      <c r="G1910" s="337"/>
    </row>
    <row r="1911" spans="1:7" ht="20.100000000000001" customHeight="1" x14ac:dyDescent="0.2">
      <c r="A1911" s="267"/>
      <c r="B1911" s="176"/>
      <c r="C1911" s="177" t="s">
        <v>825</v>
      </c>
      <c r="D1911" s="178"/>
      <c r="E1911" s="179"/>
      <c r="F1911" s="180"/>
      <c r="G1911" s="181"/>
    </row>
    <row r="1912" spans="1:7" ht="20.100000000000001" customHeight="1" x14ac:dyDescent="0.2">
      <c r="A1912" s="268"/>
      <c r="B1912" s="182">
        <f t="shared" ref="B1912:B1923" si="232">IF(A1912=0,0,VLOOKUP(A1912,Tabla_Indices,2,FALSE))</f>
        <v>0</v>
      </c>
      <c r="C1912" s="269"/>
      <c r="D1912" s="270"/>
      <c r="E1912" s="271"/>
      <c r="F1912" s="272"/>
      <c r="G1912" s="183">
        <f>ROUND(E1912*F1912,2)</f>
        <v>0</v>
      </c>
    </row>
    <row r="1913" spans="1:7" ht="20.100000000000001" customHeight="1" x14ac:dyDescent="0.2">
      <c r="A1913" s="273"/>
      <c r="B1913" s="182">
        <f t="shared" si="232"/>
        <v>0</v>
      </c>
      <c r="C1913" s="269"/>
      <c r="D1913" s="270"/>
      <c r="E1913" s="271"/>
      <c r="F1913" s="272"/>
      <c r="G1913" s="183">
        <f t="shared" ref="G1913:G1923" si="233">ROUND(E1913*F1913,2)</f>
        <v>0</v>
      </c>
    </row>
    <row r="1914" spans="1:7" ht="20.100000000000001" customHeight="1" x14ac:dyDescent="0.2">
      <c r="A1914" s="268"/>
      <c r="B1914" s="182">
        <f t="shared" si="232"/>
        <v>0</v>
      </c>
      <c r="C1914" s="269"/>
      <c r="D1914" s="270"/>
      <c r="E1914" s="271"/>
      <c r="F1914" s="272"/>
      <c r="G1914" s="183">
        <f t="shared" si="233"/>
        <v>0</v>
      </c>
    </row>
    <row r="1915" spans="1:7" ht="20.100000000000001" customHeight="1" x14ac:dyDescent="0.2">
      <c r="A1915" s="268"/>
      <c r="B1915" s="182">
        <f t="shared" si="232"/>
        <v>0</v>
      </c>
      <c r="C1915" s="269"/>
      <c r="D1915" s="270"/>
      <c r="E1915" s="271"/>
      <c r="F1915" s="272"/>
      <c r="G1915" s="183">
        <f t="shared" si="233"/>
        <v>0</v>
      </c>
    </row>
    <row r="1916" spans="1:7" ht="20.100000000000001" customHeight="1" x14ac:dyDescent="0.2">
      <c r="A1916" s="268"/>
      <c r="B1916" s="182">
        <f t="shared" si="232"/>
        <v>0</v>
      </c>
      <c r="C1916" s="269"/>
      <c r="D1916" s="270"/>
      <c r="E1916" s="274"/>
      <c r="F1916" s="272"/>
      <c r="G1916" s="183">
        <f t="shared" si="233"/>
        <v>0</v>
      </c>
    </row>
    <row r="1917" spans="1:7" ht="20.100000000000001" customHeight="1" x14ac:dyDescent="0.2">
      <c r="A1917" s="268"/>
      <c r="B1917" s="182">
        <f t="shared" si="232"/>
        <v>0</v>
      </c>
      <c r="C1917" s="269"/>
      <c r="D1917" s="270"/>
      <c r="E1917" s="274"/>
      <c r="F1917" s="272"/>
      <c r="G1917" s="183">
        <f t="shared" si="233"/>
        <v>0</v>
      </c>
    </row>
    <row r="1918" spans="1:7" ht="20.100000000000001" customHeight="1" x14ac:dyDescent="0.2">
      <c r="A1918" s="268"/>
      <c r="B1918" s="182">
        <f t="shared" si="232"/>
        <v>0</v>
      </c>
      <c r="C1918" s="269"/>
      <c r="D1918" s="270"/>
      <c r="E1918" s="271"/>
      <c r="F1918" s="272"/>
      <c r="G1918" s="183">
        <f t="shared" si="233"/>
        <v>0</v>
      </c>
    </row>
    <row r="1919" spans="1:7" ht="20.100000000000001" customHeight="1" x14ac:dyDescent="0.2">
      <c r="A1919" s="268"/>
      <c r="B1919" s="182">
        <f t="shared" si="232"/>
        <v>0</v>
      </c>
      <c r="C1919" s="269"/>
      <c r="D1919" s="270"/>
      <c r="E1919" s="271"/>
      <c r="F1919" s="272"/>
      <c r="G1919" s="183">
        <f t="shared" si="233"/>
        <v>0</v>
      </c>
    </row>
    <row r="1920" spans="1:7" ht="20.100000000000001" customHeight="1" x14ac:dyDescent="0.2">
      <c r="A1920" s="268"/>
      <c r="B1920" s="182">
        <f t="shared" si="232"/>
        <v>0</v>
      </c>
      <c r="C1920" s="269"/>
      <c r="D1920" s="270"/>
      <c r="E1920" s="271"/>
      <c r="F1920" s="272"/>
      <c r="G1920" s="183">
        <f t="shared" si="233"/>
        <v>0</v>
      </c>
    </row>
    <row r="1921" spans="1:7" ht="20.100000000000001" customHeight="1" x14ac:dyDescent="0.2">
      <c r="A1921" s="268"/>
      <c r="B1921" s="182">
        <f t="shared" si="232"/>
        <v>0</v>
      </c>
      <c r="C1921" s="269"/>
      <c r="D1921" s="270"/>
      <c r="E1921" s="271"/>
      <c r="F1921" s="272"/>
      <c r="G1921" s="183">
        <f t="shared" si="233"/>
        <v>0</v>
      </c>
    </row>
    <row r="1922" spans="1:7" ht="20.100000000000001" customHeight="1" x14ac:dyDescent="0.2">
      <c r="A1922" s="268"/>
      <c r="B1922" s="182">
        <f t="shared" si="232"/>
        <v>0</v>
      </c>
      <c r="C1922" s="269"/>
      <c r="D1922" s="270"/>
      <c r="E1922" s="271"/>
      <c r="F1922" s="272"/>
      <c r="G1922" s="183">
        <f t="shared" si="233"/>
        <v>0</v>
      </c>
    </row>
    <row r="1923" spans="1:7" ht="20.100000000000001" customHeight="1" x14ac:dyDescent="0.2">
      <c r="A1923" s="268"/>
      <c r="B1923" s="182">
        <f t="shared" si="232"/>
        <v>0</v>
      </c>
      <c r="C1923" s="269"/>
      <c r="D1923" s="270"/>
      <c r="E1923" s="271"/>
      <c r="F1923" s="272"/>
      <c r="G1923" s="183">
        <f t="shared" si="233"/>
        <v>0</v>
      </c>
    </row>
    <row r="1924" spans="1:7" ht="20.100000000000001" customHeight="1" x14ac:dyDescent="0.2">
      <c r="A1924" s="184"/>
      <c r="B1924" s="170"/>
      <c r="C1924" s="170"/>
      <c r="D1924" s="165"/>
      <c r="E1924" s="166"/>
      <c r="F1924" s="185" t="s">
        <v>38</v>
      </c>
      <c r="G1924" s="186">
        <f>SUBTOTAL(9,G1912:G1923)</f>
        <v>0</v>
      </c>
    </row>
    <row r="1925" spans="1:7" ht="20.100000000000001" customHeight="1" x14ac:dyDescent="0.2">
      <c r="A1925" s="184"/>
      <c r="B1925" s="170"/>
      <c r="C1925" s="187" t="s">
        <v>826</v>
      </c>
      <c r="D1925" s="165"/>
      <c r="E1925" s="166"/>
      <c r="F1925" s="167"/>
      <c r="G1925" s="188"/>
    </row>
    <row r="1926" spans="1:7" ht="20.100000000000001" customHeight="1" x14ac:dyDescent="0.2">
      <c r="A1926" s="268"/>
      <c r="B1926" s="182">
        <f t="shared" ref="B1926:B1935" si="234">IF(A1926=0,0,VLOOKUP(A1926,Tabla_Indices,2,FALSE))</f>
        <v>0</v>
      </c>
      <c r="C1926" s="275"/>
      <c r="D1926" s="270"/>
      <c r="E1926" s="271"/>
      <c r="F1926" s="272"/>
      <c r="G1926" s="183">
        <f>ROUND(E1926*F1926,2)</f>
        <v>0</v>
      </c>
    </row>
    <row r="1927" spans="1:7" ht="20.100000000000001" customHeight="1" x14ac:dyDescent="0.2">
      <c r="A1927" s="268"/>
      <c r="B1927" s="182">
        <f t="shared" si="234"/>
        <v>0</v>
      </c>
      <c r="C1927" s="269"/>
      <c r="D1927" s="270"/>
      <c r="E1927" s="271"/>
      <c r="F1927" s="272"/>
      <c r="G1927" s="183">
        <f>ROUND(E1927*F1927,2)</f>
        <v>0</v>
      </c>
    </row>
    <row r="1928" spans="1:7" ht="20.100000000000001" customHeight="1" x14ac:dyDescent="0.2">
      <c r="A1928" s="268"/>
      <c r="B1928" s="182">
        <f t="shared" si="234"/>
        <v>0</v>
      </c>
      <c r="C1928" s="269"/>
      <c r="D1928" s="270"/>
      <c r="E1928" s="271"/>
      <c r="F1928" s="272"/>
      <c r="G1928" s="183">
        <f t="shared" ref="G1928:G1935" si="235">ROUND(E1928*F1928,2)</f>
        <v>0</v>
      </c>
    </row>
    <row r="1929" spans="1:7" ht="20.100000000000001" customHeight="1" x14ac:dyDescent="0.2">
      <c r="A1929" s="268"/>
      <c r="B1929" s="182">
        <f t="shared" si="234"/>
        <v>0</v>
      </c>
      <c r="C1929" s="269"/>
      <c r="D1929" s="270"/>
      <c r="E1929" s="271"/>
      <c r="F1929" s="272"/>
      <c r="G1929" s="183">
        <f t="shared" si="235"/>
        <v>0</v>
      </c>
    </row>
    <row r="1930" spans="1:7" ht="20.100000000000001" customHeight="1" x14ac:dyDescent="0.2">
      <c r="A1930" s="268"/>
      <c r="B1930" s="182">
        <f t="shared" si="234"/>
        <v>0</v>
      </c>
      <c r="C1930" s="269"/>
      <c r="D1930" s="270"/>
      <c r="E1930" s="271"/>
      <c r="F1930" s="272"/>
      <c r="G1930" s="183">
        <f t="shared" si="235"/>
        <v>0</v>
      </c>
    </row>
    <row r="1931" spans="1:7" ht="20.100000000000001" customHeight="1" x14ac:dyDescent="0.2">
      <c r="A1931" s="268"/>
      <c r="B1931" s="182">
        <f t="shared" si="234"/>
        <v>0</v>
      </c>
      <c r="C1931" s="269"/>
      <c r="D1931" s="270"/>
      <c r="E1931" s="271"/>
      <c r="F1931" s="272"/>
      <c r="G1931" s="183">
        <f t="shared" si="235"/>
        <v>0</v>
      </c>
    </row>
    <row r="1932" spans="1:7" ht="20.100000000000001" customHeight="1" x14ac:dyDescent="0.2">
      <c r="A1932" s="268"/>
      <c r="B1932" s="182">
        <f t="shared" si="234"/>
        <v>0</v>
      </c>
      <c r="C1932" s="269"/>
      <c r="D1932" s="270"/>
      <c r="E1932" s="271"/>
      <c r="F1932" s="272"/>
      <c r="G1932" s="183">
        <f t="shared" si="235"/>
        <v>0</v>
      </c>
    </row>
    <row r="1933" spans="1:7" ht="20.100000000000001" customHeight="1" x14ac:dyDescent="0.2">
      <c r="A1933" s="268"/>
      <c r="B1933" s="182">
        <f t="shared" si="234"/>
        <v>0</v>
      </c>
      <c r="C1933" s="269"/>
      <c r="D1933" s="270"/>
      <c r="E1933" s="271"/>
      <c r="F1933" s="272"/>
      <c r="G1933" s="183">
        <f t="shared" si="235"/>
        <v>0</v>
      </c>
    </row>
    <row r="1934" spans="1:7" ht="20.100000000000001" customHeight="1" x14ac:dyDescent="0.2">
      <c r="A1934" s="268"/>
      <c r="B1934" s="182">
        <f t="shared" si="234"/>
        <v>0</v>
      </c>
      <c r="C1934" s="269"/>
      <c r="D1934" s="270"/>
      <c r="E1934" s="271"/>
      <c r="F1934" s="272"/>
      <c r="G1934" s="183">
        <f t="shared" si="235"/>
        <v>0</v>
      </c>
    </row>
    <row r="1935" spans="1:7" ht="20.100000000000001" customHeight="1" x14ac:dyDescent="0.2">
      <c r="A1935" s="268"/>
      <c r="B1935" s="182">
        <f t="shared" si="234"/>
        <v>0</v>
      </c>
      <c r="C1935" s="269"/>
      <c r="D1935" s="270"/>
      <c r="E1935" s="271"/>
      <c r="F1935" s="272"/>
      <c r="G1935" s="183">
        <f t="shared" si="235"/>
        <v>0</v>
      </c>
    </row>
    <row r="1936" spans="1:7" ht="20.100000000000001" customHeight="1" x14ac:dyDescent="0.2">
      <c r="A1936" s="184"/>
      <c r="B1936" s="170"/>
      <c r="C1936" s="170"/>
      <c r="D1936" s="165"/>
      <c r="E1936" s="166"/>
      <c r="F1936" s="185" t="s">
        <v>39</v>
      </c>
      <c r="G1936" s="186">
        <f>SUBTOTAL(9,G1926:G1935)</f>
        <v>0</v>
      </c>
    </row>
    <row r="1937" spans="1:7" ht="20.100000000000001" customHeight="1" x14ac:dyDescent="0.2">
      <c r="A1937" s="184"/>
      <c r="B1937" s="170"/>
      <c r="C1937" s="187" t="s">
        <v>827</v>
      </c>
      <c r="D1937" s="165"/>
      <c r="E1937" s="166"/>
      <c r="F1937" s="170"/>
      <c r="G1937" s="188"/>
    </row>
    <row r="1938" spans="1:7" ht="20.100000000000001" customHeight="1" x14ac:dyDescent="0.2">
      <c r="A1938" s="268"/>
      <c r="B1938" s="182">
        <f t="shared" ref="B1938:B1946" si="236">IF(A1938=0,0,VLOOKUP(A1938,Tabla_Indices,2,FALSE))</f>
        <v>0</v>
      </c>
      <c r="C1938" s="269"/>
      <c r="D1938" s="270"/>
      <c r="E1938" s="271"/>
      <c r="F1938" s="276"/>
      <c r="G1938" s="189">
        <f>ROUND(E1938*F1938,2)</f>
        <v>0</v>
      </c>
    </row>
    <row r="1939" spans="1:7" ht="20.100000000000001" customHeight="1" x14ac:dyDescent="0.2">
      <c r="A1939" s="268"/>
      <c r="B1939" s="182">
        <f t="shared" si="236"/>
        <v>0</v>
      </c>
      <c r="C1939" s="275"/>
      <c r="D1939" s="270"/>
      <c r="E1939" s="271"/>
      <c r="F1939" s="272"/>
      <c r="G1939" s="189">
        <f>ROUND(E1939*F1939,2)</f>
        <v>0</v>
      </c>
    </row>
    <row r="1940" spans="1:7" ht="20.100000000000001" customHeight="1" x14ac:dyDescent="0.2">
      <c r="A1940" s="268"/>
      <c r="B1940" s="182">
        <f t="shared" si="236"/>
        <v>0</v>
      </c>
      <c r="C1940" s="277"/>
      <c r="D1940" s="270"/>
      <c r="E1940" s="271"/>
      <c r="F1940" s="272"/>
      <c r="G1940" s="189">
        <f>ROUND(E1940*F1940,2)</f>
        <v>0</v>
      </c>
    </row>
    <row r="1941" spans="1:7" ht="20.100000000000001" customHeight="1" x14ac:dyDescent="0.2">
      <c r="A1941" s="268"/>
      <c r="B1941" s="182">
        <f t="shared" si="236"/>
        <v>0</v>
      </c>
      <c r="C1941" s="277"/>
      <c r="D1941" s="270"/>
      <c r="E1941" s="271"/>
      <c r="F1941" s="272"/>
      <c r="G1941" s="189">
        <f>ROUND(E1941*F1941,2)</f>
        <v>0</v>
      </c>
    </row>
    <row r="1942" spans="1:7" ht="20.100000000000001" customHeight="1" x14ac:dyDescent="0.2">
      <c r="A1942" s="268"/>
      <c r="B1942" s="182">
        <f t="shared" si="236"/>
        <v>0</v>
      </c>
      <c r="C1942" s="277"/>
      <c r="D1942" s="270"/>
      <c r="E1942" s="271"/>
      <c r="F1942" s="272"/>
      <c r="G1942" s="189">
        <f t="shared" ref="G1942:G1946" si="237">ROUND(E1942*F1942,2)</f>
        <v>0</v>
      </c>
    </row>
    <row r="1943" spans="1:7" ht="20.100000000000001" customHeight="1" x14ac:dyDescent="0.2">
      <c r="A1943" s="268"/>
      <c r="B1943" s="182">
        <f t="shared" si="236"/>
        <v>0</v>
      </c>
      <c r="C1943" s="277"/>
      <c r="D1943" s="270"/>
      <c r="E1943" s="271"/>
      <c r="F1943" s="272"/>
      <c r="G1943" s="189">
        <f t="shared" si="237"/>
        <v>0</v>
      </c>
    </row>
    <row r="1944" spans="1:7" ht="20.100000000000001" customHeight="1" x14ac:dyDescent="0.2">
      <c r="A1944" s="268"/>
      <c r="B1944" s="182">
        <f t="shared" si="236"/>
        <v>0</v>
      </c>
      <c r="C1944" s="269"/>
      <c r="D1944" s="270"/>
      <c r="E1944" s="271"/>
      <c r="F1944" s="272"/>
      <c r="G1944" s="189">
        <f t="shared" si="237"/>
        <v>0</v>
      </c>
    </row>
    <row r="1945" spans="1:7" ht="20.100000000000001" customHeight="1" x14ac:dyDescent="0.2">
      <c r="A1945" s="268"/>
      <c r="B1945" s="182">
        <f t="shared" si="236"/>
        <v>0</v>
      </c>
      <c r="C1945" s="269"/>
      <c r="D1945" s="270"/>
      <c r="E1945" s="271"/>
      <c r="F1945" s="272"/>
      <c r="G1945" s="189">
        <f t="shared" si="237"/>
        <v>0</v>
      </c>
    </row>
    <row r="1946" spans="1:7" ht="20.100000000000001" customHeight="1" x14ac:dyDescent="0.2">
      <c r="A1946" s="268"/>
      <c r="B1946" s="182">
        <f t="shared" si="236"/>
        <v>0</v>
      </c>
      <c r="C1946" s="269"/>
      <c r="D1946" s="270"/>
      <c r="E1946" s="271"/>
      <c r="F1946" s="272"/>
      <c r="G1946" s="189">
        <f t="shared" si="237"/>
        <v>0</v>
      </c>
    </row>
    <row r="1947" spans="1:7" ht="20.100000000000001" customHeight="1" x14ac:dyDescent="0.2">
      <c r="A1947" s="248"/>
      <c r="B1947" s="165"/>
      <c r="C1947" s="170"/>
      <c r="D1947" s="165"/>
      <c r="E1947" s="166"/>
      <c r="F1947" s="185" t="s">
        <v>40</v>
      </c>
      <c r="G1947" s="186">
        <f>SUBTOTAL(9,G1938:G1946)</f>
        <v>0</v>
      </c>
    </row>
    <row r="1948" spans="1:7" ht="20.100000000000001" customHeight="1" thickBot="1" x14ac:dyDescent="0.25">
      <c r="A1948" s="191"/>
      <c r="B1948" s="192"/>
      <c r="C1948" s="193"/>
      <c r="D1948" s="192"/>
      <c r="E1948" s="194"/>
      <c r="F1948" s="195"/>
      <c r="G1948" s="196"/>
    </row>
    <row r="1949" spans="1:7" ht="20.100000000000001" customHeight="1" thickBot="1" x14ac:dyDescent="0.25">
      <c r="A1949" s="249" t="str">
        <f>B1907</f>
        <v>14-2</v>
      </c>
      <c r="B1949" s="247" t="str">
        <f>C1907</f>
        <v>Espejos</v>
      </c>
      <c r="C1949" s="197"/>
      <c r="D1949" s="197" t="s">
        <v>41</v>
      </c>
      <c r="E1949" s="198"/>
      <c r="F1949" s="199" t="s">
        <v>42</v>
      </c>
      <c r="G1949" s="200">
        <f>SUBTOTAL(9,G1912:G1948)</f>
        <v>0</v>
      </c>
    </row>
    <row r="1950" spans="1:7" ht="20.100000000000001" customHeight="1" thickTop="1" thickBot="1" x14ac:dyDescent="0.25"/>
    <row r="1951" spans="1:7" ht="20.100000000000001" customHeight="1" thickTop="1" x14ac:dyDescent="0.2">
      <c r="A1951" s="329" t="s">
        <v>44</v>
      </c>
      <c r="B1951" s="330"/>
      <c r="C1951" s="330"/>
      <c r="D1951" s="330"/>
      <c r="E1951" s="330"/>
      <c r="F1951" s="330"/>
      <c r="G1951" s="331"/>
    </row>
    <row r="1952" spans="1:7" ht="20.100000000000001" customHeight="1" x14ac:dyDescent="0.2">
      <c r="A1952" s="155" t="s">
        <v>823</v>
      </c>
      <c r="B1952" s="156" t="str">
        <f>Comitente</f>
        <v>DIRECCIÓN ARQUITECTURA</v>
      </c>
      <c r="C1952" s="157"/>
      <c r="D1952" s="158"/>
      <c r="E1952" s="158"/>
      <c r="F1952" s="159"/>
      <c r="G1952" s="160"/>
    </row>
    <row r="1953" spans="1:7" ht="20.100000000000001" customHeight="1" x14ac:dyDescent="0.2">
      <c r="A1953" s="155" t="s">
        <v>824</v>
      </c>
      <c r="B1953" s="156">
        <f>Contratista</f>
        <v>0</v>
      </c>
      <c r="C1953" s="161"/>
      <c r="D1953" s="161"/>
      <c r="E1953" s="161"/>
      <c r="F1953" s="156"/>
      <c r="G1953" s="162"/>
    </row>
    <row r="1954" spans="1:7" ht="20.100000000000001" customHeight="1" x14ac:dyDescent="0.2">
      <c r="A1954" s="155" t="s">
        <v>31</v>
      </c>
      <c r="B1954" s="156" t="str">
        <f>Obra</f>
        <v>CENTRO DE SALUD SAN MARTIN</v>
      </c>
      <c r="C1954" s="161"/>
      <c r="D1954" s="161"/>
      <c r="E1954" s="161"/>
      <c r="F1954" s="156" t="s">
        <v>45</v>
      </c>
      <c r="G1954" s="162" t="str">
        <f>Fecha_Base</f>
        <v>07/11/2017</v>
      </c>
    </row>
    <row r="1955" spans="1:7" ht="20.100000000000001" customHeight="1" x14ac:dyDescent="0.2">
      <c r="A1955" s="163" t="s">
        <v>822</v>
      </c>
      <c r="B1955" s="164" t="str">
        <f>Ubicación</f>
        <v>CALLE NACIONAL - DISTRITO DOS ACEQUIAS</v>
      </c>
      <c r="C1955" s="164"/>
      <c r="D1955" s="165"/>
      <c r="E1955" s="166"/>
      <c r="F1955" s="167"/>
      <c r="G1955" s="168"/>
    </row>
    <row r="1956" spans="1:7" ht="20.100000000000001" customHeight="1" x14ac:dyDescent="0.2">
      <c r="A1956" s="163" t="s">
        <v>46</v>
      </c>
      <c r="B1956" s="278">
        <v>15</v>
      </c>
      <c r="C1956" s="170" t="str">
        <f>IF(B1956="","",VLOOKUP(B1956,Computo_Presupuesto,2,FALSE))</f>
        <v>PINTURAS</v>
      </c>
      <c r="D1956" s="171"/>
      <c r="E1956" s="166"/>
      <c r="F1956" s="167"/>
      <c r="G1956" s="168"/>
    </row>
    <row r="1957" spans="1:7" ht="20.100000000000001" customHeight="1" x14ac:dyDescent="0.2">
      <c r="A1957" s="163" t="s">
        <v>32</v>
      </c>
      <c r="B1957" s="254" t="s">
        <v>1208</v>
      </c>
      <c r="C1957" s="170" t="str">
        <f>IF(B1957=0,"",VLOOKUP(B1957,Computo_Presupuesto,2,FALSE))</f>
        <v>Látex muro interior</v>
      </c>
      <c r="D1957" s="165"/>
      <c r="E1957" s="166"/>
      <c r="F1957" s="164" t="s">
        <v>33</v>
      </c>
      <c r="G1957" s="172" t="str">
        <f>IF(B1957=0,"",VLOOKUP(B1957,Computo_Presupuesto,4,FALSE))</f>
        <v>m2</v>
      </c>
    </row>
    <row r="1958" spans="1:7" ht="20.100000000000001" customHeight="1" x14ac:dyDescent="0.2">
      <c r="A1958" s="163"/>
      <c r="B1958" s="164"/>
      <c r="C1958" s="170"/>
      <c r="D1958" s="165"/>
      <c r="E1958" s="166"/>
      <c r="F1958" s="170"/>
      <c r="G1958" s="173"/>
    </row>
    <row r="1959" spans="1:7" ht="20.100000000000001" customHeight="1" x14ac:dyDescent="0.2">
      <c r="A1959" s="332" t="s">
        <v>685</v>
      </c>
      <c r="B1959" s="333"/>
      <c r="C1959" s="334" t="s">
        <v>0</v>
      </c>
      <c r="D1959" s="334" t="s">
        <v>34</v>
      </c>
      <c r="E1959" s="335" t="s">
        <v>35</v>
      </c>
      <c r="F1959" s="336" t="s">
        <v>36</v>
      </c>
      <c r="G1959" s="337" t="s">
        <v>37</v>
      </c>
    </row>
    <row r="1960" spans="1:7" ht="20.100000000000001" customHeight="1" x14ac:dyDescent="0.2">
      <c r="A1960" s="174" t="s">
        <v>686</v>
      </c>
      <c r="B1960" s="175" t="s">
        <v>687</v>
      </c>
      <c r="C1960" s="334"/>
      <c r="D1960" s="334"/>
      <c r="E1960" s="335"/>
      <c r="F1960" s="336"/>
      <c r="G1960" s="337"/>
    </row>
    <row r="1961" spans="1:7" ht="20.100000000000001" customHeight="1" x14ac:dyDescent="0.2">
      <c r="A1961" s="267"/>
      <c r="B1961" s="176"/>
      <c r="C1961" s="177" t="s">
        <v>825</v>
      </c>
      <c r="D1961" s="178"/>
      <c r="E1961" s="179"/>
      <c r="F1961" s="180"/>
      <c r="G1961" s="181"/>
    </row>
    <row r="1962" spans="1:7" ht="20.100000000000001" customHeight="1" x14ac:dyDescent="0.2">
      <c r="A1962" s="268"/>
      <c r="B1962" s="182">
        <f t="shared" ref="B1962:B1973" si="238">IF(A1962=0,0,VLOOKUP(A1962,Tabla_Indices,2,FALSE))</f>
        <v>0</v>
      </c>
      <c r="C1962" s="269"/>
      <c r="D1962" s="270"/>
      <c r="E1962" s="271"/>
      <c r="F1962" s="272"/>
      <c r="G1962" s="183">
        <f>ROUND(E1962*F1962,2)</f>
        <v>0</v>
      </c>
    </row>
    <row r="1963" spans="1:7" ht="20.100000000000001" customHeight="1" x14ac:dyDescent="0.2">
      <c r="A1963" s="273"/>
      <c r="B1963" s="182">
        <f t="shared" si="238"/>
        <v>0</v>
      </c>
      <c r="C1963" s="269"/>
      <c r="D1963" s="270"/>
      <c r="E1963" s="271"/>
      <c r="F1963" s="272"/>
      <c r="G1963" s="183">
        <f t="shared" ref="G1963:G1973" si="239">ROUND(E1963*F1963,2)</f>
        <v>0</v>
      </c>
    </row>
    <row r="1964" spans="1:7" ht="20.100000000000001" customHeight="1" x14ac:dyDescent="0.2">
      <c r="A1964" s="268"/>
      <c r="B1964" s="182">
        <f t="shared" si="238"/>
        <v>0</v>
      </c>
      <c r="C1964" s="269"/>
      <c r="D1964" s="270"/>
      <c r="E1964" s="271"/>
      <c r="F1964" s="272"/>
      <c r="G1964" s="183">
        <f t="shared" si="239"/>
        <v>0</v>
      </c>
    </row>
    <row r="1965" spans="1:7" ht="20.100000000000001" customHeight="1" x14ac:dyDescent="0.2">
      <c r="A1965" s="268"/>
      <c r="B1965" s="182">
        <f t="shared" si="238"/>
        <v>0</v>
      </c>
      <c r="C1965" s="269"/>
      <c r="D1965" s="270"/>
      <c r="E1965" s="271"/>
      <c r="F1965" s="272"/>
      <c r="G1965" s="183">
        <f t="shared" si="239"/>
        <v>0</v>
      </c>
    </row>
    <row r="1966" spans="1:7" ht="20.100000000000001" customHeight="1" x14ac:dyDescent="0.2">
      <c r="A1966" s="268"/>
      <c r="B1966" s="182">
        <f t="shared" si="238"/>
        <v>0</v>
      </c>
      <c r="C1966" s="269"/>
      <c r="D1966" s="270"/>
      <c r="E1966" s="274"/>
      <c r="F1966" s="272"/>
      <c r="G1966" s="183">
        <f t="shared" si="239"/>
        <v>0</v>
      </c>
    </row>
    <row r="1967" spans="1:7" ht="20.100000000000001" customHeight="1" x14ac:dyDescent="0.2">
      <c r="A1967" s="268"/>
      <c r="B1967" s="182">
        <f t="shared" si="238"/>
        <v>0</v>
      </c>
      <c r="C1967" s="269"/>
      <c r="D1967" s="270"/>
      <c r="E1967" s="274"/>
      <c r="F1967" s="272"/>
      <c r="G1967" s="183">
        <f t="shared" si="239"/>
        <v>0</v>
      </c>
    </row>
    <row r="1968" spans="1:7" ht="20.100000000000001" customHeight="1" x14ac:dyDescent="0.2">
      <c r="A1968" s="268"/>
      <c r="B1968" s="182">
        <f t="shared" si="238"/>
        <v>0</v>
      </c>
      <c r="C1968" s="269"/>
      <c r="D1968" s="270"/>
      <c r="E1968" s="271"/>
      <c r="F1968" s="272"/>
      <c r="G1968" s="183">
        <f t="shared" si="239"/>
        <v>0</v>
      </c>
    </row>
    <row r="1969" spans="1:7" ht="20.100000000000001" customHeight="1" x14ac:dyDescent="0.2">
      <c r="A1969" s="268"/>
      <c r="B1969" s="182">
        <f t="shared" si="238"/>
        <v>0</v>
      </c>
      <c r="C1969" s="269"/>
      <c r="D1969" s="270"/>
      <c r="E1969" s="271"/>
      <c r="F1969" s="272"/>
      <c r="G1969" s="183">
        <f t="shared" si="239"/>
        <v>0</v>
      </c>
    </row>
    <row r="1970" spans="1:7" ht="20.100000000000001" customHeight="1" x14ac:dyDescent="0.2">
      <c r="A1970" s="268"/>
      <c r="B1970" s="182">
        <f t="shared" si="238"/>
        <v>0</v>
      </c>
      <c r="C1970" s="269"/>
      <c r="D1970" s="270"/>
      <c r="E1970" s="271"/>
      <c r="F1970" s="272"/>
      <c r="G1970" s="183">
        <f t="shared" si="239"/>
        <v>0</v>
      </c>
    </row>
    <row r="1971" spans="1:7" ht="20.100000000000001" customHeight="1" x14ac:dyDescent="0.2">
      <c r="A1971" s="268"/>
      <c r="B1971" s="182">
        <f t="shared" si="238"/>
        <v>0</v>
      </c>
      <c r="C1971" s="269"/>
      <c r="D1971" s="270"/>
      <c r="E1971" s="271"/>
      <c r="F1971" s="272"/>
      <c r="G1971" s="183">
        <f t="shared" si="239"/>
        <v>0</v>
      </c>
    </row>
    <row r="1972" spans="1:7" ht="20.100000000000001" customHeight="1" x14ac:dyDescent="0.2">
      <c r="A1972" s="268"/>
      <c r="B1972" s="182">
        <f t="shared" si="238"/>
        <v>0</v>
      </c>
      <c r="C1972" s="269"/>
      <c r="D1972" s="270"/>
      <c r="E1972" s="271"/>
      <c r="F1972" s="272"/>
      <c r="G1972" s="183">
        <f t="shared" si="239"/>
        <v>0</v>
      </c>
    </row>
    <row r="1973" spans="1:7" ht="20.100000000000001" customHeight="1" x14ac:dyDescent="0.2">
      <c r="A1973" s="268"/>
      <c r="B1973" s="182">
        <f t="shared" si="238"/>
        <v>0</v>
      </c>
      <c r="C1973" s="269"/>
      <c r="D1973" s="270"/>
      <c r="E1973" s="271"/>
      <c r="F1973" s="272"/>
      <c r="G1973" s="183">
        <f t="shared" si="239"/>
        <v>0</v>
      </c>
    </row>
    <row r="1974" spans="1:7" ht="20.100000000000001" customHeight="1" x14ac:dyDescent="0.2">
      <c r="A1974" s="184"/>
      <c r="B1974" s="170"/>
      <c r="C1974" s="170"/>
      <c r="D1974" s="165"/>
      <c r="E1974" s="166"/>
      <c r="F1974" s="185" t="s">
        <v>38</v>
      </c>
      <c r="G1974" s="186">
        <f>SUBTOTAL(9,G1962:G1973)</f>
        <v>0</v>
      </c>
    </row>
    <row r="1975" spans="1:7" ht="20.100000000000001" customHeight="1" x14ac:dyDescent="0.2">
      <c r="A1975" s="184"/>
      <c r="B1975" s="170"/>
      <c r="C1975" s="187" t="s">
        <v>826</v>
      </c>
      <c r="D1975" s="165"/>
      <c r="E1975" s="166"/>
      <c r="F1975" s="167"/>
      <c r="G1975" s="188"/>
    </row>
    <row r="1976" spans="1:7" ht="20.100000000000001" customHeight="1" x14ac:dyDescent="0.2">
      <c r="A1976" s="268"/>
      <c r="B1976" s="182">
        <f t="shared" ref="B1976:B1985" si="240">IF(A1976=0,0,VLOOKUP(A1976,Tabla_Indices,2,FALSE))</f>
        <v>0</v>
      </c>
      <c r="C1976" s="275"/>
      <c r="D1976" s="270"/>
      <c r="E1976" s="271"/>
      <c r="F1976" s="272"/>
      <c r="G1976" s="183">
        <f>ROUND(E1976*F1976,2)</f>
        <v>0</v>
      </c>
    </row>
    <row r="1977" spans="1:7" ht="20.100000000000001" customHeight="1" x14ac:dyDescent="0.2">
      <c r="A1977" s="268"/>
      <c r="B1977" s="182">
        <f t="shared" si="240"/>
        <v>0</v>
      </c>
      <c r="C1977" s="269"/>
      <c r="D1977" s="270"/>
      <c r="E1977" s="271"/>
      <c r="F1977" s="272"/>
      <c r="G1977" s="183">
        <f>ROUND(E1977*F1977,2)</f>
        <v>0</v>
      </c>
    </row>
    <row r="1978" spans="1:7" ht="20.100000000000001" customHeight="1" x14ac:dyDescent="0.2">
      <c r="A1978" s="268"/>
      <c r="B1978" s="182">
        <f t="shared" si="240"/>
        <v>0</v>
      </c>
      <c r="C1978" s="269"/>
      <c r="D1978" s="270"/>
      <c r="E1978" s="271"/>
      <c r="F1978" s="272"/>
      <c r="G1978" s="183">
        <f t="shared" ref="G1978:G1985" si="241">ROUND(E1978*F1978,2)</f>
        <v>0</v>
      </c>
    </row>
    <row r="1979" spans="1:7" ht="20.100000000000001" customHeight="1" x14ac:dyDescent="0.2">
      <c r="A1979" s="268"/>
      <c r="B1979" s="182">
        <f t="shared" si="240"/>
        <v>0</v>
      </c>
      <c r="C1979" s="269"/>
      <c r="D1979" s="270"/>
      <c r="E1979" s="271"/>
      <c r="F1979" s="272"/>
      <c r="G1979" s="183">
        <f t="shared" si="241"/>
        <v>0</v>
      </c>
    </row>
    <row r="1980" spans="1:7" ht="20.100000000000001" customHeight="1" x14ac:dyDescent="0.2">
      <c r="A1980" s="268"/>
      <c r="B1980" s="182">
        <f t="shared" si="240"/>
        <v>0</v>
      </c>
      <c r="C1980" s="269"/>
      <c r="D1980" s="270"/>
      <c r="E1980" s="271"/>
      <c r="F1980" s="272"/>
      <c r="G1980" s="183">
        <f t="shared" si="241"/>
        <v>0</v>
      </c>
    </row>
    <row r="1981" spans="1:7" ht="20.100000000000001" customHeight="1" x14ac:dyDescent="0.2">
      <c r="A1981" s="268"/>
      <c r="B1981" s="182">
        <f t="shared" si="240"/>
        <v>0</v>
      </c>
      <c r="C1981" s="269"/>
      <c r="D1981" s="270"/>
      <c r="E1981" s="271"/>
      <c r="F1981" s="272"/>
      <c r="G1981" s="183">
        <f t="shared" si="241"/>
        <v>0</v>
      </c>
    </row>
    <row r="1982" spans="1:7" ht="20.100000000000001" customHeight="1" x14ac:dyDescent="0.2">
      <c r="A1982" s="268"/>
      <c r="B1982" s="182">
        <f t="shared" si="240"/>
        <v>0</v>
      </c>
      <c r="C1982" s="269"/>
      <c r="D1982" s="270"/>
      <c r="E1982" s="271"/>
      <c r="F1982" s="272"/>
      <c r="G1982" s="183">
        <f t="shared" si="241"/>
        <v>0</v>
      </c>
    </row>
    <row r="1983" spans="1:7" ht="20.100000000000001" customHeight="1" x14ac:dyDescent="0.2">
      <c r="A1983" s="268"/>
      <c r="B1983" s="182">
        <f t="shared" si="240"/>
        <v>0</v>
      </c>
      <c r="C1983" s="269"/>
      <c r="D1983" s="270"/>
      <c r="E1983" s="271"/>
      <c r="F1983" s="272"/>
      <c r="G1983" s="183">
        <f t="shared" si="241"/>
        <v>0</v>
      </c>
    </row>
    <row r="1984" spans="1:7" ht="20.100000000000001" customHeight="1" x14ac:dyDescent="0.2">
      <c r="A1984" s="268"/>
      <c r="B1984" s="182">
        <f t="shared" si="240"/>
        <v>0</v>
      </c>
      <c r="C1984" s="269"/>
      <c r="D1984" s="270"/>
      <c r="E1984" s="271"/>
      <c r="F1984" s="272"/>
      <c r="G1984" s="183">
        <f t="shared" si="241"/>
        <v>0</v>
      </c>
    </row>
    <row r="1985" spans="1:7" ht="20.100000000000001" customHeight="1" x14ac:dyDescent="0.2">
      <c r="A1985" s="268"/>
      <c r="B1985" s="182">
        <f t="shared" si="240"/>
        <v>0</v>
      </c>
      <c r="C1985" s="269"/>
      <c r="D1985" s="270"/>
      <c r="E1985" s="271"/>
      <c r="F1985" s="272"/>
      <c r="G1985" s="183">
        <f t="shared" si="241"/>
        <v>0</v>
      </c>
    </row>
    <row r="1986" spans="1:7" ht="20.100000000000001" customHeight="1" x14ac:dyDescent="0.2">
      <c r="A1986" s="184"/>
      <c r="B1986" s="170"/>
      <c r="C1986" s="170"/>
      <c r="D1986" s="165"/>
      <c r="E1986" s="166"/>
      <c r="F1986" s="185" t="s">
        <v>39</v>
      </c>
      <c r="G1986" s="186">
        <f>SUBTOTAL(9,G1976:G1985)</f>
        <v>0</v>
      </c>
    </row>
    <row r="1987" spans="1:7" ht="20.100000000000001" customHeight="1" x14ac:dyDescent="0.2">
      <c r="A1987" s="184"/>
      <c r="B1987" s="170"/>
      <c r="C1987" s="187" t="s">
        <v>827</v>
      </c>
      <c r="D1987" s="165"/>
      <c r="E1987" s="166"/>
      <c r="F1987" s="170"/>
      <c r="G1987" s="188"/>
    </row>
    <row r="1988" spans="1:7" ht="20.100000000000001" customHeight="1" x14ac:dyDescent="0.2">
      <c r="A1988" s="268"/>
      <c r="B1988" s="182">
        <f t="shared" ref="B1988:B1996" si="242">IF(A1988=0,0,VLOOKUP(A1988,Tabla_Indices,2,FALSE))</f>
        <v>0</v>
      </c>
      <c r="C1988" s="269"/>
      <c r="D1988" s="270"/>
      <c r="E1988" s="271"/>
      <c r="F1988" s="276"/>
      <c r="G1988" s="189">
        <f>ROUND(E1988*F1988,2)</f>
        <v>0</v>
      </c>
    </row>
    <row r="1989" spans="1:7" ht="20.100000000000001" customHeight="1" x14ac:dyDescent="0.2">
      <c r="A1989" s="268"/>
      <c r="B1989" s="182">
        <f t="shared" si="242"/>
        <v>0</v>
      </c>
      <c r="C1989" s="275"/>
      <c r="D1989" s="270"/>
      <c r="E1989" s="271"/>
      <c r="F1989" s="272"/>
      <c r="G1989" s="189">
        <f>ROUND(E1989*F1989,2)</f>
        <v>0</v>
      </c>
    </row>
    <row r="1990" spans="1:7" ht="20.100000000000001" customHeight="1" x14ac:dyDescent="0.2">
      <c r="A1990" s="268"/>
      <c r="B1990" s="182">
        <f t="shared" si="242"/>
        <v>0</v>
      </c>
      <c r="C1990" s="277"/>
      <c r="D1990" s="270"/>
      <c r="E1990" s="271"/>
      <c r="F1990" s="272"/>
      <c r="G1990" s="189">
        <f>ROUND(E1990*F1990,2)</f>
        <v>0</v>
      </c>
    </row>
    <row r="1991" spans="1:7" ht="20.100000000000001" customHeight="1" x14ac:dyDescent="0.2">
      <c r="A1991" s="268"/>
      <c r="B1991" s="182">
        <f t="shared" si="242"/>
        <v>0</v>
      </c>
      <c r="C1991" s="277"/>
      <c r="D1991" s="270"/>
      <c r="E1991" s="271"/>
      <c r="F1991" s="272"/>
      <c r="G1991" s="189">
        <f>ROUND(E1991*F1991,2)</f>
        <v>0</v>
      </c>
    </row>
    <row r="1992" spans="1:7" ht="20.100000000000001" customHeight="1" x14ac:dyDescent="0.2">
      <c r="A1992" s="268"/>
      <c r="B1992" s="182">
        <f t="shared" si="242"/>
        <v>0</v>
      </c>
      <c r="C1992" s="277"/>
      <c r="D1992" s="270"/>
      <c r="E1992" s="271"/>
      <c r="F1992" s="272"/>
      <c r="G1992" s="189">
        <f t="shared" ref="G1992:G1996" si="243">ROUND(E1992*F1992,2)</f>
        <v>0</v>
      </c>
    </row>
    <row r="1993" spans="1:7" ht="20.100000000000001" customHeight="1" x14ac:dyDescent="0.2">
      <c r="A1993" s="268"/>
      <c r="B1993" s="182">
        <f t="shared" si="242"/>
        <v>0</v>
      </c>
      <c r="C1993" s="277"/>
      <c r="D1993" s="270"/>
      <c r="E1993" s="271"/>
      <c r="F1993" s="272"/>
      <c r="G1993" s="189">
        <f t="shared" si="243"/>
        <v>0</v>
      </c>
    </row>
    <row r="1994" spans="1:7" ht="20.100000000000001" customHeight="1" x14ac:dyDescent="0.2">
      <c r="A1994" s="268"/>
      <c r="B1994" s="182">
        <f t="shared" si="242"/>
        <v>0</v>
      </c>
      <c r="C1994" s="269"/>
      <c r="D1994" s="270"/>
      <c r="E1994" s="271"/>
      <c r="F1994" s="272"/>
      <c r="G1994" s="189">
        <f t="shared" si="243"/>
        <v>0</v>
      </c>
    </row>
    <row r="1995" spans="1:7" ht="20.100000000000001" customHeight="1" x14ac:dyDescent="0.2">
      <c r="A1995" s="268"/>
      <c r="B1995" s="182">
        <f t="shared" si="242"/>
        <v>0</v>
      </c>
      <c r="C1995" s="269"/>
      <c r="D1995" s="270"/>
      <c r="E1995" s="271"/>
      <c r="F1995" s="272"/>
      <c r="G1995" s="189">
        <f t="shared" si="243"/>
        <v>0</v>
      </c>
    </row>
    <row r="1996" spans="1:7" ht="20.100000000000001" customHeight="1" x14ac:dyDescent="0.2">
      <c r="A1996" s="268"/>
      <c r="B1996" s="182">
        <f t="shared" si="242"/>
        <v>0</v>
      </c>
      <c r="C1996" s="269"/>
      <c r="D1996" s="270"/>
      <c r="E1996" s="271"/>
      <c r="F1996" s="272"/>
      <c r="G1996" s="189">
        <f t="shared" si="243"/>
        <v>0</v>
      </c>
    </row>
    <row r="1997" spans="1:7" ht="20.100000000000001" customHeight="1" x14ac:dyDescent="0.2">
      <c r="A1997" s="190"/>
      <c r="B1997" s="165"/>
      <c r="C1997" s="170"/>
      <c r="D1997" s="165"/>
      <c r="E1997" s="166"/>
      <c r="F1997" s="185" t="s">
        <v>40</v>
      </c>
      <c r="G1997" s="186">
        <f>SUBTOTAL(9,G1988:G1996)</f>
        <v>0</v>
      </c>
    </row>
    <row r="1998" spans="1:7" ht="20.100000000000001" customHeight="1" thickBot="1" x14ac:dyDescent="0.25">
      <c r="A1998" s="191"/>
      <c r="B1998" s="192"/>
      <c r="C1998" s="193"/>
      <c r="D1998" s="192"/>
      <c r="E1998" s="194"/>
      <c r="F1998" s="195"/>
      <c r="G1998" s="196"/>
    </row>
    <row r="1999" spans="1:7" ht="20.100000000000001" customHeight="1" thickBot="1" x14ac:dyDescent="0.25">
      <c r="A1999" s="249" t="str">
        <f>B1957</f>
        <v>15-1</v>
      </c>
      <c r="B1999" s="247" t="str">
        <f>C1957</f>
        <v>Látex muro interior</v>
      </c>
      <c r="C1999" s="197"/>
      <c r="D1999" s="197" t="s">
        <v>41</v>
      </c>
      <c r="E1999" s="198"/>
      <c r="F1999" s="199" t="s">
        <v>42</v>
      </c>
      <c r="G1999" s="200">
        <f>SUBTOTAL(9,G1962:G1998)</f>
        <v>0</v>
      </c>
    </row>
    <row r="2000" spans="1:7" ht="20.100000000000001" customHeight="1" thickTop="1" thickBot="1" x14ac:dyDescent="0.25"/>
    <row r="2001" spans="1:7" ht="20.100000000000001" customHeight="1" thickTop="1" x14ac:dyDescent="0.2">
      <c r="A2001" s="329" t="s">
        <v>44</v>
      </c>
      <c r="B2001" s="330"/>
      <c r="C2001" s="330"/>
      <c r="D2001" s="330"/>
      <c r="E2001" s="330"/>
      <c r="F2001" s="330"/>
      <c r="G2001" s="331"/>
    </row>
    <row r="2002" spans="1:7" ht="20.100000000000001" customHeight="1" x14ac:dyDescent="0.2">
      <c r="A2002" s="155" t="s">
        <v>823</v>
      </c>
      <c r="B2002" s="156" t="str">
        <f>Comitente</f>
        <v>DIRECCIÓN ARQUITECTURA</v>
      </c>
      <c r="C2002" s="157"/>
      <c r="D2002" s="158"/>
      <c r="E2002" s="158"/>
      <c r="F2002" s="159"/>
      <c r="G2002" s="160"/>
    </row>
    <row r="2003" spans="1:7" ht="20.100000000000001" customHeight="1" x14ac:dyDescent="0.2">
      <c r="A2003" s="155" t="s">
        <v>824</v>
      </c>
      <c r="B2003" s="156">
        <f>Contratista</f>
        <v>0</v>
      </c>
      <c r="C2003" s="161"/>
      <c r="D2003" s="161"/>
      <c r="E2003" s="161"/>
      <c r="F2003" s="156"/>
      <c r="G2003" s="162"/>
    </row>
    <row r="2004" spans="1:7" ht="20.100000000000001" customHeight="1" x14ac:dyDescent="0.2">
      <c r="A2004" s="155" t="s">
        <v>31</v>
      </c>
      <c r="B2004" s="156" t="str">
        <f>Obra</f>
        <v>CENTRO DE SALUD SAN MARTIN</v>
      </c>
      <c r="C2004" s="161"/>
      <c r="D2004" s="161"/>
      <c r="E2004" s="161"/>
      <c r="F2004" s="156" t="s">
        <v>45</v>
      </c>
      <c r="G2004" s="162" t="str">
        <f>Fecha_Base</f>
        <v>07/11/2017</v>
      </c>
    </row>
    <row r="2005" spans="1:7" ht="20.100000000000001" customHeight="1" x14ac:dyDescent="0.2">
      <c r="A2005" s="163" t="s">
        <v>822</v>
      </c>
      <c r="B2005" s="164" t="str">
        <f>Ubicación</f>
        <v>CALLE NACIONAL - DISTRITO DOS ACEQUIAS</v>
      </c>
      <c r="C2005" s="164"/>
      <c r="D2005" s="165"/>
      <c r="E2005" s="166"/>
      <c r="F2005" s="167"/>
      <c r="G2005" s="168"/>
    </row>
    <row r="2006" spans="1:7" ht="20.100000000000001" customHeight="1" x14ac:dyDescent="0.2">
      <c r="A2006" s="163" t="s">
        <v>46</v>
      </c>
      <c r="B2006" s="278">
        <v>15</v>
      </c>
      <c r="C2006" s="170" t="str">
        <f>IF(B2006="","",VLOOKUP(B2006,Computo_Presupuesto,2,FALSE))</f>
        <v>PINTURAS</v>
      </c>
      <c r="D2006" s="171"/>
      <c r="E2006" s="166"/>
      <c r="F2006" s="167"/>
      <c r="G2006" s="168"/>
    </row>
    <row r="2007" spans="1:7" ht="20.100000000000001" customHeight="1" x14ac:dyDescent="0.2">
      <c r="A2007" s="163" t="s">
        <v>32</v>
      </c>
      <c r="B2007" s="254" t="s">
        <v>1298</v>
      </c>
      <c r="C2007" s="170" t="str">
        <f>IF(B2007=0,"",VLOOKUP(B2007,Computo_Presupuesto,2,FALSE))</f>
        <v>Látex muro exterior</v>
      </c>
      <c r="D2007" s="165"/>
      <c r="E2007" s="166"/>
      <c r="F2007" s="164" t="s">
        <v>33</v>
      </c>
      <c r="G2007" s="172" t="str">
        <f>IF(B2007=0,"",VLOOKUP(B2007,Computo_Presupuesto,4,FALSE))</f>
        <v>m2</v>
      </c>
    </row>
    <row r="2008" spans="1:7" ht="20.100000000000001" customHeight="1" x14ac:dyDescent="0.2">
      <c r="A2008" s="163"/>
      <c r="B2008" s="164"/>
      <c r="C2008" s="170"/>
      <c r="D2008" s="165"/>
      <c r="E2008" s="166"/>
      <c r="F2008" s="170"/>
      <c r="G2008" s="173"/>
    </row>
    <row r="2009" spans="1:7" ht="20.100000000000001" customHeight="1" x14ac:dyDescent="0.2">
      <c r="A2009" s="332" t="s">
        <v>685</v>
      </c>
      <c r="B2009" s="333"/>
      <c r="C2009" s="334" t="s">
        <v>0</v>
      </c>
      <c r="D2009" s="334" t="s">
        <v>34</v>
      </c>
      <c r="E2009" s="335" t="s">
        <v>35</v>
      </c>
      <c r="F2009" s="336" t="s">
        <v>36</v>
      </c>
      <c r="G2009" s="337" t="s">
        <v>37</v>
      </c>
    </row>
    <row r="2010" spans="1:7" ht="20.100000000000001" customHeight="1" x14ac:dyDescent="0.2">
      <c r="A2010" s="174" t="s">
        <v>686</v>
      </c>
      <c r="B2010" s="175" t="s">
        <v>687</v>
      </c>
      <c r="C2010" s="334"/>
      <c r="D2010" s="334"/>
      <c r="E2010" s="335"/>
      <c r="F2010" s="336"/>
      <c r="G2010" s="337"/>
    </row>
    <row r="2011" spans="1:7" ht="20.100000000000001" customHeight="1" x14ac:dyDescent="0.2">
      <c r="A2011" s="267"/>
      <c r="B2011" s="176"/>
      <c r="C2011" s="177" t="s">
        <v>825</v>
      </c>
      <c r="D2011" s="178"/>
      <c r="E2011" s="179"/>
      <c r="F2011" s="180"/>
      <c r="G2011" s="181"/>
    </row>
    <row r="2012" spans="1:7" ht="20.100000000000001" customHeight="1" x14ac:dyDescent="0.2">
      <c r="A2012" s="268"/>
      <c r="B2012" s="182">
        <f t="shared" ref="B2012:B2023" si="244">IF(A2012=0,0,VLOOKUP(A2012,Tabla_Indices,2,FALSE))</f>
        <v>0</v>
      </c>
      <c r="C2012" s="269"/>
      <c r="D2012" s="270"/>
      <c r="E2012" s="271"/>
      <c r="F2012" s="272"/>
      <c r="G2012" s="183">
        <f>ROUND(E2012*F2012,2)</f>
        <v>0</v>
      </c>
    </row>
    <row r="2013" spans="1:7" ht="20.100000000000001" customHeight="1" x14ac:dyDescent="0.2">
      <c r="A2013" s="273"/>
      <c r="B2013" s="182">
        <f t="shared" si="244"/>
        <v>0</v>
      </c>
      <c r="C2013" s="269"/>
      <c r="D2013" s="270"/>
      <c r="E2013" s="271"/>
      <c r="F2013" s="272"/>
      <c r="G2013" s="183">
        <f t="shared" ref="G2013:G2023" si="245">ROUND(E2013*F2013,2)</f>
        <v>0</v>
      </c>
    </row>
    <row r="2014" spans="1:7" ht="20.100000000000001" customHeight="1" x14ac:dyDescent="0.2">
      <c r="A2014" s="268"/>
      <c r="B2014" s="182">
        <f t="shared" si="244"/>
        <v>0</v>
      </c>
      <c r="C2014" s="269"/>
      <c r="D2014" s="270"/>
      <c r="E2014" s="271"/>
      <c r="F2014" s="272"/>
      <c r="G2014" s="183">
        <f t="shared" si="245"/>
        <v>0</v>
      </c>
    </row>
    <row r="2015" spans="1:7" ht="20.100000000000001" customHeight="1" x14ac:dyDescent="0.2">
      <c r="A2015" s="268"/>
      <c r="B2015" s="182">
        <f t="shared" si="244"/>
        <v>0</v>
      </c>
      <c r="C2015" s="269"/>
      <c r="D2015" s="270"/>
      <c r="E2015" s="271"/>
      <c r="F2015" s="272"/>
      <c r="G2015" s="183">
        <f t="shared" si="245"/>
        <v>0</v>
      </c>
    </row>
    <row r="2016" spans="1:7" ht="20.100000000000001" customHeight="1" x14ac:dyDescent="0.2">
      <c r="A2016" s="268"/>
      <c r="B2016" s="182">
        <f t="shared" si="244"/>
        <v>0</v>
      </c>
      <c r="C2016" s="269"/>
      <c r="D2016" s="270"/>
      <c r="E2016" s="274"/>
      <c r="F2016" s="272"/>
      <c r="G2016" s="183">
        <f t="shared" si="245"/>
        <v>0</v>
      </c>
    </row>
    <row r="2017" spans="1:7" ht="20.100000000000001" customHeight="1" x14ac:dyDescent="0.2">
      <c r="A2017" s="268"/>
      <c r="B2017" s="182">
        <f t="shared" si="244"/>
        <v>0</v>
      </c>
      <c r="C2017" s="269"/>
      <c r="D2017" s="270"/>
      <c r="E2017" s="274"/>
      <c r="F2017" s="272"/>
      <c r="G2017" s="183">
        <f t="shared" si="245"/>
        <v>0</v>
      </c>
    </row>
    <row r="2018" spans="1:7" ht="20.100000000000001" customHeight="1" x14ac:dyDescent="0.2">
      <c r="A2018" s="268"/>
      <c r="B2018" s="182">
        <f t="shared" si="244"/>
        <v>0</v>
      </c>
      <c r="C2018" s="269"/>
      <c r="D2018" s="270"/>
      <c r="E2018" s="271"/>
      <c r="F2018" s="272"/>
      <c r="G2018" s="183">
        <f t="shared" si="245"/>
        <v>0</v>
      </c>
    </row>
    <row r="2019" spans="1:7" ht="20.100000000000001" customHeight="1" x14ac:dyDescent="0.2">
      <c r="A2019" s="268"/>
      <c r="B2019" s="182">
        <f t="shared" si="244"/>
        <v>0</v>
      </c>
      <c r="C2019" s="269"/>
      <c r="D2019" s="270"/>
      <c r="E2019" s="271"/>
      <c r="F2019" s="272"/>
      <c r="G2019" s="183">
        <f t="shared" si="245"/>
        <v>0</v>
      </c>
    </row>
    <row r="2020" spans="1:7" ht="20.100000000000001" customHeight="1" x14ac:dyDescent="0.2">
      <c r="A2020" s="268"/>
      <c r="B2020" s="182">
        <f t="shared" si="244"/>
        <v>0</v>
      </c>
      <c r="C2020" s="269"/>
      <c r="D2020" s="270"/>
      <c r="E2020" s="271"/>
      <c r="F2020" s="272"/>
      <c r="G2020" s="183">
        <f t="shared" si="245"/>
        <v>0</v>
      </c>
    </row>
    <row r="2021" spans="1:7" ht="20.100000000000001" customHeight="1" x14ac:dyDescent="0.2">
      <c r="A2021" s="268"/>
      <c r="B2021" s="182">
        <f t="shared" si="244"/>
        <v>0</v>
      </c>
      <c r="C2021" s="269"/>
      <c r="D2021" s="270"/>
      <c r="E2021" s="271"/>
      <c r="F2021" s="272"/>
      <c r="G2021" s="183">
        <f t="shared" si="245"/>
        <v>0</v>
      </c>
    </row>
    <row r="2022" spans="1:7" ht="20.100000000000001" customHeight="1" x14ac:dyDescent="0.2">
      <c r="A2022" s="268"/>
      <c r="B2022" s="182">
        <f t="shared" si="244"/>
        <v>0</v>
      </c>
      <c r="C2022" s="269"/>
      <c r="D2022" s="270"/>
      <c r="E2022" s="271"/>
      <c r="F2022" s="272"/>
      <c r="G2022" s="183">
        <f t="shared" si="245"/>
        <v>0</v>
      </c>
    </row>
    <row r="2023" spans="1:7" ht="20.100000000000001" customHeight="1" x14ac:dyDescent="0.2">
      <c r="A2023" s="268"/>
      <c r="B2023" s="182">
        <f t="shared" si="244"/>
        <v>0</v>
      </c>
      <c r="C2023" s="269"/>
      <c r="D2023" s="270"/>
      <c r="E2023" s="271"/>
      <c r="F2023" s="272"/>
      <c r="G2023" s="183">
        <f t="shared" si="245"/>
        <v>0</v>
      </c>
    </row>
    <row r="2024" spans="1:7" ht="20.100000000000001" customHeight="1" x14ac:dyDescent="0.2">
      <c r="A2024" s="184"/>
      <c r="B2024" s="170"/>
      <c r="C2024" s="170"/>
      <c r="D2024" s="165"/>
      <c r="E2024" s="166"/>
      <c r="F2024" s="185" t="s">
        <v>38</v>
      </c>
      <c r="G2024" s="186">
        <f>SUBTOTAL(9,G2012:G2023)</f>
        <v>0</v>
      </c>
    </row>
    <row r="2025" spans="1:7" ht="20.100000000000001" customHeight="1" x14ac:dyDescent="0.2">
      <c r="A2025" s="184"/>
      <c r="B2025" s="170"/>
      <c r="C2025" s="187" t="s">
        <v>826</v>
      </c>
      <c r="D2025" s="165"/>
      <c r="E2025" s="166"/>
      <c r="F2025" s="167"/>
      <c r="G2025" s="188"/>
    </row>
    <row r="2026" spans="1:7" ht="20.100000000000001" customHeight="1" x14ac:dyDescent="0.2">
      <c r="A2026" s="268"/>
      <c r="B2026" s="182">
        <f t="shared" ref="B2026:B2035" si="246">IF(A2026=0,0,VLOOKUP(A2026,Tabla_Indices,2,FALSE))</f>
        <v>0</v>
      </c>
      <c r="C2026" s="275"/>
      <c r="D2026" s="270"/>
      <c r="E2026" s="271"/>
      <c r="F2026" s="272"/>
      <c r="G2026" s="183">
        <f>ROUND(E2026*F2026,2)</f>
        <v>0</v>
      </c>
    </row>
    <row r="2027" spans="1:7" ht="20.100000000000001" customHeight="1" x14ac:dyDescent="0.2">
      <c r="A2027" s="268"/>
      <c r="B2027" s="182">
        <f t="shared" si="246"/>
        <v>0</v>
      </c>
      <c r="C2027" s="269"/>
      <c r="D2027" s="270"/>
      <c r="E2027" s="271"/>
      <c r="F2027" s="272"/>
      <c r="G2027" s="183">
        <f>ROUND(E2027*F2027,2)</f>
        <v>0</v>
      </c>
    </row>
    <row r="2028" spans="1:7" ht="20.100000000000001" customHeight="1" x14ac:dyDescent="0.2">
      <c r="A2028" s="268"/>
      <c r="B2028" s="182">
        <f t="shared" si="246"/>
        <v>0</v>
      </c>
      <c r="C2028" s="269"/>
      <c r="D2028" s="270"/>
      <c r="E2028" s="271"/>
      <c r="F2028" s="272"/>
      <c r="G2028" s="183">
        <f t="shared" ref="G2028:G2035" si="247">ROUND(E2028*F2028,2)</f>
        <v>0</v>
      </c>
    </row>
    <row r="2029" spans="1:7" ht="20.100000000000001" customHeight="1" x14ac:dyDescent="0.2">
      <c r="A2029" s="268"/>
      <c r="B2029" s="182">
        <f t="shared" si="246"/>
        <v>0</v>
      </c>
      <c r="C2029" s="269"/>
      <c r="D2029" s="270"/>
      <c r="E2029" s="271"/>
      <c r="F2029" s="272"/>
      <c r="G2029" s="183">
        <f t="shared" si="247"/>
        <v>0</v>
      </c>
    </row>
    <row r="2030" spans="1:7" ht="20.100000000000001" customHeight="1" x14ac:dyDescent="0.2">
      <c r="A2030" s="268"/>
      <c r="B2030" s="182">
        <f t="shared" si="246"/>
        <v>0</v>
      </c>
      <c r="C2030" s="269"/>
      <c r="D2030" s="270"/>
      <c r="E2030" s="271"/>
      <c r="F2030" s="272"/>
      <c r="G2030" s="183">
        <f t="shared" si="247"/>
        <v>0</v>
      </c>
    </row>
    <row r="2031" spans="1:7" ht="20.100000000000001" customHeight="1" x14ac:dyDescent="0.2">
      <c r="A2031" s="268"/>
      <c r="B2031" s="182">
        <f t="shared" si="246"/>
        <v>0</v>
      </c>
      <c r="C2031" s="269"/>
      <c r="D2031" s="270"/>
      <c r="E2031" s="271"/>
      <c r="F2031" s="272"/>
      <c r="G2031" s="183">
        <f t="shared" si="247"/>
        <v>0</v>
      </c>
    </row>
    <row r="2032" spans="1:7" ht="20.100000000000001" customHeight="1" x14ac:dyDescent="0.2">
      <c r="A2032" s="268"/>
      <c r="B2032" s="182">
        <f t="shared" si="246"/>
        <v>0</v>
      </c>
      <c r="C2032" s="269"/>
      <c r="D2032" s="270"/>
      <c r="E2032" s="271"/>
      <c r="F2032" s="272"/>
      <c r="G2032" s="183">
        <f t="shared" si="247"/>
        <v>0</v>
      </c>
    </row>
    <row r="2033" spans="1:7" ht="20.100000000000001" customHeight="1" x14ac:dyDescent="0.2">
      <c r="A2033" s="268"/>
      <c r="B2033" s="182">
        <f t="shared" si="246"/>
        <v>0</v>
      </c>
      <c r="C2033" s="269"/>
      <c r="D2033" s="270"/>
      <c r="E2033" s="271"/>
      <c r="F2033" s="272"/>
      <c r="G2033" s="183">
        <f t="shared" si="247"/>
        <v>0</v>
      </c>
    </row>
    <row r="2034" spans="1:7" ht="20.100000000000001" customHeight="1" x14ac:dyDescent="0.2">
      <c r="A2034" s="268"/>
      <c r="B2034" s="182">
        <f t="shared" si="246"/>
        <v>0</v>
      </c>
      <c r="C2034" s="269"/>
      <c r="D2034" s="270"/>
      <c r="E2034" s="271"/>
      <c r="F2034" s="272"/>
      <c r="G2034" s="183">
        <f t="shared" si="247"/>
        <v>0</v>
      </c>
    </row>
    <row r="2035" spans="1:7" ht="20.100000000000001" customHeight="1" x14ac:dyDescent="0.2">
      <c r="A2035" s="268"/>
      <c r="B2035" s="182">
        <f t="shared" si="246"/>
        <v>0</v>
      </c>
      <c r="C2035" s="269"/>
      <c r="D2035" s="270"/>
      <c r="E2035" s="271"/>
      <c r="F2035" s="272"/>
      <c r="G2035" s="183">
        <f t="shared" si="247"/>
        <v>0</v>
      </c>
    </row>
    <row r="2036" spans="1:7" ht="20.100000000000001" customHeight="1" x14ac:dyDescent="0.2">
      <c r="A2036" s="184"/>
      <c r="B2036" s="170"/>
      <c r="C2036" s="170"/>
      <c r="D2036" s="165"/>
      <c r="E2036" s="166"/>
      <c r="F2036" s="185" t="s">
        <v>39</v>
      </c>
      <c r="G2036" s="186">
        <f>SUBTOTAL(9,G2026:G2035)</f>
        <v>0</v>
      </c>
    </row>
    <row r="2037" spans="1:7" ht="20.100000000000001" customHeight="1" x14ac:dyDescent="0.2">
      <c r="A2037" s="184"/>
      <c r="B2037" s="170"/>
      <c r="C2037" s="187" t="s">
        <v>827</v>
      </c>
      <c r="D2037" s="165"/>
      <c r="E2037" s="166"/>
      <c r="F2037" s="170"/>
      <c r="G2037" s="188"/>
    </row>
    <row r="2038" spans="1:7" ht="20.100000000000001" customHeight="1" x14ac:dyDescent="0.2">
      <c r="A2038" s="268"/>
      <c r="B2038" s="182">
        <f t="shared" ref="B2038:B2046" si="248">IF(A2038=0,0,VLOOKUP(A2038,Tabla_Indices,2,FALSE))</f>
        <v>0</v>
      </c>
      <c r="C2038" s="269"/>
      <c r="D2038" s="270"/>
      <c r="E2038" s="271"/>
      <c r="F2038" s="276"/>
      <c r="G2038" s="189">
        <f>ROUND(E2038*F2038,2)</f>
        <v>0</v>
      </c>
    </row>
    <row r="2039" spans="1:7" ht="20.100000000000001" customHeight="1" x14ac:dyDescent="0.2">
      <c r="A2039" s="268"/>
      <c r="B2039" s="182">
        <f t="shared" si="248"/>
        <v>0</v>
      </c>
      <c r="C2039" s="275"/>
      <c r="D2039" s="270"/>
      <c r="E2039" s="271"/>
      <c r="F2039" s="272"/>
      <c r="G2039" s="189">
        <f>ROUND(E2039*F2039,2)</f>
        <v>0</v>
      </c>
    </row>
    <row r="2040" spans="1:7" ht="20.100000000000001" customHeight="1" x14ac:dyDescent="0.2">
      <c r="A2040" s="268"/>
      <c r="B2040" s="182">
        <f t="shared" si="248"/>
        <v>0</v>
      </c>
      <c r="C2040" s="277"/>
      <c r="D2040" s="270"/>
      <c r="E2040" s="271"/>
      <c r="F2040" s="272"/>
      <c r="G2040" s="189">
        <f>ROUND(E2040*F2040,2)</f>
        <v>0</v>
      </c>
    </row>
    <row r="2041" spans="1:7" ht="20.100000000000001" customHeight="1" x14ac:dyDescent="0.2">
      <c r="A2041" s="268"/>
      <c r="B2041" s="182">
        <f t="shared" si="248"/>
        <v>0</v>
      </c>
      <c r="C2041" s="277"/>
      <c r="D2041" s="270"/>
      <c r="E2041" s="271"/>
      <c r="F2041" s="272"/>
      <c r="G2041" s="189">
        <f>ROUND(E2041*F2041,2)</f>
        <v>0</v>
      </c>
    </row>
    <row r="2042" spans="1:7" ht="20.100000000000001" customHeight="1" x14ac:dyDescent="0.2">
      <c r="A2042" s="268"/>
      <c r="B2042" s="182">
        <f t="shared" si="248"/>
        <v>0</v>
      </c>
      <c r="C2042" s="277"/>
      <c r="D2042" s="270"/>
      <c r="E2042" s="271"/>
      <c r="F2042" s="272"/>
      <c r="G2042" s="189">
        <f t="shared" ref="G2042:G2046" si="249">ROUND(E2042*F2042,2)</f>
        <v>0</v>
      </c>
    </row>
    <row r="2043" spans="1:7" ht="20.100000000000001" customHeight="1" x14ac:dyDescent="0.2">
      <c r="A2043" s="268"/>
      <c r="B2043" s="182">
        <f t="shared" si="248"/>
        <v>0</v>
      </c>
      <c r="C2043" s="277"/>
      <c r="D2043" s="270"/>
      <c r="E2043" s="271"/>
      <c r="F2043" s="272"/>
      <c r="G2043" s="189">
        <f t="shared" si="249"/>
        <v>0</v>
      </c>
    </row>
    <row r="2044" spans="1:7" ht="20.100000000000001" customHeight="1" x14ac:dyDescent="0.2">
      <c r="A2044" s="268"/>
      <c r="B2044" s="182">
        <f t="shared" si="248"/>
        <v>0</v>
      </c>
      <c r="C2044" s="269"/>
      <c r="D2044" s="270"/>
      <c r="E2044" s="271"/>
      <c r="F2044" s="272"/>
      <c r="G2044" s="189">
        <f t="shared" si="249"/>
        <v>0</v>
      </c>
    </row>
    <row r="2045" spans="1:7" ht="20.100000000000001" customHeight="1" x14ac:dyDescent="0.2">
      <c r="A2045" s="268"/>
      <c r="B2045" s="182">
        <f t="shared" si="248"/>
        <v>0</v>
      </c>
      <c r="C2045" s="269"/>
      <c r="D2045" s="270"/>
      <c r="E2045" s="271"/>
      <c r="F2045" s="272"/>
      <c r="G2045" s="189">
        <f t="shared" si="249"/>
        <v>0</v>
      </c>
    </row>
    <row r="2046" spans="1:7" ht="20.100000000000001" customHeight="1" x14ac:dyDescent="0.2">
      <c r="A2046" s="268"/>
      <c r="B2046" s="182">
        <f t="shared" si="248"/>
        <v>0</v>
      </c>
      <c r="C2046" s="269"/>
      <c r="D2046" s="270"/>
      <c r="E2046" s="271"/>
      <c r="F2046" s="272"/>
      <c r="G2046" s="189">
        <f t="shared" si="249"/>
        <v>0</v>
      </c>
    </row>
    <row r="2047" spans="1:7" ht="20.100000000000001" customHeight="1" x14ac:dyDescent="0.2">
      <c r="A2047" s="190"/>
      <c r="B2047" s="165"/>
      <c r="C2047" s="170"/>
      <c r="D2047" s="165"/>
      <c r="E2047" s="166"/>
      <c r="F2047" s="185" t="s">
        <v>40</v>
      </c>
      <c r="G2047" s="186">
        <f>SUBTOTAL(9,G2038:G2046)</f>
        <v>0</v>
      </c>
    </row>
    <row r="2048" spans="1:7" ht="20.100000000000001" customHeight="1" thickBot="1" x14ac:dyDescent="0.25">
      <c r="A2048" s="191"/>
      <c r="B2048" s="192"/>
      <c r="C2048" s="193"/>
      <c r="D2048" s="192"/>
      <c r="E2048" s="194"/>
      <c r="F2048" s="195"/>
      <c r="G2048" s="196"/>
    </row>
    <row r="2049" spans="1:7" ht="20.100000000000001" customHeight="1" thickBot="1" x14ac:dyDescent="0.25">
      <c r="A2049" s="249" t="str">
        <f>B2007</f>
        <v>15-2</v>
      </c>
      <c r="B2049" s="247" t="str">
        <f>C2007</f>
        <v>Látex muro exterior</v>
      </c>
      <c r="C2049" s="197"/>
      <c r="D2049" s="197" t="s">
        <v>41</v>
      </c>
      <c r="E2049" s="198"/>
      <c r="F2049" s="199" t="s">
        <v>42</v>
      </c>
      <c r="G2049" s="200">
        <f>SUBTOTAL(9,G2012:G2048)</f>
        <v>0</v>
      </c>
    </row>
    <row r="2050" spans="1:7" ht="20.100000000000001" customHeight="1" thickTop="1" thickBot="1" x14ac:dyDescent="0.25"/>
    <row r="2051" spans="1:7" ht="20.100000000000001" customHeight="1" thickTop="1" x14ac:dyDescent="0.2">
      <c r="A2051" s="329" t="s">
        <v>44</v>
      </c>
      <c r="B2051" s="330"/>
      <c r="C2051" s="330"/>
      <c r="D2051" s="330"/>
      <c r="E2051" s="330"/>
      <c r="F2051" s="330"/>
      <c r="G2051" s="331"/>
    </row>
    <row r="2052" spans="1:7" ht="20.100000000000001" customHeight="1" x14ac:dyDescent="0.2">
      <c r="A2052" s="155" t="s">
        <v>823</v>
      </c>
      <c r="B2052" s="156" t="str">
        <f>Comitente</f>
        <v>DIRECCIÓN ARQUITECTURA</v>
      </c>
      <c r="C2052" s="157"/>
      <c r="D2052" s="158"/>
      <c r="E2052" s="158"/>
      <c r="F2052" s="159"/>
      <c r="G2052" s="160"/>
    </row>
    <row r="2053" spans="1:7" ht="20.100000000000001" customHeight="1" x14ac:dyDescent="0.2">
      <c r="A2053" s="155" t="s">
        <v>824</v>
      </c>
      <c r="B2053" s="156">
        <f>Contratista</f>
        <v>0</v>
      </c>
      <c r="C2053" s="161"/>
      <c r="D2053" s="161"/>
      <c r="E2053" s="161"/>
      <c r="F2053" s="156"/>
      <c r="G2053" s="162"/>
    </row>
    <row r="2054" spans="1:7" ht="20.100000000000001" customHeight="1" x14ac:dyDescent="0.2">
      <c r="A2054" s="155" t="s">
        <v>31</v>
      </c>
      <c r="B2054" s="156" t="str">
        <f>Obra</f>
        <v>CENTRO DE SALUD SAN MARTIN</v>
      </c>
      <c r="C2054" s="161"/>
      <c r="D2054" s="161"/>
      <c r="E2054" s="161"/>
      <c r="F2054" s="156" t="s">
        <v>45</v>
      </c>
      <c r="G2054" s="162" t="str">
        <f>Fecha_Base</f>
        <v>07/11/2017</v>
      </c>
    </row>
    <row r="2055" spans="1:7" ht="20.100000000000001" customHeight="1" x14ac:dyDescent="0.2">
      <c r="A2055" s="163" t="s">
        <v>822</v>
      </c>
      <c r="B2055" s="164" t="str">
        <f>Ubicación</f>
        <v>CALLE NACIONAL - DISTRITO DOS ACEQUIAS</v>
      </c>
      <c r="C2055" s="164"/>
      <c r="D2055" s="165"/>
      <c r="E2055" s="166"/>
      <c r="F2055" s="167"/>
      <c r="G2055" s="168"/>
    </row>
    <row r="2056" spans="1:7" ht="20.100000000000001" customHeight="1" x14ac:dyDescent="0.2">
      <c r="A2056" s="163" t="s">
        <v>46</v>
      </c>
      <c r="B2056" s="278">
        <v>15</v>
      </c>
      <c r="C2056" s="170" t="str">
        <f>IF(B2056="","",VLOOKUP(B2056,Computo_Presupuesto,2,FALSE))</f>
        <v>PINTURAS</v>
      </c>
      <c r="D2056" s="171"/>
      <c r="E2056" s="166"/>
      <c r="F2056" s="167"/>
      <c r="G2056" s="168"/>
    </row>
    <row r="2057" spans="1:7" ht="20.100000000000001" customHeight="1" x14ac:dyDescent="0.2">
      <c r="A2057" s="163" t="s">
        <v>32</v>
      </c>
      <c r="B2057" s="254" t="s">
        <v>1299</v>
      </c>
      <c r="C2057" s="170" t="str">
        <f>IF(B2057=0,"",VLOOKUP(B2057,Computo_Presupuesto,2,FALSE))</f>
        <v>Látex cielorraso antihongos</v>
      </c>
      <c r="D2057" s="165"/>
      <c r="E2057" s="166"/>
      <c r="F2057" s="164" t="s">
        <v>33</v>
      </c>
      <c r="G2057" s="172" t="str">
        <f>IF(B2057=0,"",VLOOKUP(B2057,Computo_Presupuesto,4,FALSE))</f>
        <v>m2</v>
      </c>
    </row>
    <row r="2058" spans="1:7" ht="20.100000000000001" customHeight="1" x14ac:dyDescent="0.2">
      <c r="A2058" s="163"/>
      <c r="B2058" s="164"/>
      <c r="C2058" s="170"/>
      <c r="D2058" s="165"/>
      <c r="E2058" s="166"/>
      <c r="F2058" s="170"/>
      <c r="G2058" s="173"/>
    </row>
    <row r="2059" spans="1:7" ht="20.100000000000001" customHeight="1" x14ac:dyDescent="0.2">
      <c r="A2059" s="332" t="s">
        <v>685</v>
      </c>
      <c r="B2059" s="333"/>
      <c r="C2059" s="334" t="s">
        <v>0</v>
      </c>
      <c r="D2059" s="334" t="s">
        <v>34</v>
      </c>
      <c r="E2059" s="335" t="s">
        <v>35</v>
      </c>
      <c r="F2059" s="336" t="s">
        <v>36</v>
      </c>
      <c r="G2059" s="337" t="s">
        <v>37</v>
      </c>
    </row>
    <row r="2060" spans="1:7" s="15" customFormat="1" ht="20.100000000000001" customHeight="1" x14ac:dyDescent="0.2">
      <c r="A2060" s="174" t="s">
        <v>686</v>
      </c>
      <c r="B2060" s="175" t="s">
        <v>687</v>
      </c>
      <c r="C2060" s="334"/>
      <c r="D2060" s="334"/>
      <c r="E2060" s="335"/>
      <c r="F2060" s="336"/>
      <c r="G2060" s="337"/>
    </row>
    <row r="2061" spans="1:7" ht="20.100000000000001" customHeight="1" x14ac:dyDescent="0.2">
      <c r="A2061" s="267"/>
      <c r="B2061" s="176"/>
      <c r="C2061" s="177" t="s">
        <v>825</v>
      </c>
      <c r="D2061" s="178"/>
      <c r="E2061" s="179"/>
      <c r="F2061" s="180"/>
      <c r="G2061" s="181"/>
    </row>
    <row r="2062" spans="1:7" ht="20.100000000000001" customHeight="1" x14ac:dyDescent="0.2">
      <c r="A2062" s="268"/>
      <c r="B2062" s="182">
        <f t="shared" ref="B2062:B2073" si="250">IF(A2062=0,0,VLOOKUP(A2062,Tabla_Indices,2,FALSE))</f>
        <v>0</v>
      </c>
      <c r="C2062" s="269"/>
      <c r="D2062" s="270"/>
      <c r="E2062" s="271"/>
      <c r="F2062" s="272"/>
      <c r="G2062" s="183">
        <f>ROUND(E2062*F2062,2)</f>
        <v>0</v>
      </c>
    </row>
    <row r="2063" spans="1:7" ht="20.100000000000001" customHeight="1" x14ac:dyDescent="0.2">
      <c r="A2063" s="273"/>
      <c r="B2063" s="182">
        <f t="shared" si="250"/>
        <v>0</v>
      </c>
      <c r="C2063" s="269"/>
      <c r="D2063" s="270"/>
      <c r="E2063" s="271"/>
      <c r="F2063" s="272"/>
      <c r="G2063" s="183">
        <f t="shared" ref="G2063:G2073" si="251">ROUND(E2063*F2063,2)</f>
        <v>0</v>
      </c>
    </row>
    <row r="2064" spans="1:7" ht="20.100000000000001" customHeight="1" x14ac:dyDescent="0.2">
      <c r="A2064" s="268"/>
      <c r="B2064" s="182">
        <f t="shared" si="250"/>
        <v>0</v>
      </c>
      <c r="C2064" s="269"/>
      <c r="D2064" s="270"/>
      <c r="E2064" s="271"/>
      <c r="F2064" s="272"/>
      <c r="G2064" s="183">
        <f t="shared" si="251"/>
        <v>0</v>
      </c>
    </row>
    <row r="2065" spans="1:7" ht="20.100000000000001" customHeight="1" x14ac:dyDescent="0.2">
      <c r="A2065" s="268"/>
      <c r="B2065" s="182">
        <f t="shared" si="250"/>
        <v>0</v>
      </c>
      <c r="C2065" s="269"/>
      <c r="D2065" s="270"/>
      <c r="E2065" s="271"/>
      <c r="F2065" s="272"/>
      <c r="G2065" s="183">
        <f t="shared" si="251"/>
        <v>0</v>
      </c>
    </row>
    <row r="2066" spans="1:7" ht="20.100000000000001" customHeight="1" x14ac:dyDescent="0.2">
      <c r="A2066" s="268"/>
      <c r="B2066" s="182">
        <f t="shared" si="250"/>
        <v>0</v>
      </c>
      <c r="C2066" s="269"/>
      <c r="D2066" s="270"/>
      <c r="E2066" s="274"/>
      <c r="F2066" s="272"/>
      <c r="G2066" s="183">
        <f t="shared" si="251"/>
        <v>0</v>
      </c>
    </row>
    <row r="2067" spans="1:7" ht="20.100000000000001" customHeight="1" x14ac:dyDescent="0.2">
      <c r="A2067" s="268"/>
      <c r="B2067" s="182">
        <f t="shared" si="250"/>
        <v>0</v>
      </c>
      <c r="C2067" s="269"/>
      <c r="D2067" s="270"/>
      <c r="E2067" s="274"/>
      <c r="F2067" s="272"/>
      <c r="G2067" s="183">
        <f t="shared" si="251"/>
        <v>0</v>
      </c>
    </row>
    <row r="2068" spans="1:7" ht="20.100000000000001" customHeight="1" x14ac:dyDescent="0.2">
      <c r="A2068" s="268"/>
      <c r="B2068" s="182">
        <f t="shared" si="250"/>
        <v>0</v>
      </c>
      <c r="C2068" s="269"/>
      <c r="D2068" s="270"/>
      <c r="E2068" s="271"/>
      <c r="F2068" s="272"/>
      <c r="G2068" s="183">
        <f t="shared" si="251"/>
        <v>0</v>
      </c>
    </row>
    <row r="2069" spans="1:7" ht="20.100000000000001" customHeight="1" x14ac:dyDescent="0.2">
      <c r="A2069" s="268"/>
      <c r="B2069" s="182">
        <f t="shared" si="250"/>
        <v>0</v>
      </c>
      <c r="C2069" s="269"/>
      <c r="D2069" s="270"/>
      <c r="E2069" s="271"/>
      <c r="F2069" s="272"/>
      <c r="G2069" s="183">
        <f t="shared" si="251"/>
        <v>0</v>
      </c>
    </row>
    <row r="2070" spans="1:7" ht="20.100000000000001" customHeight="1" x14ac:dyDescent="0.2">
      <c r="A2070" s="268"/>
      <c r="B2070" s="182">
        <f t="shared" si="250"/>
        <v>0</v>
      </c>
      <c r="C2070" s="269"/>
      <c r="D2070" s="270"/>
      <c r="E2070" s="271"/>
      <c r="F2070" s="272"/>
      <c r="G2070" s="183">
        <f t="shared" si="251"/>
        <v>0</v>
      </c>
    </row>
    <row r="2071" spans="1:7" ht="20.100000000000001" customHeight="1" x14ac:dyDescent="0.2">
      <c r="A2071" s="268"/>
      <c r="B2071" s="182">
        <f t="shared" si="250"/>
        <v>0</v>
      </c>
      <c r="C2071" s="269"/>
      <c r="D2071" s="270"/>
      <c r="E2071" s="271"/>
      <c r="F2071" s="272"/>
      <c r="G2071" s="183">
        <f t="shared" si="251"/>
        <v>0</v>
      </c>
    </row>
    <row r="2072" spans="1:7" ht="20.100000000000001" customHeight="1" x14ac:dyDescent="0.2">
      <c r="A2072" s="268"/>
      <c r="B2072" s="182">
        <f t="shared" si="250"/>
        <v>0</v>
      </c>
      <c r="C2072" s="269"/>
      <c r="D2072" s="270"/>
      <c r="E2072" s="271"/>
      <c r="F2072" s="272"/>
      <c r="G2072" s="183">
        <f t="shared" si="251"/>
        <v>0</v>
      </c>
    </row>
    <row r="2073" spans="1:7" ht="20.100000000000001" customHeight="1" x14ac:dyDescent="0.2">
      <c r="A2073" s="268"/>
      <c r="B2073" s="182">
        <f t="shared" si="250"/>
        <v>0</v>
      </c>
      <c r="C2073" s="269"/>
      <c r="D2073" s="270"/>
      <c r="E2073" s="271"/>
      <c r="F2073" s="272"/>
      <c r="G2073" s="183">
        <f t="shared" si="251"/>
        <v>0</v>
      </c>
    </row>
    <row r="2074" spans="1:7" ht="20.100000000000001" customHeight="1" x14ac:dyDescent="0.2">
      <c r="A2074" s="184"/>
      <c r="B2074" s="170"/>
      <c r="C2074" s="170"/>
      <c r="D2074" s="165"/>
      <c r="E2074" s="166"/>
      <c r="F2074" s="185" t="s">
        <v>38</v>
      </c>
      <c r="G2074" s="186">
        <f>SUBTOTAL(9,G2062:G2073)</f>
        <v>0</v>
      </c>
    </row>
    <row r="2075" spans="1:7" ht="20.100000000000001" customHeight="1" x14ac:dyDescent="0.2">
      <c r="A2075" s="184"/>
      <c r="B2075" s="170"/>
      <c r="C2075" s="187" t="s">
        <v>826</v>
      </c>
      <c r="D2075" s="165"/>
      <c r="E2075" s="166"/>
      <c r="F2075" s="167"/>
      <c r="G2075" s="188"/>
    </row>
    <row r="2076" spans="1:7" ht="20.100000000000001" customHeight="1" x14ac:dyDescent="0.2">
      <c r="A2076" s="268"/>
      <c r="B2076" s="182">
        <f t="shared" ref="B2076:B2085" si="252">IF(A2076=0,0,VLOOKUP(A2076,Tabla_Indices,2,FALSE))</f>
        <v>0</v>
      </c>
      <c r="C2076" s="275"/>
      <c r="D2076" s="270"/>
      <c r="E2076" s="271"/>
      <c r="F2076" s="272"/>
      <c r="G2076" s="183">
        <f>ROUND(E2076*F2076,2)</f>
        <v>0</v>
      </c>
    </row>
    <row r="2077" spans="1:7" ht="20.100000000000001" customHeight="1" x14ac:dyDescent="0.2">
      <c r="A2077" s="268"/>
      <c r="B2077" s="182">
        <f t="shared" si="252"/>
        <v>0</v>
      </c>
      <c r="C2077" s="269"/>
      <c r="D2077" s="270"/>
      <c r="E2077" s="271"/>
      <c r="F2077" s="272"/>
      <c r="G2077" s="183">
        <f>ROUND(E2077*F2077,2)</f>
        <v>0</v>
      </c>
    </row>
    <row r="2078" spans="1:7" ht="20.100000000000001" customHeight="1" x14ac:dyDescent="0.2">
      <c r="A2078" s="268"/>
      <c r="B2078" s="182">
        <f t="shared" si="252"/>
        <v>0</v>
      </c>
      <c r="C2078" s="269"/>
      <c r="D2078" s="270"/>
      <c r="E2078" s="271"/>
      <c r="F2078" s="272"/>
      <c r="G2078" s="183">
        <f t="shared" ref="G2078:G2085" si="253">ROUND(E2078*F2078,2)</f>
        <v>0</v>
      </c>
    </row>
    <row r="2079" spans="1:7" ht="20.100000000000001" customHeight="1" x14ac:dyDescent="0.2">
      <c r="A2079" s="268"/>
      <c r="B2079" s="182">
        <f t="shared" si="252"/>
        <v>0</v>
      </c>
      <c r="C2079" s="269"/>
      <c r="D2079" s="270"/>
      <c r="E2079" s="271"/>
      <c r="F2079" s="272"/>
      <c r="G2079" s="183">
        <f t="shared" si="253"/>
        <v>0</v>
      </c>
    </row>
    <row r="2080" spans="1:7" ht="20.100000000000001" customHeight="1" x14ac:dyDescent="0.2">
      <c r="A2080" s="268"/>
      <c r="B2080" s="182">
        <f t="shared" si="252"/>
        <v>0</v>
      </c>
      <c r="C2080" s="269"/>
      <c r="D2080" s="270"/>
      <c r="E2080" s="271"/>
      <c r="F2080" s="272"/>
      <c r="G2080" s="183">
        <f t="shared" si="253"/>
        <v>0</v>
      </c>
    </row>
    <row r="2081" spans="1:7" ht="20.100000000000001" customHeight="1" x14ac:dyDescent="0.2">
      <c r="A2081" s="268"/>
      <c r="B2081" s="182">
        <f t="shared" si="252"/>
        <v>0</v>
      </c>
      <c r="C2081" s="269"/>
      <c r="D2081" s="270"/>
      <c r="E2081" s="271"/>
      <c r="F2081" s="272"/>
      <c r="G2081" s="183">
        <f t="shared" si="253"/>
        <v>0</v>
      </c>
    </row>
    <row r="2082" spans="1:7" ht="20.100000000000001" customHeight="1" x14ac:dyDescent="0.2">
      <c r="A2082" s="268"/>
      <c r="B2082" s="182">
        <f t="shared" si="252"/>
        <v>0</v>
      </c>
      <c r="C2082" s="269"/>
      <c r="D2082" s="270"/>
      <c r="E2082" s="271"/>
      <c r="F2082" s="272"/>
      <c r="G2082" s="183">
        <f t="shared" si="253"/>
        <v>0</v>
      </c>
    </row>
    <row r="2083" spans="1:7" ht="20.100000000000001" customHeight="1" x14ac:dyDescent="0.2">
      <c r="A2083" s="268"/>
      <c r="B2083" s="182">
        <f t="shared" si="252"/>
        <v>0</v>
      </c>
      <c r="C2083" s="269"/>
      <c r="D2083" s="270"/>
      <c r="E2083" s="271"/>
      <c r="F2083" s="272"/>
      <c r="G2083" s="183">
        <f t="shared" si="253"/>
        <v>0</v>
      </c>
    </row>
    <row r="2084" spans="1:7" ht="20.100000000000001" customHeight="1" x14ac:dyDescent="0.2">
      <c r="A2084" s="268"/>
      <c r="B2084" s="182">
        <f t="shared" si="252"/>
        <v>0</v>
      </c>
      <c r="C2084" s="269"/>
      <c r="D2084" s="270"/>
      <c r="E2084" s="271"/>
      <c r="F2084" s="272"/>
      <c r="G2084" s="183">
        <f t="shared" si="253"/>
        <v>0</v>
      </c>
    </row>
    <row r="2085" spans="1:7" ht="20.100000000000001" customHeight="1" x14ac:dyDescent="0.2">
      <c r="A2085" s="268"/>
      <c r="B2085" s="182">
        <f t="shared" si="252"/>
        <v>0</v>
      </c>
      <c r="C2085" s="269"/>
      <c r="D2085" s="270"/>
      <c r="E2085" s="271"/>
      <c r="F2085" s="272"/>
      <c r="G2085" s="183">
        <f t="shared" si="253"/>
        <v>0</v>
      </c>
    </row>
    <row r="2086" spans="1:7" ht="20.100000000000001" customHeight="1" x14ac:dyDescent="0.2">
      <c r="A2086" s="184"/>
      <c r="B2086" s="170"/>
      <c r="C2086" s="170"/>
      <c r="D2086" s="165"/>
      <c r="E2086" s="166"/>
      <c r="F2086" s="185" t="s">
        <v>39</v>
      </c>
      <c r="G2086" s="186">
        <f>SUBTOTAL(9,G2076:G2085)</f>
        <v>0</v>
      </c>
    </row>
    <row r="2087" spans="1:7" ht="20.100000000000001" customHeight="1" x14ac:dyDescent="0.2">
      <c r="A2087" s="184"/>
      <c r="B2087" s="170"/>
      <c r="C2087" s="187" t="s">
        <v>827</v>
      </c>
      <c r="D2087" s="165"/>
      <c r="E2087" s="166"/>
      <c r="F2087" s="170"/>
      <c r="G2087" s="188"/>
    </row>
    <row r="2088" spans="1:7" ht="20.100000000000001" customHeight="1" x14ac:dyDescent="0.2">
      <c r="A2088" s="268"/>
      <c r="B2088" s="182">
        <f t="shared" ref="B2088:B2096" si="254">IF(A2088=0,0,VLOOKUP(A2088,Tabla_Indices,2,FALSE))</f>
        <v>0</v>
      </c>
      <c r="C2088" s="269"/>
      <c r="D2088" s="270"/>
      <c r="E2088" s="271"/>
      <c r="F2088" s="276"/>
      <c r="G2088" s="189">
        <f>ROUND(E2088*F2088,2)</f>
        <v>0</v>
      </c>
    </row>
    <row r="2089" spans="1:7" ht="20.100000000000001" customHeight="1" x14ac:dyDescent="0.2">
      <c r="A2089" s="268"/>
      <c r="B2089" s="182">
        <f t="shared" si="254"/>
        <v>0</v>
      </c>
      <c r="C2089" s="275"/>
      <c r="D2089" s="270"/>
      <c r="E2089" s="271"/>
      <c r="F2089" s="272"/>
      <c r="G2089" s="189">
        <f>ROUND(E2089*F2089,2)</f>
        <v>0</v>
      </c>
    </row>
    <row r="2090" spans="1:7" ht="20.100000000000001" customHeight="1" x14ac:dyDescent="0.2">
      <c r="A2090" s="268"/>
      <c r="B2090" s="182">
        <f t="shared" si="254"/>
        <v>0</v>
      </c>
      <c r="C2090" s="277"/>
      <c r="D2090" s="270"/>
      <c r="E2090" s="271"/>
      <c r="F2090" s="272"/>
      <c r="G2090" s="189">
        <f>ROUND(E2090*F2090,2)</f>
        <v>0</v>
      </c>
    </row>
    <row r="2091" spans="1:7" ht="20.100000000000001" customHeight="1" x14ac:dyDescent="0.2">
      <c r="A2091" s="268"/>
      <c r="B2091" s="182">
        <f t="shared" si="254"/>
        <v>0</v>
      </c>
      <c r="C2091" s="277"/>
      <c r="D2091" s="270"/>
      <c r="E2091" s="271"/>
      <c r="F2091" s="272"/>
      <c r="G2091" s="189">
        <f>ROUND(E2091*F2091,2)</f>
        <v>0</v>
      </c>
    </row>
    <row r="2092" spans="1:7" ht="20.100000000000001" customHeight="1" x14ac:dyDescent="0.2">
      <c r="A2092" s="268"/>
      <c r="B2092" s="182">
        <f t="shared" si="254"/>
        <v>0</v>
      </c>
      <c r="C2092" s="277"/>
      <c r="D2092" s="270"/>
      <c r="E2092" s="271"/>
      <c r="F2092" s="272"/>
      <c r="G2092" s="189">
        <f t="shared" ref="G2092:G2096" si="255">ROUND(E2092*F2092,2)</f>
        <v>0</v>
      </c>
    </row>
    <row r="2093" spans="1:7" ht="20.100000000000001" customHeight="1" x14ac:dyDescent="0.2">
      <c r="A2093" s="268"/>
      <c r="B2093" s="182">
        <f t="shared" si="254"/>
        <v>0</v>
      </c>
      <c r="C2093" s="277"/>
      <c r="D2093" s="270"/>
      <c r="E2093" s="271"/>
      <c r="F2093" s="272"/>
      <c r="G2093" s="189">
        <f t="shared" si="255"/>
        <v>0</v>
      </c>
    </row>
    <row r="2094" spans="1:7" ht="20.100000000000001" customHeight="1" x14ac:dyDescent="0.2">
      <c r="A2094" s="268"/>
      <c r="B2094" s="182">
        <f t="shared" si="254"/>
        <v>0</v>
      </c>
      <c r="C2094" s="269"/>
      <c r="D2094" s="270"/>
      <c r="E2094" s="271"/>
      <c r="F2094" s="272"/>
      <c r="G2094" s="189">
        <f t="shared" si="255"/>
        <v>0</v>
      </c>
    </row>
    <row r="2095" spans="1:7" ht="20.100000000000001" customHeight="1" x14ac:dyDescent="0.2">
      <c r="A2095" s="268"/>
      <c r="B2095" s="182">
        <f t="shared" si="254"/>
        <v>0</v>
      </c>
      <c r="C2095" s="269"/>
      <c r="D2095" s="270"/>
      <c r="E2095" s="271"/>
      <c r="F2095" s="272"/>
      <c r="G2095" s="189">
        <f t="shared" si="255"/>
        <v>0</v>
      </c>
    </row>
    <row r="2096" spans="1:7" ht="20.100000000000001" customHeight="1" x14ac:dyDescent="0.2">
      <c r="A2096" s="268"/>
      <c r="B2096" s="182">
        <f t="shared" si="254"/>
        <v>0</v>
      </c>
      <c r="C2096" s="269"/>
      <c r="D2096" s="270"/>
      <c r="E2096" s="271"/>
      <c r="F2096" s="272"/>
      <c r="G2096" s="189">
        <f t="shared" si="255"/>
        <v>0</v>
      </c>
    </row>
    <row r="2097" spans="1:7" ht="20.100000000000001" customHeight="1" x14ac:dyDescent="0.2">
      <c r="A2097" s="248"/>
      <c r="B2097" s="165"/>
      <c r="C2097" s="170"/>
      <c r="D2097" s="165"/>
      <c r="E2097" s="166"/>
      <c r="F2097" s="185" t="s">
        <v>40</v>
      </c>
      <c r="G2097" s="186">
        <f>SUBTOTAL(9,G2088:G2096)</f>
        <v>0</v>
      </c>
    </row>
    <row r="2098" spans="1:7" ht="20.100000000000001" customHeight="1" thickBot="1" x14ac:dyDescent="0.25">
      <c r="A2098" s="191"/>
      <c r="B2098" s="192"/>
      <c r="C2098" s="193"/>
      <c r="D2098" s="192"/>
      <c r="E2098" s="194"/>
      <c r="F2098" s="195"/>
      <c r="G2098" s="196"/>
    </row>
    <row r="2099" spans="1:7" ht="20.100000000000001" customHeight="1" thickBot="1" x14ac:dyDescent="0.25">
      <c r="A2099" s="249" t="str">
        <f>B2057</f>
        <v>15-3</v>
      </c>
      <c r="B2099" s="247" t="str">
        <f>C2057</f>
        <v>Látex cielorraso antihongos</v>
      </c>
      <c r="C2099" s="197"/>
      <c r="D2099" s="197" t="s">
        <v>41</v>
      </c>
      <c r="E2099" s="198"/>
      <c r="F2099" s="199" t="s">
        <v>42</v>
      </c>
      <c r="G2099" s="200">
        <f>SUBTOTAL(9,G2062:G2098)</f>
        <v>0</v>
      </c>
    </row>
    <row r="2100" spans="1:7" ht="20.100000000000001" customHeight="1" thickTop="1" thickBot="1" x14ac:dyDescent="0.25"/>
    <row r="2101" spans="1:7" ht="20.100000000000001" customHeight="1" thickTop="1" x14ac:dyDescent="0.2">
      <c r="A2101" s="329" t="s">
        <v>44</v>
      </c>
      <c r="B2101" s="330"/>
      <c r="C2101" s="330"/>
      <c r="D2101" s="330"/>
      <c r="E2101" s="330"/>
      <c r="F2101" s="330"/>
      <c r="G2101" s="331"/>
    </row>
    <row r="2102" spans="1:7" ht="20.100000000000001" customHeight="1" x14ac:dyDescent="0.2">
      <c r="A2102" s="155" t="s">
        <v>823</v>
      </c>
      <c r="B2102" s="156" t="str">
        <f>Comitente</f>
        <v>DIRECCIÓN ARQUITECTURA</v>
      </c>
      <c r="C2102" s="157"/>
      <c r="D2102" s="158"/>
      <c r="E2102" s="158"/>
      <c r="F2102" s="159"/>
      <c r="G2102" s="160"/>
    </row>
    <row r="2103" spans="1:7" ht="20.100000000000001" customHeight="1" x14ac:dyDescent="0.2">
      <c r="A2103" s="155" t="s">
        <v>824</v>
      </c>
      <c r="B2103" s="156">
        <f>Contratista</f>
        <v>0</v>
      </c>
      <c r="C2103" s="161"/>
      <c r="D2103" s="161"/>
      <c r="E2103" s="161"/>
      <c r="F2103" s="156"/>
      <c r="G2103" s="162"/>
    </row>
    <row r="2104" spans="1:7" ht="20.100000000000001" customHeight="1" x14ac:dyDescent="0.2">
      <c r="A2104" s="155" t="s">
        <v>31</v>
      </c>
      <c r="B2104" s="156" t="str">
        <f>Obra</f>
        <v>CENTRO DE SALUD SAN MARTIN</v>
      </c>
      <c r="C2104" s="161"/>
      <c r="D2104" s="161"/>
      <c r="E2104" s="161"/>
      <c r="F2104" s="156" t="s">
        <v>45</v>
      </c>
      <c r="G2104" s="162" t="str">
        <f>Fecha_Base</f>
        <v>07/11/2017</v>
      </c>
    </row>
    <row r="2105" spans="1:7" ht="20.100000000000001" customHeight="1" x14ac:dyDescent="0.2">
      <c r="A2105" s="163" t="s">
        <v>822</v>
      </c>
      <c r="B2105" s="164" t="str">
        <f>Ubicación</f>
        <v>CALLE NACIONAL - DISTRITO DOS ACEQUIAS</v>
      </c>
      <c r="C2105" s="164"/>
      <c r="D2105" s="165"/>
      <c r="E2105" s="166"/>
      <c r="F2105" s="167"/>
      <c r="G2105" s="168"/>
    </row>
    <row r="2106" spans="1:7" ht="20.100000000000001" customHeight="1" x14ac:dyDescent="0.2">
      <c r="A2106" s="163" t="s">
        <v>46</v>
      </c>
      <c r="B2106" s="278">
        <v>15</v>
      </c>
      <c r="C2106" s="170" t="str">
        <f>IF(B2106="","",VLOOKUP(B2106,Computo_Presupuesto,2,FALSE))</f>
        <v>PINTURAS</v>
      </c>
      <c r="D2106" s="171"/>
      <c r="E2106" s="166"/>
      <c r="F2106" s="167"/>
      <c r="G2106" s="168"/>
    </row>
    <row r="2107" spans="1:7" ht="20.100000000000001" customHeight="1" x14ac:dyDescent="0.2">
      <c r="A2107" s="163" t="s">
        <v>32</v>
      </c>
      <c r="B2107" s="254" t="s">
        <v>1658</v>
      </c>
      <c r="C2107" s="170" t="str">
        <f>IF(B2107=0,"",VLOOKUP(B2107,Computo_Presupuesto,2,FALSE))</f>
        <v>Esmalte sintético sobre carpintería madera</v>
      </c>
      <c r="D2107" s="165"/>
      <c r="E2107" s="166"/>
      <c r="F2107" s="164" t="s">
        <v>33</v>
      </c>
      <c r="G2107" s="172" t="str">
        <f>IF(B2107=0,"",VLOOKUP(B2107,Computo_Presupuesto,4,FALSE))</f>
        <v>m2</v>
      </c>
    </row>
    <row r="2108" spans="1:7" ht="20.100000000000001" customHeight="1" x14ac:dyDescent="0.2">
      <c r="A2108" s="163"/>
      <c r="B2108" s="164"/>
      <c r="C2108" s="170"/>
      <c r="D2108" s="165"/>
      <c r="E2108" s="166"/>
      <c r="F2108" s="170"/>
      <c r="G2108" s="173"/>
    </row>
    <row r="2109" spans="1:7" ht="20.100000000000001" customHeight="1" x14ac:dyDescent="0.2">
      <c r="A2109" s="332" t="s">
        <v>685</v>
      </c>
      <c r="B2109" s="333"/>
      <c r="C2109" s="334" t="s">
        <v>0</v>
      </c>
      <c r="D2109" s="334" t="s">
        <v>34</v>
      </c>
      <c r="E2109" s="335" t="s">
        <v>35</v>
      </c>
      <c r="F2109" s="336" t="s">
        <v>36</v>
      </c>
      <c r="G2109" s="337" t="s">
        <v>37</v>
      </c>
    </row>
    <row r="2110" spans="1:7" ht="20.100000000000001" customHeight="1" x14ac:dyDescent="0.2">
      <c r="A2110" s="174" t="s">
        <v>686</v>
      </c>
      <c r="B2110" s="175" t="s">
        <v>687</v>
      </c>
      <c r="C2110" s="334"/>
      <c r="D2110" s="334"/>
      <c r="E2110" s="335"/>
      <c r="F2110" s="336"/>
      <c r="G2110" s="337"/>
    </row>
    <row r="2111" spans="1:7" ht="20.100000000000001" customHeight="1" x14ac:dyDescent="0.2">
      <c r="A2111" s="267"/>
      <c r="B2111" s="176"/>
      <c r="C2111" s="177" t="s">
        <v>825</v>
      </c>
      <c r="D2111" s="178"/>
      <c r="E2111" s="179"/>
      <c r="F2111" s="180"/>
      <c r="G2111" s="181"/>
    </row>
    <row r="2112" spans="1:7" ht="20.100000000000001" customHeight="1" x14ac:dyDescent="0.2">
      <c r="A2112" s="268"/>
      <c r="B2112" s="182">
        <f t="shared" ref="B2112:B2123" si="256">IF(A2112=0,0,VLOOKUP(A2112,Tabla_Indices,2,FALSE))</f>
        <v>0</v>
      </c>
      <c r="C2112" s="269"/>
      <c r="D2112" s="270"/>
      <c r="E2112" s="271"/>
      <c r="F2112" s="272"/>
      <c r="G2112" s="183">
        <f>ROUND(E2112*F2112,2)</f>
        <v>0</v>
      </c>
    </row>
    <row r="2113" spans="1:7" ht="20.100000000000001" customHeight="1" x14ac:dyDescent="0.2">
      <c r="A2113" s="273"/>
      <c r="B2113" s="182">
        <f t="shared" si="256"/>
        <v>0</v>
      </c>
      <c r="C2113" s="269"/>
      <c r="D2113" s="270"/>
      <c r="E2113" s="271"/>
      <c r="F2113" s="272"/>
      <c r="G2113" s="183">
        <f t="shared" ref="G2113:G2123" si="257">ROUND(E2113*F2113,2)</f>
        <v>0</v>
      </c>
    </row>
    <row r="2114" spans="1:7" ht="20.100000000000001" customHeight="1" x14ac:dyDescent="0.2">
      <c r="A2114" s="268"/>
      <c r="B2114" s="182">
        <f t="shared" si="256"/>
        <v>0</v>
      </c>
      <c r="C2114" s="269"/>
      <c r="D2114" s="270"/>
      <c r="E2114" s="271"/>
      <c r="F2114" s="272"/>
      <c r="G2114" s="183">
        <f t="shared" si="257"/>
        <v>0</v>
      </c>
    </row>
    <row r="2115" spans="1:7" ht="20.100000000000001" customHeight="1" x14ac:dyDescent="0.2">
      <c r="A2115" s="268"/>
      <c r="B2115" s="182">
        <f t="shared" si="256"/>
        <v>0</v>
      </c>
      <c r="C2115" s="269"/>
      <c r="D2115" s="270"/>
      <c r="E2115" s="271"/>
      <c r="F2115" s="272"/>
      <c r="G2115" s="183">
        <f t="shared" si="257"/>
        <v>0</v>
      </c>
    </row>
    <row r="2116" spans="1:7" ht="20.100000000000001" customHeight="1" x14ac:dyDescent="0.2">
      <c r="A2116" s="268"/>
      <c r="B2116" s="182">
        <f t="shared" si="256"/>
        <v>0</v>
      </c>
      <c r="C2116" s="269"/>
      <c r="D2116" s="270"/>
      <c r="E2116" s="274"/>
      <c r="F2116" s="272"/>
      <c r="G2116" s="183">
        <f t="shared" si="257"/>
        <v>0</v>
      </c>
    </row>
    <row r="2117" spans="1:7" ht="20.100000000000001" customHeight="1" x14ac:dyDescent="0.2">
      <c r="A2117" s="268"/>
      <c r="B2117" s="182">
        <f t="shared" si="256"/>
        <v>0</v>
      </c>
      <c r="C2117" s="269"/>
      <c r="D2117" s="270"/>
      <c r="E2117" s="274"/>
      <c r="F2117" s="272"/>
      <c r="G2117" s="183">
        <f t="shared" si="257"/>
        <v>0</v>
      </c>
    </row>
    <row r="2118" spans="1:7" ht="20.100000000000001" customHeight="1" x14ac:dyDescent="0.2">
      <c r="A2118" s="268"/>
      <c r="B2118" s="182">
        <f t="shared" si="256"/>
        <v>0</v>
      </c>
      <c r="C2118" s="269"/>
      <c r="D2118" s="270"/>
      <c r="E2118" s="271"/>
      <c r="F2118" s="272"/>
      <c r="G2118" s="183">
        <f t="shared" si="257"/>
        <v>0</v>
      </c>
    </row>
    <row r="2119" spans="1:7" ht="20.100000000000001" customHeight="1" x14ac:dyDescent="0.2">
      <c r="A2119" s="268"/>
      <c r="B2119" s="182">
        <f t="shared" si="256"/>
        <v>0</v>
      </c>
      <c r="C2119" s="269"/>
      <c r="D2119" s="270"/>
      <c r="E2119" s="271"/>
      <c r="F2119" s="272"/>
      <c r="G2119" s="183">
        <f t="shared" si="257"/>
        <v>0</v>
      </c>
    </row>
    <row r="2120" spans="1:7" ht="20.100000000000001" customHeight="1" x14ac:dyDescent="0.2">
      <c r="A2120" s="268"/>
      <c r="B2120" s="182">
        <f t="shared" si="256"/>
        <v>0</v>
      </c>
      <c r="C2120" s="269"/>
      <c r="D2120" s="270"/>
      <c r="E2120" s="271"/>
      <c r="F2120" s="272"/>
      <c r="G2120" s="183">
        <f t="shared" si="257"/>
        <v>0</v>
      </c>
    </row>
    <row r="2121" spans="1:7" ht="20.100000000000001" customHeight="1" x14ac:dyDescent="0.2">
      <c r="A2121" s="268"/>
      <c r="B2121" s="182">
        <f t="shared" si="256"/>
        <v>0</v>
      </c>
      <c r="C2121" s="269"/>
      <c r="D2121" s="270"/>
      <c r="E2121" s="271"/>
      <c r="F2121" s="272"/>
      <c r="G2121" s="183">
        <f t="shared" si="257"/>
        <v>0</v>
      </c>
    </row>
    <row r="2122" spans="1:7" ht="20.100000000000001" customHeight="1" x14ac:dyDescent="0.2">
      <c r="A2122" s="268"/>
      <c r="B2122" s="182">
        <f t="shared" si="256"/>
        <v>0</v>
      </c>
      <c r="C2122" s="269"/>
      <c r="D2122" s="270"/>
      <c r="E2122" s="271"/>
      <c r="F2122" s="272"/>
      <c r="G2122" s="183">
        <f t="shared" si="257"/>
        <v>0</v>
      </c>
    </row>
    <row r="2123" spans="1:7" ht="20.100000000000001" customHeight="1" x14ac:dyDescent="0.2">
      <c r="A2123" s="268"/>
      <c r="B2123" s="182">
        <f t="shared" si="256"/>
        <v>0</v>
      </c>
      <c r="C2123" s="269"/>
      <c r="D2123" s="270"/>
      <c r="E2123" s="271"/>
      <c r="F2123" s="272"/>
      <c r="G2123" s="183">
        <f t="shared" si="257"/>
        <v>0</v>
      </c>
    </row>
    <row r="2124" spans="1:7" ht="20.100000000000001" customHeight="1" x14ac:dyDescent="0.2">
      <c r="A2124" s="184"/>
      <c r="B2124" s="170"/>
      <c r="C2124" s="170"/>
      <c r="D2124" s="165"/>
      <c r="E2124" s="166"/>
      <c r="F2124" s="185" t="s">
        <v>38</v>
      </c>
      <c r="G2124" s="186">
        <f>SUBTOTAL(9,G2112:G2123)</f>
        <v>0</v>
      </c>
    </row>
    <row r="2125" spans="1:7" ht="20.100000000000001" customHeight="1" x14ac:dyDescent="0.2">
      <c r="A2125" s="184"/>
      <c r="B2125" s="170"/>
      <c r="C2125" s="187" t="s">
        <v>826</v>
      </c>
      <c r="D2125" s="165"/>
      <c r="E2125" s="166"/>
      <c r="F2125" s="167"/>
      <c r="G2125" s="188"/>
    </row>
    <row r="2126" spans="1:7" ht="20.100000000000001" customHeight="1" x14ac:dyDescent="0.2">
      <c r="A2126" s="268"/>
      <c r="B2126" s="182">
        <f t="shared" ref="B2126:B2135" si="258">IF(A2126=0,0,VLOOKUP(A2126,Tabla_Indices,2,FALSE))</f>
        <v>0</v>
      </c>
      <c r="C2126" s="275"/>
      <c r="D2126" s="270"/>
      <c r="E2126" s="271"/>
      <c r="F2126" s="272"/>
      <c r="G2126" s="183">
        <f>ROUND(E2126*F2126,2)</f>
        <v>0</v>
      </c>
    </row>
    <row r="2127" spans="1:7" ht="20.100000000000001" customHeight="1" x14ac:dyDescent="0.2">
      <c r="A2127" s="268"/>
      <c r="B2127" s="182">
        <f t="shared" si="258"/>
        <v>0</v>
      </c>
      <c r="C2127" s="269"/>
      <c r="D2127" s="270"/>
      <c r="E2127" s="271"/>
      <c r="F2127" s="272"/>
      <c r="G2127" s="183">
        <f>ROUND(E2127*F2127,2)</f>
        <v>0</v>
      </c>
    </row>
    <row r="2128" spans="1:7" ht="20.100000000000001" customHeight="1" x14ac:dyDescent="0.2">
      <c r="A2128" s="268"/>
      <c r="B2128" s="182">
        <f t="shared" si="258"/>
        <v>0</v>
      </c>
      <c r="C2128" s="269"/>
      <c r="D2128" s="270"/>
      <c r="E2128" s="271"/>
      <c r="F2128" s="272"/>
      <c r="G2128" s="183">
        <f t="shared" ref="G2128:G2135" si="259">ROUND(E2128*F2128,2)</f>
        <v>0</v>
      </c>
    </row>
    <row r="2129" spans="1:7" ht="20.100000000000001" customHeight="1" x14ac:dyDescent="0.2">
      <c r="A2129" s="268"/>
      <c r="B2129" s="182">
        <f t="shared" si="258"/>
        <v>0</v>
      </c>
      <c r="C2129" s="269"/>
      <c r="D2129" s="270"/>
      <c r="E2129" s="271"/>
      <c r="F2129" s="272"/>
      <c r="G2129" s="183">
        <f t="shared" si="259"/>
        <v>0</v>
      </c>
    </row>
    <row r="2130" spans="1:7" ht="20.100000000000001" customHeight="1" x14ac:dyDescent="0.2">
      <c r="A2130" s="268"/>
      <c r="B2130" s="182">
        <f t="shared" si="258"/>
        <v>0</v>
      </c>
      <c r="C2130" s="269"/>
      <c r="D2130" s="270"/>
      <c r="E2130" s="271"/>
      <c r="F2130" s="272"/>
      <c r="G2130" s="183">
        <f t="shared" si="259"/>
        <v>0</v>
      </c>
    </row>
    <row r="2131" spans="1:7" ht="20.100000000000001" customHeight="1" x14ac:dyDescent="0.2">
      <c r="A2131" s="268"/>
      <c r="B2131" s="182">
        <f t="shared" si="258"/>
        <v>0</v>
      </c>
      <c r="C2131" s="269"/>
      <c r="D2131" s="270"/>
      <c r="E2131" s="271"/>
      <c r="F2131" s="272"/>
      <c r="G2131" s="183">
        <f t="shared" si="259"/>
        <v>0</v>
      </c>
    </row>
    <row r="2132" spans="1:7" ht="20.100000000000001" customHeight="1" x14ac:dyDescent="0.2">
      <c r="A2132" s="268"/>
      <c r="B2132" s="182">
        <f t="shared" si="258"/>
        <v>0</v>
      </c>
      <c r="C2132" s="269"/>
      <c r="D2132" s="270"/>
      <c r="E2132" s="271"/>
      <c r="F2132" s="272"/>
      <c r="G2132" s="183">
        <f t="shared" si="259"/>
        <v>0</v>
      </c>
    </row>
    <row r="2133" spans="1:7" ht="20.100000000000001" customHeight="1" x14ac:dyDescent="0.2">
      <c r="A2133" s="268"/>
      <c r="B2133" s="182">
        <f t="shared" si="258"/>
        <v>0</v>
      </c>
      <c r="C2133" s="269"/>
      <c r="D2133" s="270"/>
      <c r="E2133" s="271"/>
      <c r="F2133" s="272"/>
      <c r="G2133" s="183">
        <f t="shared" si="259"/>
        <v>0</v>
      </c>
    </row>
    <row r="2134" spans="1:7" ht="20.100000000000001" customHeight="1" x14ac:dyDescent="0.2">
      <c r="A2134" s="268"/>
      <c r="B2134" s="182">
        <f t="shared" si="258"/>
        <v>0</v>
      </c>
      <c r="C2134" s="269"/>
      <c r="D2134" s="270"/>
      <c r="E2134" s="271"/>
      <c r="F2134" s="272"/>
      <c r="G2134" s="183">
        <f t="shared" si="259"/>
        <v>0</v>
      </c>
    </row>
    <row r="2135" spans="1:7" ht="20.100000000000001" customHeight="1" x14ac:dyDescent="0.2">
      <c r="A2135" s="268"/>
      <c r="B2135" s="182">
        <f t="shared" si="258"/>
        <v>0</v>
      </c>
      <c r="C2135" s="269"/>
      <c r="D2135" s="270"/>
      <c r="E2135" s="271"/>
      <c r="F2135" s="272"/>
      <c r="G2135" s="183">
        <f t="shared" si="259"/>
        <v>0</v>
      </c>
    </row>
    <row r="2136" spans="1:7" ht="20.100000000000001" customHeight="1" x14ac:dyDescent="0.2">
      <c r="A2136" s="184"/>
      <c r="B2136" s="170"/>
      <c r="C2136" s="170"/>
      <c r="D2136" s="165"/>
      <c r="E2136" s="166"/>
      <c r="F2136" s="185" t="s">
        <v>39</v>
      </c>
      <c r="G2136" s="186">
        <f>SUBTOTAL(9,G2126:G2135)</f>
        <v>0</v>
      </c>
    </row>
    <row r="2137" spans="1:7" ht="20.100000000000001" customHeight="1" x14ac:dyDescent="0.2">
      <c r="A2137" s="184"/>
      <c r="B2137" s="170"/>
      <c r="C2137" s="187" t="s">
        <v>827</v>
      </c>
      <c r="D2137" s="165"/>
      <c r="E2137" s="166"/>
      <c r="F2137" s="170"/>
      <c r="G2137" s="188"/>
    </row>
    <row r="2138" spans="1:7" ht="20.100000000000001" customHeight="1" x14ac:dyDescent="0.2">
      <c r="A2138" s="268"/>
      <c r="B2138" s="182">
        <f t="shared" ref="B2138:B2146" si="260">IF(A2138=0,0,VLOOKUP(A2138,Tabla_Indices,2,FALSE))</f>
        <v>0</v>
      </c>
      <c r="C2138" s="269"/>
      <c r="D2138" s="270"/>
      <c r="E2138" s="271"/>
      <c r="F2138" s="276"/>
      <c r="G2138" s="189">
        <f>ROUND(E2138*F2138,2)</f>
        <v>0</v>
      </c>
    </row>
    <row r="2139" spans="1:7" ht="20.100000000000001" customHeight="1" x14ac:dyDescent="0.2">
      <c r="A2139" s="268"/>
      <c r="B2139" s="182">
        <f t="shared" si="260"/>
        <v>0</v>
      </c>
      <c r="C2139" s="275"/>
      <c r="D2139" s="270"/>
      <c r="E2139" s="271"/>
      <c r="F2139" s="272"/>
      <c r="G2139" s="189">
        <f>ROUND(E2139*F2139,2)</f>
        <v>0</v>
      </c>
    </row>
    <row r="2140" spans="1:7" ht="20.100000000000001" customHeight="1" x14ac:dyDescent="0.2">
      <c r="A2140" s="268"/>
      <c r="B2140" s="182">
        <f t="shared" si="260"/>
        <v>0</v>
      </c>
      <c r="C2140" s="277"/>
      <c r="D2140" s="270"/>
      <c r="E2140" s="271"/>
      <c r="F2140" s="272"/>
      <c r="G2140" s="189">
        <f>ROUND(E2140*F2140,2)</f>
        <v>0</v>
      </c>
    </row>
    <row r="2141" spans="1:7" ht="20.100000000000001" customHeight="1" x14ac:dyDescent="0.2">
      <c r="A2141" s="268"/>
      <c r="B2141" s="182">
        <f t="shared" si="260"/>
        <v>0</v>
      </c>
      <c r="C2141" s="277"/>
      <c r="D2141" s="270"/>
      <c r="E2141" s="271"/>
      <c r="F2141" s="272"/>
      <c r="G2141" s="189">
        <f>ROUND(E2141*F2141,2)</f>
        <v>0</v>
      </c>
    </row>
    <row r="2142" spans="1:7" ht="20.100000000000001" customHeight="1" x14ac:dyDescent="0.2">
      <c r="A2142" s="268"/>
      <c r="B2142" s="182">
        <f t="shared" si="260"/>
        <v>0</v>
      </c>
      <c r="C2142" s="277"/>
      <c r="D2142" s="270"/>
      <c r="E2142" s="271"/>
      <c r="F2142" s="272"/>
      <c r="G2142" s="189">
        <f t="shared" ref="G2142:G2146" si="261">ROUND(E2142*F2142,2)</f>
        <v>0</v>
      </c>
    </row>
    <row r="2143" spans="1:7" ht="20.100000000000001" customHeight="1" x14ac:dyDescent="0.2">
      <c r="A2143" s="268"/>
      <c r="B2143" s="182">
        <f t="shared" si="260"/>
        <v>0</v>
      </c>
      <c r="C2143" s="277"/>
      <c r="D2143" s="270"/>
      <c r="E2143" s="271"/>
      <c r="F2143" s="272"/>
      <c r="G2143" s="189">
        <f t="shared" si="261"/>
        <v>0</v>
      </c>
    </row>
    <row r="2144" spans="1:7" ht="20.100000000000001" customHeight="1" x14ac:dyDescent="0.2">
      <c r="A2144" s="268"/>
      <c r="B2144" s="182">
        <f t="shared" si="260"/>
        <v>0</v>
      </c>
      <c r="C2144" s="269"/>
      <c r="D2144" s="270"/>
      <c r="E2144" s="271"/>
      <c r="F2144" s="272"/>
      <c r="G2144" s="189">
        <f t="shared" si="261"/>
        <v>0</v>
      </c>
    </row>
    <row r="2145" spans="1:7" ht="20.100000000000001" customHeight="1" x14ac:dyDescent="0.2">
      <c r="A2145" s="268"/>
      <c r="B2145" s="182">
        <f t="shared" si="260"/>
        <v>0</v>
      </c>
      <c r="C2145" s="269"/>
      <c r="D2145" s="270"/>
      <c r="E2145" s="271"/>
      <c r="F2145" s="272"/>
      <c r="G2145" s="189">
        <f t="shared" si="261"/>
        <v>0</v>
      </c>
    </row>
    <row r="2146" spans="1:7" ht="20.100000000000001" customHeight="1" x14ac:dyDescent="0.2">
      <c r="A2146" s="268"/>
      <c r="B2146" s="182">
        <f t="shared" si="260"/>
        <v>0</v>
      </c>
      <c r="C2146" s="269"/>
      <c r="D2146" s="270"/>
      <c r="E2146" s="271"/>
      <c r="F2146" s="272"/>
      <c r="G2146" s="189">
        <f t="shared" si="261"/>
        <v>0</v>
      </c>
    </row>
    <row r="2147" spans="1:7" ht="20.100000000000001" customHeight="1" x14ac:dyDescent="0.2">
      <c r="A2147" s="190"/>
      <c r="B2147" s="165"/>
      <c r="C2147" s="170"/>
      <c r="D2147" s="165"/>
      <c r="E2147" s="166"/>
      <c r="F2147" s="185" t="s">
        <v>40</v>
      </c>
      <c r="G2147" s="186">
        <f>SUBTOTAL(9,G2138:G2146)</f>
        <v>0</v>
      </c>
    </row>
    <row r="2148" spans="1:7" ht="20.100000000000001" customHeight="1" thickBot="1" x14ac:dyDescent="0.25">
      <c r="A2148" s="191"/>
      <c r="B2148" s="192"/>
      <c r="C2148" s="193"/>
      <c r="D2148" s="192"/>
      <c r="E2148" s="194"/>
      <c r="F2148" s="195"/>
      <c r="G2148" s="196"/>
    </row>
    <row r="2149" spans="1:7" ht="20.100000000000001" customHeight="1" thickBot="1" x14ac:dyDescent="0.25">
      <c r="A2149" s="249" t="str">
        <f>B2107</f>
        <v>15-4</v>
      </c>
      <c r="B2149" s="247" t="str">
        <f>C2107</f>
        <v>Esmalte sintético sobre carpintería madera</v>
      </c>
      <c r="C2149" s="197"/>
      <c r="D2149" s="197" t="s">
        <v>41</v>
      </c>
      <c r="E2149" s="198"/>
      <c r="F2149" s="199" t="s">
        <v>42</v>
      </c>
      <c r="G2149" s="200">
        <f>SUBTOTAL(9,G2112:G2148)</f>
        <v>0</v>
      </c>
    </row>
    <row r="2150" spans="1:7" ht="20.100000000000001" customHeight="1" thickTop="1" thickBot="1" x14ac:dyDescent="0.25"/>
    <row r="2151" spans="1:7" ht="20.100000000000001" customHeight="1" thickTop="1" x14ac:dyDescent="0.2">
      <c r="A2151" s="329" t="s">
        <v>44</v>
      </c>
      <c r="B2151" s="330"/>
      <c r="C2151" s="330"/>
      <c r="D2151" s="330"/>
      <c r="E2151" s="330"/>
      <c r="F2151" s="330"/>
      <c r="G2151" s="331"/>
    </row>
    <row r="2152" spans="1:7" ht="20.100000000000001" customHeight="1" x14ac:dyDescent="0.2">
      <c r="A2152" s="155" t="s">
        <v>823</v>
      </c>
      <c r="B2152" s="156" t="str">
        <f>Comitente</f>
        <v>DIRECCIÓN ARQUITECTURA</v>
      </c>
      <c r="C2152" s="157"/>
      <c r="D2152" s="158"/>
      <c r="E2152" s="158"/>
      <c r="F2152" s="159"/>
      <c r="G2152" s="160"/>
    </row>
    <row r="2153" spans="1:7" ht="20.100000000000001" customHeight="1" x14ac:dyDescent="0.2">
      <c r="A2153" s="155" t="s">
        <v>824</v>
      </c>
      <c r="B2153" s="156">
        <f>Contratista</f>
        <v>0</v>
      </c>
      <c r="C2153" s="161"/>
      <c r="D2153" s="161"/>
      <c r="E2153" s="161"/>
      <c r="F2153" s="156"/>
      <c r="G2153" s="162"/>
    </row>
    <row r="2154" spans="1:7" ht="20.100000000000001" customHeight="1" x14ac:dyDescent="0.2">
      <c r="A2154" s="155" t="s">
        <v>31</v>
      </c>
      <c r="B2154" s="156" t="str">
        <f>Obra</f>
        <v>CENTRO DE SALUD SAN MARTIN</v>
      </c>
      <c r="C2154" s="161"/>
      <c r="D2154" s="161"/>
      <c r="E2154" s="161"/>
      <c r="F2154" s="156" t="s">
        <v>45</v>
      </c>
      <c r="G2154" s="162" t="str">
        <f>Fecha_Base</f>
        <v>07/11/2017</v>
      </c>
    </row>
    <row r="2155" spans="1:7" ht="20.100000000000001" customHeight="1" x14ac:dyDescent="0.2">
      <c r="A2155" s="163" t="s">
        <v>822</v>
      </c>
      <c r="B2155" s="164" t="str">
        <f>Ubicación</f>
        <v>CALLE NACIONAL - DISTRITO DOS ACEQUIAS</v>
      </c>
      <c r="C2155" s="164"/>
      <c r="D2155" s="165"/>
      <c r="E2155" s="166"/>
      <c r="F2155" s="167"/>
      <c r="G2155" s="168"/>
    </row>
    <row r="2156" spans="1:7" ht="20.100000000000001" customHeight="1" x14ac:dyDescent="0.2">
      <c r="A2156" s="163" t="s">
        <v>46</v>
      </c>
      <c r="B2156" s="278">
        <v>15</v>
      </c>
      <c r="C2156" s="170" t="str">
        <f>IF(B2156="","",VLOOKUP(B2156,Computo_Presupuesto,2,FALSE))</f>
        <v>PINTURAS</v>
      </c>
      <c r="D2156" s="171"/>
      <c r="E2156" s="166"/>
      <c r="F2156" s="167"/>
      <c r="G2156" s="168"/>
    </row>
    <row r="2157" spans="1:7" ht="20.100000000000001" customHeight="1" x14ac:dyDescent="0.2">
      <c r="A2157" s="163" t="s">
        <v>32</v>
      </c>
      <c r="B2157" s="254" t="s">
        <v>1659</v>
      </c>
      <c r="C2157" s="170" t="str">
        <f>IF(B2157=0,"",VLOOKUP(B2157,Computo_Presupuesto,2,FALSE))</f>
        <v>Esmalte sintético sobre carpintería metálica y herrería</v>
      </c>
      <c r="D2157" s="165"/>
      <c r="E2157" s="166"/>
      <c r="F2157" s="164" t="s">
        <v>33</v>
      </c>
      <c r="G2157" s="172" t="str">
        <f>IF(B2157=0,"",VLOOKUP(B2157,Computo_Presupuesto,4,FALSE))</f>
        <v>m2</v>
      </c>
    </row>
    <row r="2158" spans="1:7" ht="20.100000000000001" customHeight="1" x14ac:dyDescent="0.2">
      <c r="A2158" s="163"/>
      <c r="B2158" s="164"/>
      <c r="C2158" s="170"/>
      <c r="D2158" s="165"/>
      <c r="E2158" s="166"/>
      <c r="F2158" s="170"/>
      <c r="G2158" s="173"/>
    </row>
    <row r="2159" spans="1:7" ht="20.100000000000001" customHeight="1" x14ac:dyDescent="0.2">
      <c r="A2159" s="332" t="s">
        <v>685</v>
      </c>
      <c r="B2159" s="333"/>
      <c r="C2159" s="334" t="s">
        <v>0</v>
      </c>
      <c r="D2159" s="334" t="s">
        <v>34</v>
      </c>
      <c r="E2159" s="335" t="s">
        <v>35</v>
      </c>
      <c r="F2159" s="336" t="s">
        <v>36</v>
      </c>
      <c r="G2159" s="337" t="s">
        <v>37</v>
      </c>
    </row>
    <row r="2160" spans="1:7" ht="20.100000000000001" customHeight="1" x14ac:dyDescent="0.2">
      <c r="A2160" s="174" t="s">
        <v>686</v>
      </c>
      <c r="B2160" s="175" t="s">
        <v>687</v>
      </c>
      <c r="C2160" s="334"/>
      <c r="D2160" s="334"/>
      <c r="E2160" s="335"/>
      <c r="F2160" s="336"/>
      <c r="G2160" s="337"/>
    </row>
    <row r="2161" spans="1:7" ht="20.100000000000001" customHeight="1" x14ac:dyDescent="0.2">
      <c r="A2161" s="267"/>
      <c r="B2161" s="176"/>
      <c r="C2161" s="177" t="s">
        <v>825</v>
      </c>
      <c r="D2161" s="178"/>
      <c r="E2161" s="179"/>
      <c r="F2161" s="180"/>
      <c r="G2161" s="181"/>
    </row>
    <row r="2162" spans="1:7" ht="20.100000000000001" customHeight="1" x14ac:dyDescent="0.2">
      <c r="A2162" s="268"/>
      <c r="B2162" s="182">
        <f t="shared" ref="B2162:B2173" si="262">IF(A2162=0,0,VLOOKUP(A2162,Tabla_Indices,2,FALSE))</f>
        <v>0</v>
      </c>
      <c r="C2162" s="269"/>
      <c r="D2162" s="270"/>
      <c r="E2162" s="271"/>
      <c r="F2162" s="272"/>
      <c r="G2162" s="183">
        <f>ROUND(E2162*F2162,2)</f>
        <v>0</v>
      </c>
    </row>
    <row r="2163" spans="1:7" ht="20.100000000000001" customHeight="1" x14ac:dyDescent="0.2">
      <c r="A2163" s="273"/>
      <c r="B2163" s="182">
        <f t="shared" si="262"/>
        <v>0</v>
      </c>
      <c r="C2163" s="269"/>
      <c r="D2163" s="270"/>
      <c r="E2163" s="271"/>
      <c r="F2163" s="272"/>
      <c r="G2163" s="183">
        <f t="shared" ref="G2163:G2173" si="263">ROUND(E2163*F2163,2)</f>
        <v>0</v>
      </c>
    </row>
    <row r="2164" spans="1:7" ht="20.100000000000001" customHeight="1" x14ac:dyDescent="0.2">
      <c r="A2164" s="268"/>
      <c r="B2164" s="182">
        <f t="shared" si="262"/>
        <v>0</v>
      </c>
      <c r="C2164" s="269"/>
      <c r="D2164" s="270"/>
      <c r="E2164" s="271"/>
      <c r="F2164" s="272"/>
      <c r="G2164" s="183">
        <f t="shared" si="263"/>
        <v>0</v>
      </c>
    </row>
    <row r="2165" spans="1:7" ht="20.100000000000001" customHeight="1" x14ac:dyDescent="0.2">
      <c r="A2165" s="268"/>
      <c r="B2165" s="182">
        <f t="shared" si="262"/>
        <v>0</v>
      </c>
      <c r="C2165" s="269"/>
      <c r="D2165" s="270"/>
      <c r="E2165" s="271"/>
      <c r="F2165" s="272"/>
      <c r="G2165" s="183">
        <f t="shared" si="263"/>
        <v>0</v>
      </c>
    </row>
    <row r="2166" spans="1:7" ht="20.100000000000001" customHeight="1" x14ac:dyDescent="0.2">
      <c r="A2166" s="268"/>
      <c r="B2166" s="182">
        <f t="shared" si="262"/>
        <v>0</v>
      </c>
      <c r="C2166" s="269"/>
      <c r="D2166" s="270"/>
      <c r="E2166" s="274"/>
      <c r="F2166" s="272"/>
      <c r="G2166" s="183">
        <f t="shared" si="263"/>
        <v>0</v>
      </c>
    </row>
    <row r="2167" spans="1:7" ht="20.100000000000001" customHeight="1" x14ac:dyDescent="0.2">
      <c r="A2167" s="268"/>
      <c r="B2167" s="182">
        <f t="shared" si="262"/>
        <v>0</v>
      </c>
      <c r="C2167" s="269"/>
      <c r="D2167" s="270"/>
      <c r="E2167" s="274"/>
      <c r="F2167" s="272"/>
      <c r="G2167" s="183">
        <f t="shared" si="263"/>
        <v>0</v>
      </c>
    </row>
    <row r="2168" spans="1:7" ht="20.100000000000001" customHeight="1" x14ac:dyDescent="0.2">
      <c r="A2168" s="268"/>
      <c r="B2168" s="182">
        <f t="shared" si="262"/>
        <v>0</v>
      </c>
      <c r="C2168" s="269"/>
      <c r="D2168" s="270"/>
      <c r="E2168" s="271"/>
      <c r="F2168" s="272"/>
      <c r="G2168" s="183">
        <f t="shared" si="263"/>
        <v>0</v>
      </c>
    </row>
    <row r="2169" spans="1:7" ht="20.100000000000001" customHeight="1" x14ac:dyDescent="0.2">
      <c r="A2169" s="268"/>
      <c r="B2169" s="182">
        <f t="shared" si="262"/>
        <v>0</v>
      </c>
      <c r="C2169" s="269"/>
      <c r="D2169" s="270"/>
      <c r="E2169" s="271"/>
      <c r="F2169" s="272"/>
      <c r="G2169" s="183">
        <f t="shared" si="263"/>
        <v>0</v>
      </c>
    </row>
    <row r="2170" spans="1:7" ht="20.100000000000001" customHeight="1" x14ac:dyDescent="0.2">
      <c r="A2170" s="268"/>
      <c r="B2170" s="182">
        <f t="shared" si="262"/>
        <v>0</v>
      </c>
      <c r="C2170" s="269"/>
      <c r="D2170" s="270"/>
      <c r="E2170" s="271"/>
      <c r="F2170" s="272"/>
      <c r="G2170" s="183">
        <f t="shared" si="263"/>
        <v>0</v>
      </c>
    </row>
    <row r="2171" spans="1:7" ht="20.100000000000001" customHeight="1" x14ac:dyDescent="0.2">
      <c r="A2171" s="268"/>
      <c r="B2171" s="182">
        <f t="shared" si="262"/>
        <v>0</v>
      </c>
      <c r="C2171" s="269"/>
      <c r="D2171" s="270"/>
      <c r="E2171" s="271"/>
      <c r="F2171" s="272"/>
      <c r="G2171" s="183">
        <f t="shared" si="263"/>
        <v>0</v>
      </c>
    </row>
    <row r="2172" spans="1:7" ht="20.100000000000001" customHeight="1" x14ac:dyDescent="0.2">
      <c r="A2172" s="268"/>
      <c r="B2172" s="182">
        <f t="shared" si="262"/>
        <v>0</v>
      </c>
      <c r="C2172" s="269"/>
      <c r="D2172" s="270"/>
      <c r="E2172" s="271"/>
      <c r="F2172" s="272"/>
      <c r="G2172" s="183">
        <f t="shared" si="263"/>
        <v>0</v>
      </c>
    </row>
    <row r="2173" spans="1:7" ht="20.100000000000001" customHeight="1" x14ac:dyDescent="0.2">
      <c r="A2173" s="268"/>
      <c r="B2173" s="182">
        <f t="shared" si="262"/>
        <v>0</v>
      </c>
      <c r="C2173" s="269"/>
      <c r="D2173" s="270"/>
      <c r="E2173" s="271"/>
      <c r="F2173" s="272"/>
      <c r="G2173" s="183">
        <f t="shared" si="263"/>
        <v>0</v>
      </c>
    </row>
    <row r="2174" spans="1:7" ht="20.100000000000001" customHeight="1" x14ac:dyDescent="0.2">
      <c r="A2174" s="184"/>
      <c r="B2174" s="170"/>
      <c r="C2174" s="170"/>
      <c r="D2174" s="165"/>
      <c r="E2174" s="166"/>
      <c r="F2174" s="185" t="s">
        <v>38</v>
      </c>
      <c r="G2174" s="186">
        <f>SUBTOTAL(9,G2162:G2173)</f>
        <v>0</v>
      </c>
    </row>
    <row r="2175" spans="1:7" ht="20.100000000000001" customHeight="1" x14ac:dyDescent="0.2">
      <c r="A2175" s="184"/>
      <c r="B2175" s="170"/>
      <c r="C2175" s="187" t="s">
        <v>826</v>
      </c>
      <c r="D2175" s="165"/>
      <c r="E2175" s="166"/>
      <c r="F2175" s="167"/>
      <c r="G2175" s="188"/>
    </row>
    <row r="2176" spans="1:7" ht="20.100000000000001" customHeight="1" x14ac:dyDescent="0.2">
      <c r="A2176" s="268"/>
      <c r="B2176" s="182">
        <f t="shared" ref="B2176:B2185" si="264">IF(A2176=0,0,VLOOKUP(A2176,Tabla_Indices,2,FALSE))</f>
        <v>0</v>
      </c>
      <c r="C2176" s="275"/>
      <c r="D2176" s="270"/>
      <c r="E2176" s="271"/>
      <c r="F2176" s="272"/>
      <c r="G2176" s="183">
        <f>ROUND(E2176*F2176,2)</f>
        <v>0</v>
      </c>
    </row>
    <row r="2177" spans="1:7" ht="20.100000000000001" customHeight="1" x14ac:dyDescent="0.2">
      <c r="A2177" s="268"/>
      <c r="B2177" s="182">
        <f t="shared" si="264"/>
        <v>0</v>
      </c>
      <c r="C2177" s="269"/>
      <c r="D2177" s="270"/>
      <c r="E2177" s="271"/>
      <c r="F2177" s="272"/>
      <c r="G2177" s="183">
        <f>ROUND(E2177*F2177,2)</f>
        <v>0</v>
      </c>
    </row>
    <row r="2178" spans="1:7" ht="20.100000000000001" customHeight="1" x14ac:dyDescent="0.2">
      <c r="A2178" s="268"/>
      <c r="B2178" s="182">
        <f t="shared" si="264"/>
        <v>0</v>
      </c>
      <c r="C2178" s="269"/>
      <c r="D2178" s="270"/>
      <c r="E2178" s="271"/>
      <c r="F2178" s="272"/>
      <c r="G2178" s="183">
        <f t="shared" ref="G2178:G2185" si="265">ROUND(E2178*F2178,2)</f>
        <v>0</v>
      </c>
    </row>
    <row r="2179" spans="1:7" ht="20.100000000000001" customHeight="1" x14ac:dyDescent="0.2">
      <c r="A2179" s="268"/>
      <c r="B2179" s="182">
        <f t="shared" si="264"/>
        <v>0</v>
      </c>
      <c r="C2179" s="269"/>
      <c r="D2179" s="270"/>
      <c r="E2179" s="271"/>
      <c r="F2179" s="272"/>
      <c r="G2179" s="183">
        <f t="shared" si="265"/>
        <v>0</v>
      </c>
    </row>
    <row r="2180" spans="1:7" ht="20.100000000000001" customHeight="1" x14ac:dyDescent="0.2">
      <c r="A2180" s="268"/>
      <c r="B2180" s="182">
        <f t="shared" si="264"/>
        <v>0</v>
      </c>
      <c r="C2180" s="269"/>
      <c r="D2180" s="270"/>
      <c r="E2180" s="271"/>
      <c r="F2180" s="272"/>
      <c r="G2180" s="183">
        <f t="shared" si="265"/>
        <v>0</v>
      </c>
    </row>
    <row r="2181" spans="1:7" ht="20.100000000000001" customHeight="1" x14ac:dyDescent="0.2">
      <c r="A2181" s="268"/>
      <c r="B2181" s="182">
        <f t="shared" si="264"/>
        <v>0</v>
      </c>
      <c r="C2181" s="269"/>
      <c r="D2181" s="270"/>
      <c r="E2181" s="271"/>
      <c r="F2181" s="272"/>
      <c r="G2181" s="183">
        <f t="shared" si="265"/>
        <v>0</v>
      </c>
    </row>
    <row r="2182" spans="1:7" ht="20.100000000000001" customHeight="1" x14ac:dyDescent="0.2">
      <c r="A2182" s="268"/>
      <c r="B2182" s="182">
        <f t="shared" si="264"/>
        <v>0</v>
      </c>
      <c r="C2182" s="269"/>
      <c r="D2182" s="270"/>
      <c r="E2182" s="271"/>
      <c r="F2182" s="272"/>
      <c r="G2182" s="183">
        <f t="shared" si="265"/>
        <v>0</v>
      </c>
    </row>
    <row r="2183" spans="1:7" ht="20.100000000000001" customHeight="1" x14ac:dyDescent="0.2">
      <c r="A2183" s="268"/>
      <c r="B2183" s="182">
        <f t="shared" si="264"/>
        <v>0</v>
      </c>
      <c r="C2183" s="269"/>
      <c r="D2183" s="270"/>
      <c r="E2183" s="271"/>
      <c r="F2183" s="272"/>
      <c r="G2183" s="183">
        <f t="shared" si="265"/>
        <v>0</v>
      </c>
    </row>
    <row r="2184" spans="1:7" ht="20.100000000000001" customHeight="1" x14ac:dyDescent="0.2">
      <c r="A2184" s="268"/>
      <c r="B2184" s="182">
        <f t="shared" si="264"/>
        <v>0</v>
      </c>
      <c r="C2184" s="269"/>
      <c r="D2184" s="270"/>
      <c r="E2184" s="271"/>
      <c r="F2184" s="272"/>
      <c r="G2184" s="183">
        <f t="shared" si="265"/>
        <v>0</v>
      </c>
    </row>
    <row r="2185" spans="1:7" ht="20.100000000000001" customHeight="1" x14ac:dyDescent="0.2">
      <c r="A2185" s="268"/>
      <c r="B2185" s="182">
        <f t="shared" si="264"/>
        <v>0</v>
      </c>
      <c r="C2185" s="269"/>
      <c r="D2185" s="270"/>
      <c r="E2185" s="271"/>
      <c r="F2185" s="272"/>
      <c r="G2185" s="183">
        <f t="shared" si="265"/>
        <v>0</v>
      </c>
    </row>
    <row r="2186" spans="1:7" ht="20.100000000000001" customHeight="1" x14ac:dyDescent="0.2">
      <c r="A2186" s="184"/>
      <c r="B2186" s="170"/>
      <c r="C2186" s="170"/>
      <c r="D2186" s="165"/>
      <c r="E2186" s="166"/>
      <c r="F2186" s="185" t="s">
        <v>39</v>
      </c>
      <c r="G2186" s="186">
        <f>SUBTOTAL(9,G2176:G2185)</f>
        <v>0</v>
      </c>
    </row>
    <row r="2187" spans="1:7" ht="20.100000000000001" customHeight="1" x14ac:dyDescent="0.2">
      <c r="A2187" s="184"/>
      <c r="B2187" s="170"/>
      <c r="C2187" s="187" t="s">
        <v>827</v>
      </c>
      <c r="D2187" s="165"/>
      <c r="E2187" s="166"/>
      <c r="F2187" s="170"/>
      <c r="G2187" s="188"/>
    </row>
    <row r="2188" spans="1:7" ht="20.100000000000001" customHeight="1" x14ac:dyDescent="0.2">
      <c r="A2188" s="268"/>
      <c r="B2188" s="182">
        <f t="shared" ref="B2188:B2196" si="266">IF(A2188=0,0,VLOOKUP(A2188,Tabla_Indices,2,FALSE))</f>
        <v>0</v>
      </c>
      <c r="C2188" s="269"/>
      <c r="D2188" s="270"/>
      <c r="E2188" s="271"/>
      <c r="F2188" s="276"/>
      <c r="G2188" s="189">
        <f>ROUND(E2188*F2188,2)</f>
        <v>0</v>
      </c>
    </row>
    <row r="2189" spans="1:7" ht="20.100000000000001" customHeight="1" x14ac:dyDescent="0.2">
      <c r="A2189" s="268"/>
      <c r="B2189" s="182">
        <f t="shared" si="266"/>
        <v>0</v>
      </c>
      <c r="C2189" s="275"/>
      <c r="D2189" s="270"/>
      <c r="E2189" s="271"/>
      <c r="F2189" s="272"/>
      <c r="G2189" s="189">
        <f>ROUND(E2189*F2189,2)</f>
        <v>0</v>
      </c>
    </row>
    <row r="2190" spans="1:7" ht="20.100000000000001" customHeight="1" x14ac:dyDescent="0.2">
      <c r="A2190" s="268"/>
      <c r="B2190" s="182">
        <f t="shared" si="266"/>
        <v>0</v>
      </c>
      <c r="C2190" s="277"/>
      <c r="D2190" s="270"/>
      <c r="E2190" s="271"/>
      <c r="F2190" s="272"/>
      <c r="G2190" s="189">
        <f>ROUND(E2190*F2190,2)</f>
        <v>0</v>
      </c>
    </row>
    <row r="2191" spans="1:7" ht="20.100000000000001" customHeight="1" x14ac:dyDescent="0.2">
      <c r="A2191" s="268"/>
      <c r="B2191" s="182">
        <f t="shared" si="266"/>
        <v>0</v>
      </c>
      <c r="C2191" s="277"/>
      <c r="D2191" s="270"/>
      <c r="E2191" s="271"/>
      <c r="F2191" s="272"/>
      <c r="G2191" s="189">
        <f>ROUND(E2191*F2191,2)</f>
        <v>0</v>
      </c>
    </row>
    <row r="2192" spans="1:7" ht="20.100000000000001" customHeight="1" x14ac:dyDescent="0.2">
      <c r="A2192" s="268"/>
      <c r="B2192" s="182">
        <f t="shared" si="266"/>
        <v>0</v>
      </c>
      <c r="C2192" s="277"/>
      <c r="D2192" s="270"/>
      <c r="E2192" s="271"/>
      <c r="F2192" s="272"/>
      <c r="G2192" s="189">
        <f t="shared" ref="G2192:G2196" si="267">ROUND(E2192*F2192,2)</f>
        <v>0</v>
      </c>
    </row>
    <row r="2193" spans="1:7" ht="20.100000000000001" customHeight="1" x14ac:dyDescent="0.2">
      <c r="A2193" s="268"/>
      <c r="B2193" s="182">
        <f t="shared" si="266"/>
        <v>0</v>
      </c>
      <c r="C2193" s="277"/>
      <c r="D2193" s="270"/>
      <c r="E2193" s="271"/>
      <c r="F2193" s="272"/>
      <c r="G2193" s="189">
        <f t="shared" si="267"/>
        <v>0</v>
      </c>
    </row>
    <row r="2194" spans="1:7" ht="20.100000000000001" customHeight="1" x14ac:dyDescent="0.2">
      <c r="A2194" s="268"/>
      <c r="B2194" s="182">
        <f t="shared" si="266"/>
        <v>0</v>
      </c>
      <c r="C2194" s="269"/>
      <c r="D2194" s="270"/>
      <c r="E2194" s="271"/>
      <c r="F2194" s="272"/>
      <c r="G2194" s="189">
        <f t="shared" si="267"/>
        <v>0</v>
      </c>
    </row>
    <row r="2195" spans="1:7" ht="20.100000000000001" customHeight="1" x14ac:dyDescent="0.2">
      <c r="A2195" s="268"/>
      <c r="B2195" s="182">
        <f t="shared" si="266"/>
        <v>0</v>
      </c>
      <c r="C2195" s="269"/>
      <c r="D2195" s="270"/>
      <c r="E2195" s="271"/>
      <c r="F2195" s="272"/>
      <c r="G2195" s="189">
        <f t="shared" si="267"/>
        <v>0</v>
      </c>
    </row>
    <row r="2196" spans="1:7" ht="20.100000000000001" customHeight="1" x14ac:dyDescent="0.2">
      <c r="A2196" s="268"/>
      <c r="B2196" s="182">
        <f t="shared" si="266"/>
        <v>0</v>
      </c>
      <c r="C2196" s="269"/>
      <c r="D2196" s="270"/>
      <c r="E2196" s="271"/>
      <c r="F2196" s="272"/>
      <c r="G2196" s="189">
        <f t="shared" si="267"/>
        <v>0</v>
      </c>
    </row>
    <row r="2197" spans="1:7" ht="20.100000000000001" customHeight="1" x14ac:dyDescent="0.2">
      <c r="A2197" s="190"/>
      <c r="B2197" s="165"/>
      <c r="C2197" s="170"/>
      <c r="D2197" s="165"/>
      <c r="E2197" s="166"/>
      <c r="F2197" s="185" t="s">
        <v>40</v>
      </c>
      <c r="G2197" s="186">
        <f>SUBTOTAL(9,G2188:G2196)</f>
        <v>0</v>
      </c>
    </row>
    <row r="2198" spans="1:7" ht="20.100000000000001" customHeight="1" thickBot="1" x14ac:dyDescent="0.25">
      <c r="A2198" s="191"/>
      <c r="B2198" s="192"/>
      <c r="C2198" s="193"/>
      <c r="D2198" s="192"/>
      <c r="E2198" s="194"/>
      <c r="F2198" s="195"/>
      <c r="G2198" s="196"/>
    </row>
    <row r="2199" spans="1:7" ht="20.100000000000001" customHeight="1" thickBot="1" x14ac:dyDescent="0.25">
      <c r="A2199" s="249" t="str">
        <f>B2157</f>
        <v>15-5</v>
      </c>
      <c r="B2199" s="247" t="str">
        <f>C2157</f>
        <v>Esmalte sintético sobre carpintería metálica y herrería</v>
      </c>
      <c r="C2199" s="197"/>
      <c r="D2199" s="197" t="s">
        <v>41</v>
      </c>
      <c r="E2199" s="198"/>
      <c r="F2199" s="199" t="s">
        <v>42</v>
      </c>
      <c r="G2199" s="200">
        <f>SUBTOTAL(9,G2162:G2198)</f>
        <v>0</v>
      </c>
    </row>
    <row r="2200" spans="1:7" ht="20.100000000000001" customHeight="1" thickTop="1" thickBot="1" x14ac:dyDescent="0.25"/>
    <row r="2201" spans="1:7" ht="20.100000000000001" customHeight="1" thickTop="1" x14ac:dyDescent="0.2">
      <c r="A2201" s="329" t="s">
        <v>44</v>
      </c>
      <c r="B2201" s="330"/>
      <c r="C2201" s="330"/>
      <c r="D2201" s="330"/>
      <c r="E2201" s="330"/>
      <c r="F2201" s="330"/>
      <c r="G2201" s="331"/>
    </row>
    <row r="2202" spans="1:7" ht="20.100000000000001" customHeight="1" x14ac:dyDescent="0.2">
      <c r="A2202" s="155" t="s">
        <v>823</v>
      </c>
      <c r="B2202" s="156" t="str">
        <f>Comitente</f>
        <v>DIRECCIÓN ARQUITECTURA</v>
      </c>
      <c r="C2202" s="157"/>
      <c r="D2202" s="158"/>
      <c r="E2202" s="158"/>
      <c r="F2202" s="159"/>
      <c r="G2202" s="160"/>
    </row>
    <row r="2203" spans="1:7" ht="20.100000000000001" customHeight="1" x14ac:dyDescent="0.2">
      <c r="A2203" s="155" t="s">
        <v>824</v>
      </c>
      <c r="B2203" s="156">
        <f>Contratista</f>
        <v>0</v>
      </c>
      <c r="C2203" s="161"/>
      <c r="D2203" s="161"/>
      <c r="E2203" s="161"/>
      <c r="F2203" s="156"/>
      <c r="G2203" s="162"/>
    </row>
    <row r="2204" spans="1:7" ht="20.100000000000001" customHeight="1" x14ac:dyDescent="0.2">
      <c r="A2204" s="155" t="s">
        <v>31</v>
      </c>
      <c r="B2204" s="156" t="str">
        <f>Obra</f>
        <v>CENTRO DE SALUD SAN MARTIN</v>
      </c>
      <c r="C2204" s="161"/>
      <c r="D2204" s="161"/>
      <c r="E2204" s="161"/>
      <c r="F2204" s="156" t="s">
        <v>45</v>
      </c>
      <c r="G2204" s="162" t="str">
        <f>Fecha_Base</f>
        <v>07/11/2017</v>
      </c>
    </row>
    <row r="2205" spans="1:7" ht="20.100000000000001" customHeight="1" x14ac:dyDescent="0.2">
      <c r="A2205" s="163" t="s">
        <v>822</v>
      </c>
      <c r="B2205" s="164" t="str">
        <f>Ubicación</f>
        <v>CALLE NACIONAL - DISTRITO DOS ACEQUIAS</v>
      </c>
      <c r="C2205" s="164"/>
      <c r="D2205" s="165"/>
      <c r="E2205" s="166"/>
      <c r="F2205" s="167"/>
      <c r="G2205" s="168"/>
    </row>
    <row r="2206" spans="1:7" ht="20.100000000000001" customHeight="1" x14ac:dyDescent="0.2">
      <c r="A2206" s="163" t="s">
        <v>46</v>
      </c>
      <c r="B2206" s="278">
        <v>16</v>
      </c>
      <c r="C2206" s="170" t="str">
        <f>IF(B2206="","",VLOOKUP(B2206,Computo_Presupuesto,2,FALSE))</f>
        <v>CARPINTERIAS</v>
      </c>
      <c r="D2206" s="171"/>
      <c r="E2206" s="166"/>
      <c r="F2206" s="167"/>
      <c r="G2206" s="168"/>
    </row>
    <row r="2207" spans="1:7" ht="20.100000000000001" customHeight="1" x14ac:dyDescent="0.2">
      <c r="A2207" s="163" t="s">
        <v>32</v>
      </c>
      <c r="B2207" s="254" t="s">
        <v>1209</v>
      </c>
      <c r="C2207" s="170" t="str">
        <f>IF(B2207=0,"",VLOOKUP(B2207,Computo_Presupuesto,2,FALSE))</f>
        <v>Carpintería madera</v>
      </c>
      <c r="D2207" s="165"/>
      <c r="E2207" s="166"/>
      <c r="F2207" s="164" t="s">
        <v>33</v>
      </c>
      <c r="G2207" s="172" t="str">
        <f>IF(B2207=0,"",VLOOKUP(B2207,Computo_Presupuesto,4,FALSE))</f>
        <v>gl</v>
      </c>
    </row>
    <row r="2208" spans="1:7" ht="20.100000000000001" customHeight="1" x14ac:dyDescent="0.2">
      <c r="A2208" s="163"/>
      <c r="B2208" s="164"/>
      <c r="C2208" s="170"/>
      <c r="D2208" s="165"/>
      <c r="E2208" s="166"/>
      <c r="F2208" s="170"/>
      <c r="G2208" s="173"/>
    </row>
    <row r="2209" spans="1:7" ht="20.100000000000001" customHeight="1" x14ac:dyDescent="0.2">
      <c r="A2209" s="332" t="s">
        <v>685</v>
      </c>
      <c r="B2209" s="333"/>
      <c r="C2209" s="334" t="s">
        <v>0</v>
      </c>
      <c r="D2209" s="334" t="s">
        <v>34</v>
      </c>
      <c r="E2209" s="335" t="s">
        <v>35</v>
      </c>
      <c r="F2209" s="336" t="s">
        <v>36</v>
      </c>
      <c r="G2209" s="337" t="s">
        <v>37</v>
      </c>
    </row>
    <row r="2210" spans="1:7" s="15" customFormat="1" ht="20.100000000000001" customHeight="1" x14ac:dyDescent="0.2">
      <c r="A2210" s="174" t="s">
        <v>686</v>
      </c>
      <c r="B2210" s="175" t="s">
        <v>687</v>
      </c>
      <c r="C2210" s="334"/>
      <c r="D2210" s="334"/>
      <c r="E2210" s="335"/>
      <c r="F2210" s="336"/>
      <c r="G2210" s="337"/>
    </row>
    <row r="2211" spans="1:7" ht="20.100000000000001" customHeight="1" x14ac:dyDescent="0.2">
      <c r="A2211" s="267"/>
      <c r="B2211" s="176"/>
      <c r="C2211" s="177" t="s">
        <v>825</v>
      </c>
      <c r="D2211" s="178"/>
      <c r="E2211" s="179"/>
      <c r="F2211" s="180"/>
      <c r="G2211" s="181"/>
    </row>
    <row r="2212" spans="1:7" ht="20.100000000000001" customHeight="1" x14ac:dyDescent="0.2">
      <c r="A2212" s="268"/>
      <c r="B2212" s="182">
        <f t="shared" ref="B2212:B2223" si="268">IF(A2212=0,0,VLOOKUP(A2212,Tabla_Indices,2,FALSE))</f>
        <v>0</v>
      </c>
      <c r="C2212" s="269"/>
      <c r="D2212" s="270"/>
      <c r="E2212" s="271"/>
      <c r="F2212" s="272"/>
      <c r="G2212" s="183">
        <f>ROUND(E2212*F2212,2)</f>
        <v>0</v>
      </c>
    </row>
    <row r="2213" spans="1:7" ht="20.100000000000001" customHeight="1" x14ac:dyDescent="0.2">
      <c r="A2213" s="273"/>
      <c r="B2213" s="182">
        <f t="shared" si="268"/>
        <v>0</v>
      </c>
      <c r="C2213" s="269"/>
      <c r="D2213" s="270"/>
      <c r="E2213" s="271"/>
      <c r="F2213" s="272"/>
      <c r="G2213" s="183">
        <f t="shared" ref="G2213:G2223" si="269">ROUND(E2213*F2213,2)</f>
        <v>0</v>
      </c>
    </row>
    <row r="2214" spans="1:7" ht="20.100000000000001" customHeight="1" x14ac:dyDescent="0.2">
      <c r="A2214" s="268"/>
      <c r="B2214" s="182">
        <f t="shared" si="268"/>
        <v>0</v>
      </c>
      <c r="C2214" s="269"/>
      <c r="D2214" s="270"/>
      <c r="E2214" s="271"/>
      <c r="F2214" s="272"/>
      <c r="G2214" s="183">
        <f t="shared" si="269"/>
        <v>0</v>
      </c>
    </row>
    <row r="2215" spans="1:7" ht="20.100000000000001" customHeight="1" x14ac:dyDescent="0.2">
      <c r="A2215" s="268"/>
      <c r="B2215" s="182">
        <f t="shared" si="268"/>
        <v>0</v>
      </c>
      <c r="C2215" s="269"/>
      <c r="D2215" s="270"/>
      <c r="E2215" s="271"/>
      <c r="F2215" s="272"/>
      <c r="G2215" s="183">
        <f t="shared" si="269"/>
        <v>0</v>
      </c>
    </row>
    <row r="2216" spans="1:7" ht="20.100000000000001" customHeight="1" x14ac:dyDescent="0.2">
      <c r="A2216" s="268"/>
      <c r="B2216" s="182">
        <f t="shared" si="268"/>
        <v>0</v>
      </c>
      <c r="C2216" s="269"/>
      <c r="D2216" s="270"/>
      <c r="E2216" s="274"/>
      <c r="F2216" s="272"/>
      <c r="G2216" s="183">
        <f t="shared" si="269"/>
        <v>0</v>
      </c>
    </row>
    <row r="2217" spans="1:7" ht="20.100000000000001" customHeight="1" x14ac:dyDescent="0.2">
      <c r="A2217" s="268"/>
      <c r="B2217" s="182">
        <f t="shared" si="268"/>
        <v>0</v>
      </c>
      <c r="C2217" s="269"/>
      <c r="D2217" s="270"/>
      <c r="E2217" s="274"/>
      <c r="F2217" s="272"/>
      <c r="G2217" s="183">
        <f t="shared" si="269"/>
        <v>0</v>
      </c>
    </row>
    <row r="2218" spans="1:7" ht="20.100000000000001" customHeight="1" x14ac:dyDescent="0.2">
      <c r="A2218" s="268"/>
      <c r="B2218" s="182">
        <f t="shared" si="268"/>
        <v>0</v>
      </c>
      <c r="C2218" s="269"/>
      <c r="D2218" s="270"/>
      <c r="E2218" s="271"/>
      <c r="F2218" s="272"/>
      <c r="G2218" s="183">
        <f t="shared" si="269"/>
        <v>0</v>
      </c>
    </row>
    <row r="2219" spans="1:7" ht="20.100000000000001" customHeight="1" x14ac:dyDescent="0.2">
      <c r="A2219" s="268"/>
      <c r="B2219" s="182">
        <f t="shared" si="268"/>
        <v>0</v>
      </c>
      <c r="C2219" s="269"/>
      <c r="D2219" s="270"/>
      <c r="E2219" s="271"/>
      <c r="F2219" s="272"/>
      <c r="G2219" s="183">
        <f t="shared" si="269"/>
        <v>0</v>
      </c>
    </row>
    <row r="2220" spans="1:7" ht="20.100000000000001" customHeight="1" x14ac:dyDescent="0.2">
      <c r="A2220" s="268"/>
      <c r="B2220" s="182">
        <f t="shared" si="268"/>
        <v>0</v>
      </c>
      <c r="C2220" s="269"/>
      <c r="D2220" s="270"/>
      <c r="E2220" s="271"/>
      <c r="F2220" s="272"/>
      <c r="G2220" s="183">
        <f t="shared" si="269"/>
        <v>0</v>
      </c>
    </row>
    <row r="2221" spans="1:7" ht="20.100000000000001" customHeight="1" x14ac:dyDescent="0.2">
      <c r="A2221" s="268"/>
      <c r="B2221" s="182">
        <f t="shared" si="268"/>
        <v>0</v>
      </c>
      <c r="C2221" s="269"/>
      <c r="D2221" s="270"/>
      <c r="E2221" s="271"/>
      <c r="F2221" s="272"/>
      <c r="G2221" s="183">
        <f t="shared" si="269"/>
        <v>0</v>
      </c>
    </row>
    <row r="2222" spans="1:7" ht="20.100000000000001" customHeight="1" x14ac:dyDescent="0.2">
      <c r="A2222" s="268"/>
      <c r="B2222" s="182">
        <f t="shared" si="268"/>
        <v>0</v>
      </c>
      <c r="C2222" s="269"/>
      <c r="D2222" s="270"/>
      <c r="E2222" s="271"/>
      <c r="F2222" s="272"/>
      <c r="G2222" s="183">
        <f t="shared" si="269"/>
        <v>0</v>
      </c>
    </row>
    <row r="2223" spans="1:7" ht="20.100000000000001" customHeight="1" x14ac:dyDescent="0.2">
      <c r="A2223" s="268"/>
      <c r="B2223" s="182">
        <f t="shared" si="268"/>
        <v>0</v>
      </c>
      <c r="C2223" s="269"/>
      <c r="D2223" s="270"/>
      <c r="E2223" s="271"/>
      <c r="F2223" s="272"/>
      <c r="G2223" s="183">
        <f t="shared" si="269"/>
        <v>0</v>
      </c>
    </row>
    <row r="2224" spans="1:7" ht="20.100000000000001" customHeight="1" x14ac:dyDescent="0.2">
      <c r="A2224" s="184"/>
      <c r="B2224" s="170"/>
      <c r="C2224" s="170"/>
      <c r="D2224" s="165"/>
      <c r="E2224" s="166"/>
      <c r="F2224" s="185" t="s">
        <v>38</v>
      </c>
      <c r="G2224" s="186">
        <f>SUBTOTAL(9,G2212:G2223)</f>
        <v>0</v>
      </c>
    </row>
    <row r="2225" spans="1:7" ht="20.100000000000001" customHeight="1" x14ac:dyDescent="0.2">
      <c r="A2225" s="184"/>
      <c r="B2225" s="170"/>
      <c r="C2225" s="187" t="s">
        <v>826</v>
      </c>
      <c r="D2225" s="165"/>
      <c r="E2225" s="166"/>
      <c r="F2225" s="167"/>
      <c r="G2225" s="188"/>
    </row>
    <row r="2226" spans="1:7" ht="20.100000000000001" customHeight="1" x14ac:dyDescent="0.2">
      <c r="A2226" s="268"/>
      <c r="B2226" s="182">
        <f t="shared" ref="B2226:B2235" si="270">IF(A2226=0,0,VLOOKUP(A2226,Tabla_Indices,2,FALSE))</f>
        <v>0</v>
      </c>
      <c r="C2226" s="275"/>
      <c r="D2226" s="270"/>
      <c r="E2226" s="271"/>
      <c r="F2226" s="272"/>
      <c r="G2226" s="183">
        <f>ROUND(E2226*F2226,2)</f>
        <v>0</v>
      </c>
    </row>
    <row r="2227" spans="1:7" ht="20.100000000000001" customHeight="1" x14ac:dyDescent="0.2">
      <c r="A2227" s="268"/>
      <c r="B2227" s="182">
        <f t="shared" si="270"/>
        <v>0</v>
      </c>
      <c r="C2227" s="269"/>
      <c r="D2227" s="270"/>
      <c r="E2227" s="271"/>
      <c r="F2227" s="272"/>
      <c r="G2227" s="183">
        <f>ROUND(E2227*F2227,2)</f>
        <v>0</v>
      </c>
    </row>
    <row r="2228" spans="1:7" ht="20.100000000000001" customHeight="1" x14ac:dyDescent="0.2">
      <c r="A2228" s="268"/>
      <c r="B2228" s="182">
        <f t="shared" si="270"/>
        <v>0</v>
      </c>
      <c r="C2228" s="269"/>
      <c r="D2228" s="270"/>
      <c r="E2228" s="271"/>
      <c r="F2228" s="272"/>
      <c r="G2228" s="183">
        <f t="shared" ref="G2228:G2235" si="271">ROUND(E2228*F2228,2)</f>
        <v>0</v>
      </c>
    </row>
    <row r="2229" spans="1:7" ht="20.100000000000001" customHeight="1" x14ac:dyDescent="0.2">
      <c r="A2229" s="268"/>
      <c r="B2229" s="182">
        <f t="shared" si="270"/>
        <v>0</v>
      </c>
      <c r="C2229" s="269"/>
      <c r="D2229" s="270"/>
      <c r="E2229" s="271"/>
      <c r="F2229" s="272"/>
      <c r="G2229" s="183">
        <f t="shared" si="271"/>
        <v>0</v>
      </c>
    </row>
    <row r="2230" spans="1:7" ht="20.100000000000001" customHeight="1" x14ac:dyDescent="0.2">
      <c r="A2230" s="268"/>
      <c r="B2230" s="182">
        <f t="shared" si="270"/>
        <v>0</v>
      </c>
      <c r="C2230" s="269"/>
      <c r="D2230" s="270"/>
      <c r="E2230" s="271"/>
      <c r="F2230" s="272"/>
      <c r="G2230" s="183">
        <f t="shared" si="271"/>
        <v>0</v>
      </c>
    </row>
    <row r="2231" spans="1:7" ht="20.100000000000001" customHeight="1" x14ac:dyDescent="0.2">
      <c r="A2231" s="268"/>
      <c r="B2231" s="182">
        <f t="shared" si="270"/>
        <v>0</v>
      </c>
      <c r="C2231" s="269"/>
      <c r="D2231" s="270"/>
      <c r="E2231" s="271"/>
      <c r="F2231" s="272"/>
      <c r="G2231" s="183">
        <f t="shared" si="271"/>
        <v>0</v>
      </c>
    </row>
    <row r="2232" spans="1:7" ht="20.100000000000001" customHeight="1" x14ac:dyDescent="0.2">
      <c r="A2232" s="268"/>
      <c r="B2232" s="182">
        <f t="shared" si="270"/>
        <v>0</v>
      </c>
      <c r="C2232" s="269"/>
      <c r="D2232" s="270"/>
      <c r="E2232" s="271"/>
      <c r="F2232" s="272"/>
      <c r="G2232" s="183">
        <f t="shared" si="271"/>
        <v>0</v>
      </c>
    </row>
    <row r="2233" spans="1:7" ht="20.100000000000001" customHeight="1" x14ac:dyDescent="0.2">
      <c r="A2233" s="268"/>
      <c r="B2233" s="182">
        <f t="shared" si="270"/>
        <v>0</v>
      </c>
      <c r="C2233" s="269"/>
      <c r="D2233" s="270"/>
      <c r="E2233" s="271"/>
      <c r="F2233" s="272"/>
      <c r="G2233" s="183">
        <f t="shared" si="271"/>
        <v>0</v>
      </c>
    </row>
    <row r="2234" spans="1:7" ht="20.100000000000001" customHeight="1" x14ac:dyDescent="0.2">
      <c r="A2234" s="268"/>
      <c r="B2234" s="182">
        <f t="shared" si="270"/>
        <v>0</v>
      </c>
      <c r="C2234" s="269"/>
      <c r="D2234" s="270"/>
      <c r="E2234" s="271"/>
      <c r="F2234" s="272"/>
      <c r="G2234" s="183">
        <f t="shared" si="271"/>
        <v>0</v>
      </c>
    </row>
    <row r="2235" spans="1:7" ht="20.100000000000001" customHeight="1" x14ac:dyDescent="0.2">
      <c r="A2235" s="268"/>
      <c r="B2235" s="182">
        <f t="shared" si="270"/>
        <v>0</v>
      </c>
      <c r="C2235" s="269"/>
      <c r="D2235" s="270"/>
      <c r="E2235" s="271"/>
      <c r="F2235" s="272"/>
      <c r="G2235" s="183">
        <f t="shared" si="271"/>
        <v>0</v>
      </c>
    </row>
    <row r="2236" spans="1:7" ht="20.100000000000001" customHeight="1" x14ac:dyDescent="0.2">
      <c r="A2236" s="184"/>
      <c r="B2236" s="170"/>
      <c r="C2236" s="170"/>
      <c r="D2236" s="165"/>
      <c r="E2236" s="166"/>
      <c r="F2236" s="185" t="s">
        <v>39</v>
      </c>
      <c r="G2236" s="186">
        <f>SUBTOTAL(9,G2226:G2235)</f>
        <v>0</v>
      </c>
    </row>
    <row r="2237" spans="1:7" ht="20.100000000000001" customHeight="1" x14ac:dyDescent="0.2">
      <c r="A2237" s="184"/>
      <c r="B2237" s="170"/>
      <c r="C2237" s="187" t="s">
        <v>827</v>
      </c>
      <c r="D2237" s="165"/>
      <c r="E2237" s="166"/>
      <c r="F2237" s="170"/>
      <c r="G2237" s="188"/>
    </row>
    <row r="2238" spans="1:7" ht="20.100000000000001" customHeight="1" x14ac:dyDescent="0.2">
      <c r="A2238" s="268"/>
      <c r="B2238" s="182">
        <f t="shared" ref="B2238:B2246" si="272">IF(A2238=0,0,VLOOKUP(A2238,Tabla_Indices,2,FALSE))</f>
        <v>0</v>
      </c>
      <c r="C2238" s="269"/>
      <c r="D2238" s="270"/>
      <c r="E2238" s="271"/>
      <c r="F2238" s="276"/>
      <c r="G2238" s="189">
        <f>ROUND(E2238*F2238,2)</f>
        <v>0</v>
      </c>
    </row>
    <row r="2239" spans="1:7" ht="20.100000000000001" customHeight="1" x14ac:dyDescent="0.2">
      <c r="A2239" s="268"/>
      <c r="B2239" s="182">
        <f t="shared" si="272"/>
        <v>0</v>
      </c>
      <c r="C2239" s="275"/>
      <c r="D2239" s="270"/>
      <c r="E2239" s="271"/>
      <c r="F2239" s="272"/>
      <c r="G2239" s="189">
        <f>ROUND(E2239*F2239,2)</f>
        <v>0</v>
      </c>
    </row>
    <row r="2240" spans="1:7" ht="20.100000000000001" customHeight="1" x14ac:dyDescent="0.2">
      <c r="A2240" s="268"/>
      <c r="B2240" s="182">
        <f t="shared" si="272"/>
        <v>0</v>
      </c>
      <c r="C2240" s="277"/>
      <c r="D2240" s="270"/>
      <c r="E2240" s="271"/>
      <c r="F2240" s="272"/>
      <c r="G2240" s="189">
        <f>ROUND(E2240*F2240,2)</f>
        <v>0</v>
      </c>
    </row>
    <row r="2241" spans="1:7" ht="20.100000000000001" customHeight="1" x14ac:dyDescent="0.2">
      <c r="A2241" s="268"/>
      <c r="B2241" s="182">
        <f t="shared" si="272"/>
        <v>0</v>
      </c>
      <c r="C2241" s="277"/>
      <c r="D2241" s="270"/>
      <c r="E2241" s="271"/>
      <c r="F2241" s="272"/>
      <c r="G2241" s="189">
        <f>ROUND(E2241*F2241,2)</f>
        <v>0</v>
      </c>
    </row>
    <row r="2242" spans="1:7" ht="20.100000000000001" customHeight="1" x14ac:dyDescent="0.2">
      <c r="A2242" s="268"/>
      <c r="B2242" s="182">
        <f t="shared" si="272"/>
        <v>0</v>
      </c>
      <c r="C2242" s="277"/>
      <c r="D2242" s="270"/>
      <c r="E2242" s="271"/>
      <c r="F2242" s="272"/>
      <c r="G2242" s="189">
        <f t="shared" ref="G2242:G2246" si="273">ROUND(E2242*F2242,2)</f>
        <v>0</v>
      </c>
    </row>
    <row r="2243" spans="1:7" ht="20.100000000000001" customHeight="1" x14ac:dyDescent="0.2">
      <c r="A2243" s="268"/>
      <c r="B2243" s="182">
        <f t="shared" si="272"/>
        <v>0</v>
      </c>
      <c r="C2243" s="277"/>
      <c r="D2243" s="270"/>
      <c r="E2243" s="271"/>
      <c r="F2243" s="272"/>
      <c r="G2243" s="189">
        <f t="shared" si="273"/>
        <v>0</v>
      </c>
    </row>
    <row r="2244" spans="1:7" ht="20.100000000000001" customHeight="1" x14ac:dyDescent="0.2">
      <c r="A2244" s="268"/>
      <c r="B2244" s="182">
        <f t="shared" si="272"/>
        <v>0</v>
      </c>
      <c r="C2244" s="269"/>
      <c r="D2244" s="270"/>
      <c r="E2244" s="271"/>
      <c r="F2244" s="272"/>
      <c r="G2244" s="189">
        <f t="shared" si="273"/>
        <v>0</v>
      </c>
    </row>
    <row r="2245" spans="1:7" ht="20.100000000000001" customHeight="1" x14ac:dyDescent="0.2">
      <c r="A2245" s="268"/>
      <c r="B2245" s="182">
        <f t="shared" si="272"/>
        <v>0</v>
      </c>
      <c r="C2245" s="269"/>
      <c r="D2245" s="270"/>
      <c r="E2245" s="271"/>
      <c r="F2245" s="272"/>
      <c r="G2245" s="189">
        <f t="shared" si="273"/>
        <v>0</v>
      </c>
    </row>
    <row r="2246" spans="1:7" ht="20.100000000000001" customHeight="1" x14ac:dyDescent="0.2">
      <c r="A2246" s="268"/>
      <c r="B2246" s="182">
        <f t="shared" si="272"/>
        <v>0</v>
      </c>
      <c r="C2246" s="269"/>
      <c r="D2246" s="270"/>
      <c r="E2246" s="271"/>
      <c r="F2246" s="272"/>
      <c r="G2246" s="189">
        <f t="shared" si="273"/>
        <v>0</v>
      </c>
    </row>
    <row r="2247" spans="1:7" ht="20.100000000000001" customHeight="1" x14ac:dyDescent="0.2">
      <c r="A2247" s="248"/>
      <c r="B2247" s="165"/>
      <c r="C2247" s="170"/>
      <c r="D2247" s="165"/>
      <c r="E2247" s="166"/>
      <c r="F2247" s="185" t="s">
        <v>40</v>
      </c>
      <c r="G2247" s="186">
        <f>SUBTOTAL(9,G2238:G2246)</f>
        <v>0</v>
      </c>
    </row>
    <row r="2248" spans="1:7" ht="20.100000000000001" customHeight="1" thickBot="1" x14ac:dyDescent="0.25">
      <c r="A2248" s="191"/>
      <c r="B2248" s="192"/>
      <c r="C2248" s="193"/>
      <c r="D2248" s="192"/>
      <c r="E2248" s="194"/>
      <c r="F2248" s="195"/>
      <c r="G2248" s="196"/>
    </row>
    <row r="2249" spans="1:7" ht="20.100000000000001" customHeight="1" thickBot="1" x14ac:dyDescent="0.25">
      <c r="A2249" s="249" t="str">
        <f>B2207</f>
        <v>16-1</v>
      </c>
      <c r="B2249" s="247" t="str">
        <f>C2207</f>
        <v>Carpintería madera</v>
      </c>
      <c r="C2249" s="197"/>
      <c r="D2249" s="197" t="s">
        <v>41</v>
      </c>
      <c r="E2249" s="198"/>
      <c r="F2249" s="199" t="s">
        <v>42</v>
      </c>
      <c r="G2249" s="200">
        <f>SUBTOTAL(9,G2212:G2248)</f>
        <v>0</v>
      </c>
    </row>
    <row r="2250" spans="1:7" ht="20.100000000000001" customHeight="1" thickTop="1" thickBot="1" x14ac:dyDescent="0.25"/>
    <row r="2251" spans="1:7" ht="20.100000000000001" customHeight="1" thickTop="1" x14ac:dyDescent="0.2">
      <c r="A2251" s="329" t="s">
        <v>44</v>
      </c>
      <c r="B2251" s="330"/>
      <c r="C2251" s="330"/>
      <c r="D2251" s="330"/>
      <c r="E2251" s="330"/>
      <c r="F2251" s="330"/>
      <c r="G2251" s="331"/>
    </row>
    <row r="2252" spans="1:7" ht="20.100000000000001" customHeight="1" x14ac:dyDescent="0.2">
      <c r="A2252" s="155" t="s">
        <v>823</v>
      </c>
      <c r="B2252" s="156" t="str">
        <f>Comitente</f>
        <v>DIRECCIÓN ARQUITECTURA</v>
      </c>
      <c r="C2252" s="157"/>
      <c r="D2252" s="158"/>
      <c r="E2252" s="158"/>
      <c r="F2252" s="159"/>
      <c r="G2252" s="160"/>
    </row>
    <row r="2253" spans="1:7" ht="20.100000000000001" customHeight="1" x14ac:dyDescent="0.2">
      <c r="A2253" s="155" t="s">
        <v>824</v>
      </c>
      <c r="B2253" s="156">
        <f>Contratista</f>
        <v>0</v>
      </c>
      <c r="C2253" s="161"/>
      <c r="D2253" s="161"/>
      <c r="E2253" s="161"/>
      <c r="F2253" s="156"/>
      <c r="G2253" s="162"/>
    </row>
    <row r="2254" spans="1:7" ht="20.100000000000001" customHeight="1" x14ac:dyDescent="0.2">
      <c r="A2254" s="155" t="s">
        <v>31</v>
      </c>
      <c r="B2254" s="156" t="str">
        <f>Obra</f>
        <v>CENTRO DE SALUD SAN MARTIN</v>
      </c>
      <c r="C2254" s="161"/>
      <c r="D2254" s="161"/>
      <c r="E2254" s="161"/>
      <c r="F2254" s="156" t="s">
        <v>45</v>
      </c>
      <c r="G2254" s="162" t="str">
        <f>Fecha_Base</f>
        <v>07/11/2017</v>
      </c>
    </row>
    <row r="2255" spans="1:7" ht="20.100000000000001" customHeight="1" x14ac:dyDescent="0.2">
      <c r="A2255" s="163" t="s">
        <v>822</v>
      </c>
      <c r="B2255" s="164" t="str">
        <f>Ubicación</f>
        <v>CALLE NACIONAL - DISTRITO DOS ACEQUIAS</v>
      </c>
      <c r="C2255" s="164"/>
      <c r="D2255" s="165"/>
      <c r="E2255" s="166"/>
      <c r="F2255" s="167"/>
      <c r="G2255" s="168"/>
    </row>
    <row r="2256" spans="1:7" ht="20.100000000000001" customHeight="1" x14ac:dyDescent="0.2">
      <c r="A2256" s="163" t="s">
        <v>46</v>
      </c>
      <c r="B2256" s="278">
        <v>16</v>
      </c>
      <c r="C2256" s="170" t="str">
        <f>IF(B2256="","",VLOOKUP(B2256,Computo_Presupuesto,2,FALSE))</f>
        <v>CARPINTERIAS</v>
      </c>
      <c r="D2256" s="171"/>
      <c r="E2256" s="166"/>
      <c r="F2256" s="167"/>
      <c r="G2256" s="168"/>
    </row>
    <row r="2257" spans="1:7" ht="20.100000000000001" customHeight="1" x14ac:dyDescent="0.2">
      <c r="A2257" s="163" t="s">
        <v>32</v>
      </c>
      <c r="B2257" s="254" t="s">
        <v>1210</v>
      </c>
      <c r="C2257" s="170" t="str">
        <f>IF(B2257=0,"",VLOOKUP(B2257,Computo_Presupuesto,2,FALSE))</f>
        <v>Carpintería metálica</v>
      </c>
      <c r="D2257" s="165"/>
      <c r="E2257" s="166"/>
      <c r="F2257" s="164" t="s">
        <v>33</v>
      </c>
      <c r="G2257" s="172" t="str">
        <f>IF(B2257=0,"",VLOOKUP(B2257,Computo_Presupuesto,4,FALSE))</f>
        <v>gl</v>
      </c>
    </row>
    <row r="2258" spans="1:7" ht="20.100000000000001" customHeight="1" x14ac:dyDescent="0.2">
      <c r="A2258" s="163"/>
      <c r="B2258" s="164"/>
      <c r="C2258" s="170"/>
      <c r="D2258" s="165"/>
      <c r="E2258" s="166"/>
      <c r="F2258" s="170"/>
      <c r="G2258" s="173"/>
    </row>
    <row r="2259" spans="1:7" ht="20.100000000000001" customHeight="1" x14ac:dyDescent="0.2">
      <c r="A2259" s="332" t="s">
        <v>685</v>
      </c>
      <c r="B2259" s="333"/>
      <c r="C2259" s="334" t="s">
        <v>0</v>
      </c>
      <c r="D2259" s="334" t="s">
        <v>34</v>
      </c>
      <c r="E2259" s="335" t="s">
        <v>35</v>
      </c>
      <c r="F2259" s="336" t="s">
        <v>36</v>
      </c>
      <c r="G2259" s="337" t="s">
        <v>37</v>
      </c>
    </row>
    <row r="2260" spans="1:7" ht="20.100000000000001" customHeight="1" x14ac:dyDescent="0.2">
      <c r="A2260" s="174" t="s">
        <v>686</v>
      </c>
      <c r="B2260" s="175" t="s">
        <v>687</v>
      </c>
      <c r="C2260" s="334"/>
      <c r="D2260" s="334"/>
      <c r="E2260" s="335"/>
      <c r="F2260" s="336"/>
      <c r="G2260" s="337"/>
    </row>
    <row r="2261" spans="1:7" ht="20.100000000000001" customHeight="1" x14ac:dyDescent="0.2">
      <c r="A2261" s="267"/>
      <c r="B2261" s="176"/>
      <c r="C2261" s="177" t="s">
        <v>825</v>
      </c>
      <c r="D2261" s="178"/>
      <c r="E2261" s="179"/>
      <c r="F2261" s="180"/>
      <c r="G2261" s="181"/>
    </row>
    <row r="2262" spans="1:7" ht="20.100000000000001" customHeight="1" x14ac:dyDescent="0.2">
      <c r="A2262" s="268"/>
      <c r="B2262" s="182">
        <f t="shared" ref="B2262:B2273" si="274">IF(A2262=0,0,VLOOKUP(A2262,Tabla_Indices,2,FALSE))</f>
        <v>0</v>
      </c>
      <c r="C2262" s="269"/>
      <c r="D2262" s="270"/>
      <c r="E2262" s="271"/>
      <c r="F2262" s="272"/>
      <c r="G2262" s="183">
        <f>ROUND(E2262*F2262,2)</f>
        <v>0</v>
      </c>
    </row>
    <row r="2263" spans="1:7" ht="20.100000000000001" customHeight="1" x14ac:dyDescent="0.2">
      <c r="A2263" s="273"/>
      <c r="B2263" s="182">
        <f t="shared" si="274"/>
        <v>0</v>
      </c>
      <c r="C2263" s="269"/>
      <c r="D2263" s="270"/>
      <c r="E2263" s="271"/>
      <c r="F2263" s="272"/>
      <c r="G2263" s="183">
        <f t="shared" ref="G2263:G2273" si="275">ROUND(E2263*F2263,2)</f>
        <v>0</v>
      </c>
    </row>
    <row r="2264" spans="1:7" ht="20.100000000000001" customHeight="1" x14ac:dyDescent="0.2">
      <c r="A2264" s="268"/>
      <c r="B2264" s="182">
        <f t="shared" si="274"/>
        <v>0</v>
      </c>
      <c r="C2264" s="269"/>
      <c r="D2264" s="270"/>
      <c r="E2264" s="271"/>
      <c r="F2264" s="272"/>
      <c r="G2264" s="183">
        <f t="shared" si="275"/>
        <v>0</v>
      </c>
    </row>
    <row r="2265" spans="1:7" ht="20.100000000000001" customHeight="1" x14ac:dyDescent="0.2">
      <c r="A2265" s="268"/>
      <c r="B2265" s="182">
        <f t="shared" si="274"/>
        <v>0</v>
      </c>
      <c r="C2265" s="269"/>
      <c r="D2265" s="270"/>
      <c r="E2265" s="271"/>
      <c r="F2265" s="272"/>
      <c r="G2265" s="183">
        <f t="shared" si="275"/>
        <v>0</v>
      </c>
    </row>
    <row r="2266" spans="1:7" ht="20.100000000000001" customHeight="1" x14ac:dyDescent="0.2">
      <c r="A2266" s="268"/>
      <c r="B2266" s="182">
        <f t="shared" si="274"/>
        <v>0</v>
      </c>
      <c r="C2266" s="269"/>
      <c r="D2266" s="270"/>
      <c r="E2266" s="274"/>
      <c r="F2266" s="272"/>
      <c r="G2266" s="183">
        <f t="shared" si="275"/>
        <v>0</v>
      </c>
    </row>
    <row r="2267" spans="1:7" ht="20.100000000000001" customHeight="1" x14ac:dyDescent="0.2">
      <c r="A2267" s="268"/>
      <c r="B2267" s="182">
        <f t="shared" si="274"/>
        <v>0</v>
      </c>
      <c r="C2267" s="269"/>
      <c r="D2267" s="270"/>
      <c r="E2267" s="274"/>
      <c r="F2267" s="272"/>
      <c r="G2267" s="183">
        <f t="shared" si="275"/>
        <v>0</v>
      </c>
    </row>
    <row r="2268" spans="1:7" ht="20.100000000000001" customHeight="1" x14ac:dyDescent="0.2">
      <c r="A2268" s="268"/>
      <c r="B2268" s="182">
        <f t="shared" si="274"/>
        <v>0</v>
      </c>
      <c r="C2268" s="269"/>
      <c r="D2268" s="270"/>
      <c r="E2268" s="271"/>
      <c r="F2268" s="272"/>
      <c r="G2268" s="183">
        <f t="shared" si="275"/>
        <v>0</v>
      </c>
    </row>
    <row r="2269" spans="1:7" ht="20.100000000000001" customHeight="1" x14ac:dyDescent="0.2">
      <c r="A2269" s="268"/>
      <c r="B2269" s="182">
        <f t="shared" si="274"/>
        <v>0</v>
      </c>
      <c r="C2269" s="269"/>
      <c r="D2269" s="270"/>
      <c r="E2269" s="271"/>
      <c r="F2269" s="272"/>
      <c r="G2269" s="183">
        <f t="shared" si="275"/>
        <v>0</v>
      </c>
    </row>
    <row r="2270" spans="1:7" ht="20.100000000000001" customHeight="1" x14ac:dyDescent="0.2">
      <c r="A2270" s="268"/>
      <c r="B2270" s="182">
        <f t="shared" si="274"/>
        <v>0</v>
      </c>
      <c r="C2270" s="269"/>
      <c r="D2270" s="270"/>
      <c r="E2270" s="271"/>
      <c r="F2270" s="272"/>
      <c r="G2270" s="183">
        <f t="shared" si="275"/>
        <v>0</v>
      </c>
    </row>
    <row r="2271" spans="1:7" ht="20.100000000000001" customHeight="1" x14ac:dyDescent="0.2">
      <c r="A2271" s="268"/>
      <c r="B2271" s="182">
        <f t="shared" si="274"/>
        <v>0</v>
      </c>
      <c r="C2271" s="269"/>
      <c r="D2271" s="270"/>
      <c r="E2271" s="271"/>
      <c r="F2271" s="272"/>
      <c r="G2271" s="183">
        <f t="shared" si="275"/>
        <v>0</v>
      </c>
    </row>
    <row r="2272" spans="1:7" ht="20.100000000000001" customHeight="1" x14ac:dyDescent="0.2">
      <c r="A2272" s="268"/>
      <c r="B2272" s="182">
        <f t="shared" si="274"/>
        <v>0</v>
      </c>
      <c r="C2272" s="269"/>
      <c r="D2272" s="270"/>
      <c r="E2272" s="271"/>
      <c r="F2272" s="272"/>
      <c r="G2272" s="183">
        <f t="shared" si="275"/>
        <v>0</v>
      </c>
    </row>
    <row r="2273" spans="1:7" ht="20.100000000000001" customHeight="1" x14ac:dyDescent="0.2">
      <c r="A2273" s="268"/>
      <c r="B2273" s="182">
        <f t="shared" si="274"/>
        <v>0</v>
      </c>
      <c r="C2273" s="269"/>
      <c r="D2273" s="270"/>
      <c r="E2273" s="271"/>
      <c r="F2273" s="272"/>
      <c r="G2273" s="183">
        <f t="shared" si="275"/>
        <v>0</v>
      </c>
    </row>
    <row r="2274" spans="1:7" ht="20.100000000000001" customHeight="1" x14ac:dyDescent="0.2">
      <c r="A2274" s="184"/>
      <c r="B2274" s="170"/>
      <c r="C2274" s="170"/>
      <c r="D2274" s="165"/>
      <c r="E2274" s="166"/>
      <c r="F2274" s="185" t="s">
        <v>38</v>
      </c>
      <c r="G2274" s="186">
        <f>SUBTOTAL(9,G2262:G2273)</f>
        <v>0</v>
      </c>
    </row>
    <row r="2275" spans="1:7" ht="20.100000000000001" customHeight="1" x14ac:dyDescent="0.2">
      <c r="A2275" s="184"/>
      <c r="B2275" s="170"/>
      <c r="C2275" s="187" t="s">
        <v>826</v>
      </c>
      <c r="D2275" s="165"/>
      <c r="E2275" s="166"/>
      <c r="F2275" s="167"/>
      <c r="G2275" s="188"/>
    </row>
    <row r="2276" spans="1:7" ht="20.100000000000001" customHeight="1" x14ac:dyDescent="0.2">
      <c r="A2276" s="268"/>
      <c r="B2276" s="182">
        <f t="shared" ref="B2276:B2285" si="276">IF(A2276=0,0,VLOOKUP(A2276,Tabla_Indices,2,FALSE))</f>
        <v>0</v>
      </c>
      <c r="C2276" s="275"/>
      <c r="D2276" s="270"/>
      <c r="E2276" s="271"/>
      <c r="F2276" s="272"/>
      <c r="G2276" s="183">
        <f>ROUND(E2276*F2276,2)</f>
        <v>0</v>
      </c>
    </row>
    <row r="2277" spans="1:7" ht="20.100000000000001" customHeight="1" x14ac:dyDescent="0.2">
      <c r="A2277" s="268"/>
      <c r="B2277" s="182">
        <f t="shared" si="276"/>
        <v>0</v>
      </c>
      <c r="C2277" s="269"/>
      <c r="D2277" s="270"/>
      <c r="E2277" s="271"/>
      <c r="F2277" s="272"/>
      <c r="G2277" s="183">
        <f>ROUND(E2277*F2277,2)</f>
        <v>0</v>
      </c>
    </row>
    <row r="2278" spans="1:7" ht="20.100000000000001" customHeight="1" x14ac:dyDescent="0.2">
      <c r="A2278" s="268"/>
      <c r="B2278" s="182">
        <f t="shared" si="276"/>
        <v>0</v>
      </c>
      <c r="C2278" s="269"/>
      <c r="D2278" s="270"/>
      <c r="E2278" s="271"/>
      <c r="F2278" s="272"/>
      <c r="G2278" s="183">
        <f t="shared" ref="G2278:G2285" si="277">ROUND(E2278*F2278,2)</f>
        <v>0</v>
      </c>
    </row>
    <row r="2279" spans="1:7" ht="20.100000000000001" customHeight="1" x14ac:dyDescent="0.2">
      <c r="A2279" s="268"/>
      <c r="B2279" s="182">
        <f t="shared" si="276"/>
        <v>0</v>
      </c>
      <c r="C2279" s="269"/>
      <c r="D2279" s="270"/>
      <c r="E2279" s="271"/>
      <c r="F2279" s="272"/>
      <c r="G2279" s="183">
        <f t="shared" si="277"/>
        <v>0</v>
      </c>
    </row>
    <row r="2280" spans="1:7" ht="20.100000000000001" customHeight="1" x14ac:dyDescent="0.2">
      <c r="A2280" s="268"/>
      <c r="B2280" s="182">
        <f t="shared" si="276"/>
        <v>0</v>
      </c>
      <c r="C2280" s="269"/>
      <c r="D2280" s="270"/>
      <c r="E2280" s="271"/>
      <c r="F2280" s="272"/>
      <c r="G2280" s="183">
        <f t="shared" si="277"/>
        <v>0</v>
      </c>
    </row>
    <row r="2281" spans="1:7" ht="20.100000000000001" customHeight="1" x14ac:dyDescent="0.2">
      <c r="A2281" s="268"/>
      <c r="B2281" s="182">
        <f t="shared" si="276"/>
        <v>0</v>
      </c>
      <c r="C2281" s="269"/>
      <c r="D2281" s="270"/>
      <c r="E2281" s="271"/>
      <c r="F2281" s="272"/>
      <c r="G2281" s="183">
        <f t="shared" si="277"/>
        <v>0</v>
      </c>
    </row>
    <row r="2282" spans="1:7" ht="20.100000000000001" customHeight="1" x14ac:dyDescent="0.2">
      <c r="A2282" s="268"/>
      <c r="B2282" s="182">
        <f t="shared" si="276"/>
        <v>0</v>
      </c>
      <c r="C2282" s="269"/>
      <c r="D2282" s="270"/>
      <c r="E2282" s="271"/>
      <c r="F2282" s="272"/>
      <c r="G2282" s="183">
        <f t="shared" si="277"/>
        <v>0</v>
      </c>
    </row>
    <row r="2283" spans="1:7" ht="20.100000000000001" customHeight="1" x14ac:dyDescent="0.2">
      <c r="A2283" s="268"/>
      <c r="B2283" s="182">
        <f t="shared" si="276"/>
        <v>0</v>
      </c>
      <c r="C2283" s="269"/>
      <c r="D2283" s="270"/>
      <c r="E2283" s="271"/>
      <c r="F2283" s="272"/>
      <c r="G2283" s="183">
        <f t="shared" si="277"/>
        <v>0</v>
      </c>
    </row>
    <row r="2284" spans="1:7" ht="20.100000000000001" customHeight="1" x14ac:dyDescent="0.2">
      <c r="A2284" s="268"/>
      <c r="B2284" s="182">
        <f t="shared" si="276"/>
        <v>0</v>
      </c>
      <c r="C2284" s="269"/>
      <c r="D2284" s="270"/>
      <c r="E2284" s="271"/>
      <c r="F2284" s="272"/>
      <c r="G2284" s="183">
        <f t="shared" si="277"/>
        <v>0</v>
      </c>
    </row>
    <row r="2285" spans="1:7" ht="20.100000000000001" customHeight="1" x14ac:dyDescent="0.2">
      <c r="A2285" s="268"/>
      <c r="B2285" s="182">
        <f t="shared" si="276"/>
        <v>0</v>
      </c>
      <c r="C2285" s="269"/>
      <c r="D2285" s="270"/>
      <c r="E2285" s="271"/>
      <c r="F2285" s="272"/>
      <c r="G2285" s="183">
        <f t="shared" si="277"/>
        <v>0</v>
      </c>
    </row>
    <row r="2286" spans="1:7" ht="20.100000000000001" customHeight="1" x14ac:dyDescent="0.2">
      <c r="A2286" s="184"/>
      <c r="B2286" s="170"/>
      <c r="C2286" s="170"/>
      <c r="D2286" s="165"/>
      <c r="E2286" s="166"/>
      <c r="F2286" s="185" t="s">
        <v>39</v>
      </c>
      <c r="G2286" s="186">
        <f>SUBTOTAL(9,G2276:G2285)</f>
        <v>0</v>
      </c>
    </row>
    <row r="2287" spans="1:7" ht="20.100000000000001" customHeight="1" x14ac:dyDescent="0.2">
      <c r="A2287" s="184"/>
      <c r="B2287" s="170"/>
      <c r="C2287" s="187" t="s">
        <v>827</v>
      </c>
      <c r="D2287" s="165"/>
      <c r="E2287" s="166"/>
      <c r="F2287" s="170"/>
      <c r="G2287" s="188"/>
    </row>
    <row r="2288" spans="1:7" ht="20.100000000000001" customHeight="1" x14ac:dyDescent="0.2">
      <c r="A2288" s="268"/>
      <c r="B2288" s="182">
        <f t="shared" ref="B2288:B2296" si="278">IF(A2288=0,0,VLOOKUP(A2288,Tabla_Indices,2,FALSE))</f>
        <v>0</v>
      </c>
      <c r="C2288" s="269"/>
      <c r="D2288" s="270"/>
      <c r="E2288" s="271"/>
      <c r="F2288" s="276"/>
      <c r="G2288" s="189">
        <f>ROUND(E2288*F2288,2)</f>
        <v>0</v>
      </c>
    </row>
    <row r="2289" spans="1:7" ht="20.100000000000001" customHeight="1" x14ac:dyDescent="0.2">
      <c r="A2289" s="268"/>
      <c r="B2289" s="182">
        <f t="shared" si="278"/>
        <v>0</v>
      </c>
      <c r="C2289" s="275"/>
      <c r="D2289" s="270"/>
      <c r="E2289" s="271"/>
      <c r="F2289" s="272"/>
      <c r="G2289" s="189">
        <f>ROUND(E2289*F2289,2)</f>
        <v>0</v>
      </c>
    </row>
    <row r="2290" spans="1:7" ht="20.100000000000001" customHeight="1" x14ac:dyDescent="0.2">
      <c r="A2290" s="268"/>
      <c r="B2290" s="182">
        <f t="shared" si="278"/>
        <v>0</v>
      </c>
      <c r="C2290" s="277"/>
      <c r="D2290" s="270"/>
      <c r="E2290" s="271"/>
      <c r="F2290" s="272"/>
      <c r="G2290" s="189">
        <f>ROUND(E2290*F2290,2)</f>
        <v>0</v>
      </c>
    </row>
    <row r="2291" spans="1:7" ht="20.100000000000001" customHeight="1" x14ac:dyDescent="0.2">
      <c r="A2291" s="268"/>
      <c r="B2291" s="182">
        <f t="shared" si="278"/>
        <v>0</v>
      </c>
      <c r="C2291" s="277"/>
      <c r="D2291" s="270"/>
      <c r="E2291" s="271"/>
      <c r="F2291" s="272"/>
      <c r="G2291" s="189">
        <f>ROUND(E2291*F2291,2)</f>
        <v>0</v>
      </c>
    </row>
    <row r="2292" spans="1:7" ht="20.100000000000001" customHeight="1" x14ac:dyDescent="0.2">
      <c r="A2292" s="268"/>
      <c r="B2292" s="182">
        <f t="shared" si="278"/>
        <v>0</v>
      </c>
      <c r="C2292" s="277"/>
      <c r="D2292" s="270"/>
      <c r="E2292" s="271"/>
      <c r="F2292" s="272"/>
      <c r="G2292" s="189">
        <f t="shared" ref="G2292:G2296" si="279">ROUND(E2292*F2292,2)</f>
        <v>0</v>
      </c>
    </row>
    <row r="2293" spans="1:7" ht="20.100000000000001" customHeight="1" x14ac:dyDescent="0.2">
      <c r="A2293" s="268"/>
      <c r="B2293" s="182">
        <f t="shared" si="278"/>
        <v>0</v>
      </c>
      <c r="C2293" s="277"/>
      <c r="D2293" s="270"/>
      <c r="E2293" s="271"/>
      <c r="F2293" s="272"/>
      <c r="G2293" s="189">
        <f t="shared" si="279"/>
        <v>0</v>
      </c>
    </row>
    <row r="2294" spans="1:7" ht="20.100000000000001" customHeight="1" x14ac:dyDescent="0.2">
      <c r="A2294" s="268"/>
      <c r="B2294" s="182">
        <f t="shared" si="278"/>
        <v>0</v>
      </c>
      <c r="C2294" s="269"/>
      <c r="D2294" s="270"/>
      <c r="E2294" s="271"/>
      <c r="F2294" s="272"/>
      <c r="G2294" s="189">
        <f t="shared" si="279"/>
        <v>0</v>
      </c>
    </row>
    <row r="2295" spans="1:7" ht="20.100000000000001" customHeight="1" x14ac:dyDescent="0.2">
      <c r="A2295" s="268"/>
      <c r="B2295" s="182">
        <f t="shared" si="278"/>
        <v>0</v>
      </c>
      <c r="C2295" s="269"/>
      <c r="D2295" s="270"/>
      <c r="E2295" s="271"/>
      <c r="F2295" s="272"/>
      <c r="G2295" s="189">
        <f t="shared" si="279"/>
        <v>0</v>
      </c>
    </row>
    <row r="2296" spans="1:7" ht="20.100000000000001" customHeight="1" x14ac:dyDescent="0.2">
      <c r="A2296" s="268"/>
      <c r="B2296" s="182">
        <f t="shared" si="278"/>
        <v>0</v>
      </c>
      <c r="C2296" s="269"/>
      <c r="D2296" s="270"/>
      <c r="E2296" s="271"/>
      <c r="F2296" s="272"/>
      <c r="G2296" s="189">
        <f t="shared" si="279"/>
        <v>0</v>
      </c>
    </row>
    <row r="2297" spans="1:7" ht="20.100000000000001" customHeight="1" x14ac:dyDescent="0.2">
      <c r="A2297" s="190"/>
      <c r="B2297" s="165"/>
      <c r="C2297" s="170"/>
      <c r="D2297" s="165"/>
      <c r="E2297" s="166"/>
      <c r="F2297" s="185" t="s">
        <v>40</v>
      </c>
      <c r="G2297" s="186">
        <f>SUBTOTAL(9,G2288:G2296)</f>
        <v>0</v>
      </c>
    </row>
    <row r="2298" spans="1:7" ht="20.100000000000001" customHeight="1" thickBot="1" x14ac:dyDescent="0.25">
      <c r="A2298" s="191"/>
      <c r="B2298" s="192"/>
      <c r="C2298" s="193"/>
      <c r="D2298" s="192"/>
      <c r="E2298" s="194"/>
      <c r="F2298" s="195"/>
      <c r="G2298" s="196"/>
    </row>
    <row r="2299" spans="1:7" ht="20.100000000000001" customHeight="1" thickBot="1" x14ac:dyDescent="0.25">
      <c r="A2299" s="249" t="str">
        <f>B2257</f>
        <v>16-2</v>
      </c>
      <c r="B2299" s="247" t="str">
        <f>C2257</f>
        <v>Carpintería metálica</v>
      </c>
      <c r="C2299" s="197"/>
      <c r="D2299" s="197" t="s">
        <v>41</v>
      </c>
      <c r="E2299" s="198"/>
      <c r="F2299" s="199" t="s">
        <v>42</v>
      </c>
      <c r="G2299" s="200">
        <f>SUBTOTAL(9,G2262:G2298)</f>
        <v>0</v>
      </c>
    </row>
    <row r="2300" spans="1:7" ht="20.100000000000001" customHeight="1" thickTop="1" thickBot="1" x14ac:dyDescent="0.25"/>
    <row r="2301" spans="1:7" ht="20.100000000000001" customHeight="1" thickTop="1" x14ac:dyDescent="0.2">
      <c r="A2301" s="329" t="s">
        <v>44</v>
      </c>
      <c r="B2301" s="330"/>
      <c r="C2301" s="330"/>
      <c r="D2301" s="330"/>
      <c r="E2301" s="330"/>
      <c r="F2301" s="330"/>
      <c r="G2301" s="331"/>
    </row>
    <row r="2302" spans="1:7" ht="20.100000000000001" customHeight="1" x14ac:dyDescent="0.2">
      <c r="A2302" s="155" t="s">
        <v>823</v>
      </c>
      <c r="B2302" s="156" t="str">
        <f>Comitente</f>
        <v>DIRECCIÓN ARQUITECTURA</v>
      </c>
      <c r="C2302" s="157"/>
      <c r="D2302" s="158"/>
      <c r="E2302" s="158"/>
      <c r="F2302" s="159"/>
      <c r="G2302" s="160"/>
    </row>
    <row r="2303" spans="1:7" ht="20.100000000000001" customHeight="1" x14ac:dyDescent="0.2">
      <c r="A2303" s="155" t="s">
        <v>824</v>
      </c>
      <c r="B2303" s="156">
        <f>Contratista</f>
        <v>0</v>
      </c>
      <c r="C2303" s="161"/>
      <c r="D2303" s="161"/>
      <c r="E2303" s="161"/>
      <c r="F2303" s="156"/>
      <c r="G2303" s="162"/>
    </row>
    <row r="2304" spans="1:7" ht="20.100000000000001" customHeight="1" x14ac:dyDescent="0.2">
      <c r="A2304" s="155" t="s">
        <v>31</v>
      </c>
      <c r="B2304" s="156" t="str">
        <f>Obra</f>
        <v>CENTRO DE SALUD SAN MARTIN</v>
      </c>
      <c r="C2304" s="161"/>
      <c r="D2304" s="161"/>
      <c r="E2304" s="161"/>
      <c r="F2304" s="156" t="s">
        <v>45</v>
      </c>
      <c r="G2304" s="162" t="str">
        <f>Fecha_Base</f>
        <v>07/11/2017</v>
      </c>
    </row>
    <row r="2305" spans="1:7" ht="20.100000000000001" customHeight="1" x14ac:dyDescent="0.2">
      <c r="A2305" s="163" t="s">
        <v>822</v>
      </c>
      <c r="B2305" s="164" t="str">
        <f>Ubicación</f>
        <v>CALLE NACIONAL - DISTRITO DOS ACEQUIAS</v>
      </c>
      <c r="C2305" s="164"/>
      <c r="D2305" s="165"/>
      <c r="E2305" s="166"/>
      <c r="F2305" s="167"/>
      <c r="G2305" s="168"/>
    </row>
    <row r="2306" spans="1:7" ht="20.100000000000001" customHeight="1" x14ac:dyDescent="0.2">
      <c r="A2306" s="163" t="s">
        <v>46</v>
      </c>
      <c r="B2306" s="278">
        <v>16</v>
      </c>
      <c r="C2306" s="170" t="str">
        <f>IF(B2306="","",VLOOKUP(B2306,Computo_Presupuesto,2,FALSE))</f>
        <v>CARPINTERIAS</v>
      </c>
      <c r="D2306" s="171"/>
      <c r="E2306" s="166"/>
      <c r="F2306" s="167"/>
      <c r="G2306" s="168"/>
    </row>
    <row r="2307" spans="1:7" ht="20.100000000000001" customHeight="1" x14ac:dyDescent="0.2">
      <c r="A2307" s="163" t="s">
        <v>32</v>
      </c>
      <c r="B2307" s="254" t="s">
        <v>1660</v>
      </c>
      <c r="C2307" s="170" t="str">
        <f>IF(B2307=0,"",VLOOKUP(B2307,Computo_Presupuesto,2,FALSE))</f>
        <v>Carpintería aluminio</v>
      </c>
      <c r="D2307" s="165"/>
      <c r="E2307" s="166"/>
      <c r="F2307" s="164" t="s">
        <v>33</v>
      </c>
      <c r="G2307" s="172" t="str">
        <f>IF(B2307=0,"",VLOOKUP(B2307,Computo_Presupuesto,4,FALSE))</f>
        <v>gl</v>
      </c>
    </row>
    <row r="2308" spans="1:7" ht="20.100000000000001" customHeight="1" x14ac:dyDescent="0.2">
      <c r="A2308" s="163"/>
      <c r="B2308" s="164"/>
      <c r="C2308" s="170"/>
      <c r="D2308" s="165"/>
      <c r="E2308" s="166"/>
      <c r="F2308" s="170"/>
      <c r="G2308" s="173"/>
    </row>
    <row r="2309" spans="1:7" ht="20.100000000000001" customHeight="1" x14ac:dyDescent="0.2">
      <c r="A2309" s="332" t="s">
        <v>685</v>
      </c>
      <c r="B2309" s="333"/>
      <c r="C2309" s="334" t="s">
        <v>0</v>
      </c>
      <c r="D2309" s="334" t="s">
        <v>34</v>
      </c>
      <c r="E2309" s="335" t="s">
        <v>35</v>
      </c>
      <c r="F2309" s="336" t="s">
        <v>36</v>
      </c>
      <c r="G2309" s="337" t="s">
        <v>37</v>
      </c>
    </row>
    <row r="2310" spans="1:7" ht="20.100000000000001" customHeight="1" x14ac:dyDescent="0.2">
      <c r="A2310" s="174" t="s">
        <v>686</v>
      </c>
      <c r="B2310" s="175" t="s">
        <v>687</v>
      </c>
      <c r="C2310" s="334"/>
      <c r="D2310" s="334"/>
      <c r="E2310" s="335"/>
      <c r="F2310" s="336"/>
      <c r="G2310" s="337"/>
    </row>
    <row r="2311" spans="1:7" ht="20.100000000000001" customHeight="1" x14ac:dyDescent="0.2">
      <c r="A2311" s="267"/>
      <c r="B2311" s="176"/>
      <c r="C2311" s="177" t="s">
        <v>825</v>
      </c>
      <c r="D2311" s="178"/>
      <c r="E2311" s="179"/>
      <c r="F2311" s="180"/>
      <c r="G2311" s="181"/>
    </row>
    <row r="2312" spans="1:7" ht="20.100000000000001" customHeight="1" x14ac:dyDescent="0.2">
      <c r="A2312" s="268"/>
      <c r="B2312" s="182">
        <f t="shared" ref="B2312:B2323" si="280">IF(A2312=0,0,VLOOKUP(A2312,Tabla_Indices,2,FALSE))</f>
        <v>0</v>
      </c>
      <c r="C2312" s="269"/>
      <c r="D2312" s="270"/>
      <c r="E2312" s="271"/>
      <c r="F2312" s="272"/>
      <c r="G2312" s="183">
        <f>ROUND(E2312*F2312,2)</f>
        <v>0</v>
      </c>
    </row>
    <row r="2313" spans="1:7" ht="20.100000000000001" customHeight="1" x14ac:dyDescent="0.2">
      <c r="A2313" s="273"/>
      <c r="B2313" s="182">
        <f t="shared" si="280"/>
        <v>0</v>
      </c>
      <c r="C2313" s="269"/>
      <c r="D2313" s="270"/>
      <c r="E2313" s="271"/>
      <c r="F2313" s="272"/>
      <c r="G2313" s="183">
        <f t="shared" ref="G2313:G2323" si="281">ROUND(E2313*F2313,2)</f>
        <v>0</v>
      </c>
    </row>
    <row r="2314" spans="1:7" ht="20.100000000000001" customHeight="1" x14ac:dyDescent="0.2">
      <c r="A2314" s="268"/>
      <c r="B2314" s="182">
        <f t="shared" si="280"/>
        <v>0</v>
      </c>
      <c r="C2314" s="269"/>
      <c r="D2314" s="270"/>
      <c r="E2314" s="271"/>
      <c r="F2314" s="272"/>
      <c r="G2314" s="183">
        <f t="shared" si="281"/>
        <v>0</v>
      </c>
    </row>
    <row r="2315" spans="1:7" ht="20.100000000000001" customHeight="1" x14ac:dyDescent="0.2">
      <c r="A2315" s="268"/>
      <c r="B2315" s="182">
        <f t="shared" si="280"/>
        <v>0</v>
      </c>
      <c r="C2315" s="269"/>
      <c r="D2315" s="270"/>
      <c r="E2315" s="271"/>
      <c r="F2315" s="272"/>
      <c r="G2315" s="183">
        <f t="shared" si="281"/>
        <v>0</v>
      </c>
    </row>
    <row r="2316" spans="1:7" ht="20.100000000000001" customHeight="1" x14ac:dyDescent="0.2">
      <c r="A2316" s="268"/>
      <c r="B2316" s="182">
        <f t="shared" si="280"/>
        <v>0</v>
      </c>
      <c r="C2316" s="269"/>
      <c r="D2316" s="270"/>
      <c r="E2316" s="274"/>
      <c r="F2316" s="272"/>
      <c r="G2316" s="183">
        <f t="shared" si="281"/>
        <v>0</v>
      </c>
    </row>
    <row r="2317" spans="1:7" ht="20.100000000000001" customHeight="1" x14ac:dyDescent="0.2">
      <c r="A2317" s="268"/>
      <c r="B2317" s="182">
        <f t="shared" si="280"/>
        <v>0</v>
      </c>
      <c r="C2317" s="269"/>
      <c r="D2317" s="270"/>
      <c r="E2317" s="274"/>
      <c r="F2317" s="272"/>
      <c r="G2317" s="183">
        <f t="shared" si="281"/>
        <v>0</v>
      </c>
    </row>
    <row r="2318" spans="1:7" ht="20.100000000000001" customHeight="1" x14ac:dyDescent="0.2">
      <c r="A2318" s="268"/>
      <c r="B2318" s="182">
        <f t="shared" si="280"/>
        <v>0</v>
      </c>
      <c r="C2318" s="269"/>
      <c r="D2318" s="270"/>
      <c r="E2318" s="271"/>
      <c r="F2318" s="272"/>
      <c r="G2318" s="183">
        <f t="shared" si="281"/>
        <v>0</v>
      </c>
    </row>
    <row r="2319" spans="1:7" ht="20.100000000000001" customHeight="1" x14ac:dyDescent="0.2">
      <c r="A2319" s="268"/>
      <c r="B2319" s="182">
        <f t="shared" si="280"/>
        <v>0</v>
      </c>
      <c r="C2319" s="269"/>
      <c r="D2319" s="270"/>
      <c r="E2319" s="271"/>
      <c r="F2319" s="272"/>
      <c r="G2319" s="183">
        <f t="shared" si="281"/>
        <v>0</v>
      </c>
    </row>
    <row r="2320" spans="1:7" ht="20.100000000000001" customHeight="1" x14ac:dyDescent="0.2">
      <c r="A2320" s="268"/>
      <c r="B2320" s="182">
        <f t="shared" si="280"/>
        <v>0</v>
      </c>
      <c r="C2320" s="269"/>
      <c r="D2320" s="270"/>
      <c r="E2320" s="271"/>
      <c r="F2320" s="272"/>
      <c r="G2320" s="183">
        <f t="shared" si="281"/>
        <v>0</v>
      </c>
    </row>
    <row r="2321" spans="1:7" ht="20.100000000000001" customHeight="1" x14ac:dyDescent="0.2">
      <c r="A2321" s="268"/>
      <c r="B2321" s="182">
        <f t="shared" si="280"/>
        <v>0</v>
      </c>
      <c r="C2321" s="269"/>
      <c r="D2321" s="270"/>
      <c r="E2321" s="271"/>
      <c r="F2321" s="272"/>
      <c r="G2321" s="183">
        <f t="shared" si="281"/>
        <v>0</v>
      </c>
    </row>
    <row r="2322" spans="1:7" ht="20.100000000000001" customHeight="1" x14ac:dyDescent="0.2">
      <c r="A2322" s="268"/>
      <c r="B2322" s="182">
        <f t="shared" si="280"/>
        <v>0</v>
      </c>
      <c r="C2322" s="269"/>
      <c r="D2322" s="270"/>
      <c r="E2322" s="271"/>
      <c r="F2322" s="272"/>
      <c r="G2322" s="183">
        <f t="shared" si="281"/>
        <v>0</v>
      </c>
    </row>
    <row r="2323" spans="1:7" ht="20.100000000000001" customHeight="1" x14ac:dyDescent="0.2">
      <c r="A2323" s="268"/>
      <c r="B2323" s="182">
        <f t="shared" si="280"/>
        <v>0</v>
      </c>
      <c r="C2323" s="269"/>
      <c r="D2323" s="270"/>
      <c r="E2323" s="271"/>
      <c r="F2323" s="272"/>
      <c r="G2323" s="183">
        <f t="shared" si="281"/>
        <v>0</v>
      </c>
    </row>
    <row r="2324" spans="1:7" ht="20.100000000000001" customHeight="1" x14ac:dyDescent="0.2">
      <c r="A2324" s="184"/>
      <c r="B2324" s="170"/>
      <c r="C2324" s="170"/>
      <c r="D2324" s="165"/>
      <c r="E2324" s="166"/>
      <c r="F2324" s="185" t="s">
        <v>38</v>
      </c>
      <c r="G2324" s="186">
        <f>SUBTOTAL(9,G2312:G2323)</f>
        <v>0</v>
      </c>
    </row>
    <row r="2325" spans="1:7" ht="20.100000000000001" customHeight="1" x14ac:dyDescent="0.2">
      <c r="A2325" s="184"/>
      <c r="B2325" s="170"/>
      <c r="C2325" s="187" t="s">
        <v>826</v>
      </c>
      <c r="D2325" s="165"/>
      <c r="E2325" s="166"/>
      <c r="F2325" s="167"/>
      <c r="G2325" s="188"/>
    </row>
    <row r="2326" spans="1:7" ht="20.100000000000001" customHeight="1" x14ac:dyDescent="0.2">
      <c r="A2326" s="268"/>
      <c r="B2326" s="182">
        <f t="shared" ref="B2326:B2335" si="282">IF(A2326=0,0,VLOOKUP(A2326,Tabla_Indices,2,FALSE))</f>
        <v>0</v>
      </c>
      <c r="C2326" s="275"/>
      <c r="D2326" s="270"/>
      <c r="E2326" s="271"/>
      <c r="F2326" s="272"/>
      <c r="G2326" s="183">
        <f>ROUND(E2326*F2326,2)</f>
        <v>0</v>
      </c>
    </row>
    <row r="2327" spans="1:7" ht="20.100000000000001" customHeight="1" x14ac:dyDescent="0.2">
      <c r="A2327" s="268"/>
      <c r="B2327" s="182">
        <f t="shared" si="282"/>
        <v>0</v>
      </c>
      <c r="C2327" s="269"/>
      <c r="D2327" s="270"/>
      <c r="E2327" s="271"/>
      <c r="F2327" s="272"/>
      <c r="G2327" s="183">
        <f>ROUND(E2327*F2327,2)</f>
        <v>0</v>
      </c>
    </row>
    <row r="2328" spans="1:7" ht="20.100000000000001" customHeight="1" x14ac:dyDescent="0.2">
      <c r="A2328" s="268"/>
      <c r="B2328" s="182">
        <f t="shared" si="282"/>
        <v>0</v>
      </c>
      <c r="C2328" s="269"/>
      <c r="D2328" s="270"/>
      <c r="E2328" s="271"/>
      <c r="F2328" s="272"/>
      <c r="G2328" s="183">
        <f t="shared" ref="G2328:G2335" si="283">ROUND(E2328*F2328,2)</f>
        <v>0</v>
      </c>
    </row>
    <row r="2329" spans="1:7" ht="20.100000000000001" customHeight="1" x14ac:dyDescent="0.2">
      <c r="A2329" s="268"/>
      <c r="B2329" s="182">
        <f t="shared" si="282"/>
        <v>0</v>
      </c>
      <c r="C2329" s="269"/>
      <c r="D2329" s="270"/>
      <c r="E2329" s="271"/>
      <c r="F2329" s="272"/>
      <c r="G2329" s="183">
        <f t="shared" si="283"/>
        <v>0</v>
      </c>
    </row>
    <row r="2330" spans="1:7" ht="20.100000000000001" customHeight="1" x14ac:dyDescent="0.2">
      <c r="A2330" s="268"/>
      <c r="B2330" s="182">
        <f t="shared" si="282"/>
        <v>0</v>
      </c>
      <c r="C2330" s="269"/>
      <c r="D2330" s="270"/>
      <c r="E2330" s="271"/>
      <c r="F2330" s="272"/>
      <c r="G2330" s="183">
        <f t="shared" si="283"/>
        <v>0</v>
      </c>
    </row>
    <row r="2331" spans="1:7" ht="20.100000000000001" customHeight="1" x14ac:dyDescent="0.2">
      <c r="A2331" s="268"/>
      <c r="B2331" s="182">
        <f t="shared" si="282"/>
        <v>0</v>
      </c>
      <c r="C2331" s="269"/>
      <c r="D2331" s="270"/>
      <c r="E2331" s="271"/>
      <c r="F2331" s="272"/>
      <c r="G2331" s="183">
        <f t="shared" si="283"/>
        <v>0</v>
      </c>
    </row>
    <row r="2332" spans="1:7" ht="20.100000000000001" customHeight="1" x14ac:dyDescent="0.2">
      <c r="A2332" s="268"/>
      <c r="B2332" s="182">
        <f t="shared" si="282"/>
        <v>0</v>
      </c>
      <c r="C2332" s="269"/>
      <c r="D2332" s="270"/>
      <c r="E2332" s="271"/>
      <c r="F2332" s="272"/>
      <c r="G2332" s="183">
        <f t="shared" si="283"/>
        <v>0</v>
      </c>
    </row>
    <row r="2333" spans="1:7" ht="20.100000000000001" customHeight="1" x14ac:dyDescent="0.2">
      <c r="A2333" s="268"/>
      <c r="B2333" s="182">
        <f t="shared" si="282"/>
        <v>0</v>
      </c>
      <c r="C2333" s="269"/>
      <c r="D2333" s="270"/>
      <c r="E2333" s="271"/>
      <c r="F2333" s="272"/>
      <c r="G2333" s="183">
        <f t="shared" si="283"/>
        <v>0</v>
      </c>
    </row>
    <row r="2334" spans="1:7" ht="20.100000000000001" customHeight="1" x14ac:dyDescent="0.2">
      <c r="A2334" s="268"/>
      <c r="B2334" s="182">
        <f t="shared" si="282"/>
        <v>0</v>
      </c>
      <c r="C2334" s="269"/>
      <c r="D2334" s="270"/>
      <c r="E2334" s="271"/>
      <c r="F2334" s="272"/>
      <c r="G2334" s="183">
        <f t="shared" si="283"/>
        <v>0</v>
      </c>
    </row>
    <row r="2335" spans="1:7" ht="20.100000000000001" customHeight="1" x14ac:dyDescent="0.2">
      <c r="A2335" s="268"/>
      <c r="B2335" s="182">
        <f t="shared" si="282"/>
        <v>0</v>
      </c>
      <c r="C2335" s="269"/>
      <c r="D2335" s="270"/>
      <c r="E2335" s="271"/>
      <c r="F2335" s="272"/>
      <c r="G2335" s="183">
        <f t="shared" si="283"/>
        <v>0</v>
      </c>
    </row>
    <row r="2336" spans="1:7" ht="20.100000000000001" customHeight="1" x14ac:dyDescent="0.2">
      <c r="A2336" s="184"/>
      <c r="B2336" s="170"/>
      <c r="C2336" s="170"/>
      <c r="D2336" s="165"/>
      <c r="E2336" s="166"/>
      <c r="F2336" s="185" t="s">
        <v>39</v>
      </c>
      <c r="G2336" s="186">
        <f>SUBTOTAL(9,G2326:G2335)</f>
        <v>0</v>
      </c>
    </row>
    <row r="2337" spans="1:7" ht="20.100000000000001" customHeight="1" x14ac:dyDescent="0.2">
      <c r="A2337" s="184"/>
      <c r="B2337" s="170"/>
      <c r="C2337" s="187" t="s">
        <v>827</v>
      </c>
      <c r="D2337" s="165"/>
      <c r="E2337" s="166"/>
      <c r="F2337" s="170"/>
      <c r="G2337" s="188"/>
    </row>
    <row r="2338" spans="1:7" ht="20.100000000000001" customHeight="1" x14ac:dyDescent="0.2">
      <c r="A2338" s="268"/>
      <c r="B2338" s="182">
        <f t="shared" ref="B2338:B2346" si="284">IF(A2338=0,0,VLOOKUP(A2338,Tabla_Indices,2,FALSE))</f>
        <v>0</v>
      </c>
      <c r="C2338" s="269"/>
      <c r="D2338" s="270"/>
      <c r="E2338" s="271"/>
      <c r="F2338" s="276"/>
      <c r="G2338" s="189">
        <f>ROUND(E2338*F2338,2)</f>
        <v>0</v>
      </c>
    </row>
    <row r="2339" spans="1:7" ht="20.100000000000001" customHeight="1" x14ac:dyDescent="0.2">
      <c r="A2339" s="268"/>
      <c r="B2339" s="182">
        <f t="shared" si="284"/>
        <v>0</v>
      </c>
      <c r="C2339" s="275"/>
      <c r="D2339" s="270"/>
      <c r="E2339" s="271"/>
      <c r="F2339" s="272"/>
      <c r="G2339" s="189">
        <f>ROUND(E2339*F2339,2)</f>
        <v>0</v>
      </c>
    </row>
    <row r="2340" spans="1:7" ht="20.100000000000001" customHeight="1" x14ac:dyDescent="0.2">
      <c r="A2340" s="268"/>
      <c r="B2340" s="182">
        <f t="shared" si="284"/>
        <v>0</v>
      </c>
      <c r="C2340" s="277"/>
      <c r="D2340" s="270"/>
      <c r="E2340" s="271"/>
      <c r="F2340" s="272"/>
      <c r="G2340" s="189">
        <f>ROUND(E2340*F2340,2)</f>
        <v>0</v>
      </c>
    </row>
    <row r="2341" spans="1:7" ht="20.100000000000001" customHeight="1" x14ac:dyDescent="0.2">
      <c r="A2341" s="268"/>
      <c r="B2341" s="182">
        <f t="shared" si="284"/>
        <v>0</v>
      </c>
      <c r="C2341" s="277"/>
      <c r="D2341" s="270"/>
      <c r="E2341" s="271"/>
      <c r="F2341" s="272"/>
      <c r="G2341" s="189">
        <f>ROUND(E2341*F2341,2)</f>
        <v>0</v>
      </c>
    </row>
    <row r="2342" spans="1:7" ht="20.100000000000001" customHeight="1" x14ac:dyDescent="0.2">
      <c r="A2342" s="268"/>
      <c r="B2342" s="182">
        <f t="shared" si="284"/>
        <v>0</v>
      </c>
      <c r="C2342" s="277"/>
      <c r="D2342" s="270"/>
      <c r="E2342" s="271"/>
      <c r="F2342" s="272"/>
      <c r="G2342" s="189">
        <f t="shared" ref="G2342:G2346" si="285">ROUND(E2342*F2342,2)</f>
        <v>0</v>
      </c>
    </row>
    <row r="2343" spans="1:7" ht="20.100000000000001" customHeight="1" x14ac:dyDescent="0.2">
      <c r="A2343" s="268"/>
      <c r="B2343" s="182">
        <f t="shared" si="284"/>
        <v>0</v>
      </c>
      <c r="C2343" s="277"/>
      <c r="D2343" s="270"/>
      <c r="E2343" s="271"/>
      <c r="F2343" s="272"/>
      <c r="G2343" s="189">
        <f t="shared" si="285"/>
        <v>0</v>
      </c>
    </row>
    <row r="2344" spans="1:7" ht="20.100000000000001" customHeight="1" x14ac:dyDescent="0.2">
      <c r="A2344" s="268"/>
      <c r="B2344" s="182">
        <f t="shared" si="284"/>
        <v>0</v>
      </c>
      <c r="C2344" s="269"/>
      <c r="D2344" s="270"/>
      <c r="E2344" s="271"/>
      <c r="F2344" s="272"/>
      <c r="G2344" s="189">
        <f t="shared" si="285"/>
        <v>0</v>
      </c>
    </row>
    <row r="2345" spans="1:7" ht="20.100000000000001" customHeight="1" x14ac:dyDescent="0.2">
      <c r="A2345" s="268"/>
      <c r="B2345" s="182">
        <f t="shared" si="284"/>
        <v>0</v>
      </c>
      <c r="C2345" s="269"/>
      <c r="D2345" s="270"/>
      <c r="E2345" s="271"/>
      <c r="F2345" s="272"/>
      <c r="G2345" s="189">
        <f t="shared" si="285"/>
        <v>0</v>
      </c>
    </row>
    <row r="2346" spans="1:7" ht="20.100000000000001" customHeight="1" x14ac:dyDescent="0.2">
      <c r="A2346" s="268"/>
      <c r="B2346" s="182">
        <f t="shared" si="284"/>
        <v>0</v>
      </c>
      <c r="C2346" s="269"/>
      <c r="D2346" s="270"/>
      <c r="E2346" s="271"/>
      <c r="F2346" s="272"/>
      <c r="G2346" s="189">
        <f t="shared" si="285"/>
        <v>0</v>
      </c>
    </row>
    <row r="2347" spans="1:7" ht="20.100000000000001" customHeight="1" x14ac:dyDescent="0.2">
      <c r="A2347" s="190"/>
      <c r="B2347" s="165"/>
      <c r="C2347" s="170"/>
      <c r="D2347" s="165"/>
      <c r="E2347" s="166"/>
      <c r="F2347" s="185" t="s">
        <v>40</v>
      </c>
      <c r="G2347" s="186">
        <f>SUBTOTAL(9,G2338:G2346)</f>
        <v>0</v>
      </c>
    </row>
    <row r="2348" spans="1:7" ht="20.100000000000001" customHeight="1" thickBot="1" x14ac:dyDescent="0.25">
      <c r="A2348" s="191"/>
      <c r="B2348" s="192"/>
      <c r="C2348" s="193"/>
      <c r="D2348" s="192"/>
      <c r="E2348" s="194"/>
      <c r="F2348" s="195"/>
      <c r="G2348" s="196"/>
    </row>
    <row r="2349" spans="1:7" ht="20.100000000000001" customHeight="1" thickBot="1" x14ac:dyDescent="0.25">
      <c r="A2349" s="249" t="str">
        <f>B2307</f>
        <v>16-3</v>
      </c>
      <c r="B2349" s="247" t="str">
        <f>C2307</f>
        <v>Carpintería aluminio</v>
      </c>
      <c r="C2349" s="197"/>
      <c r="D2349" s="197" t="s">
        <v>41</v>
      </c>
      <c r="E2349" s="198"/>
      <c r="F2349" s="199" t="s">
        <v>42</v>
      </c>
      <c r="G2349" s="200">
        <f>SUBTOTAL(9,G2312:G2348)</f>
        <v>0</v>
      </c>
    </row>
    <row r="2350" spans="1:7" ht="20.100000000000001" customHeight="1" thickTop="1" thickBot="1" x14ac:dyDescent="0.25"/>
    <row r="2351" spans="1:7" ht="20.100000000000001" customHeight="1" thickTop="1" x14ac:dyDescent="0.2">
      <c r="A2351" s="329" t="s">
        <v>44</v>
      </c>
      <c r="B2351" s="330"/>
      <c r="C2351" s="330"/>
      <c r="D2351" s="330"/>
      <c r="E2351" s="330"/>
      <c r="F2351" s="330"/>
      <c r="G2351" s="331"/>
    </row>
    <row r="2352" spans="1:7" ht="20.100000000000001" customHeight="1" x14ac:dyDescent="0.2">
      <c r="A2352" s="155" t="s">
        <v>823</v>
      </c>
      <c r="B2352" s="156" t="str">
        <f>Comitente</f>
        <v>DIRECCIÓN ARQUITECTURA</v>
      </c>
      <c r="C2352" s="157"/>
      <c r="D2352" s="158"/>
      <c r="E2352" s="158"/>
      <c r="F2352" s="159"/>
      <c r="G2352" s="160"/>
    </row>
    <row r="2353" spans="1:7" ht="20.100000000000001" customHeight="1" x14ac:dyDescent="0.2">
      <c r="A2353" s="155" t="s">
        <v>824</v>
      </c>
      <c r="B2353" s="156">
        <f>Contratista</f>
        <v>0</v>
      </c>
      <c r="C2353" s="161"/>
      <c r="D2353" s="161"/>
      <c r="E2353" s="161"/>
      <c r="F2353" s="156"/>
      <c r="G2353" s="162"/>
    </row>
    <row r="2354" spans="1:7" ht="20.100000000000001" customHeight="1" x14ac:dyDescent="0.2">
      <c r="A2354" s="155" t="s">
        <v>31</v>
      </c>
      <c r="B2354" s="156" t="str">
        <f>Obra</f>
        <v>CENTRO DE SALUD SAN MARTIN</v>
      </c>
      <c r="C2354" s="161"/>
      <c r="D2354" s="161"/>
      <c r="E2354" s="161"/>
      <c r="F2354" s="156" t="s">
        <v>45</v>
      </c>
      <c r="G2354" s="162" t="str">
        <f>Fecha_Base</f>
        <v>07/11/2017</v>
      </c>
    </row>
    <row r="2355" spans="1:7" ht="20.100000000000001" customHeight="1" x14ac:dyDescent="0.2">
      <c r="A2355" s="163" t="s">
        <v>822</v>
      </c>
      <c r="B2355" s="164" t="str">
        <f>Ubicación</f>
        <v>CALLE NACIONAL - DISTRITO DOS ACEQUIAS</v>
      </c>
      <c r="C2355" s="164"/>
      <c r="D2355" s="165"/>
      <c r="E2355" s="166"/>
      <c r="F2355" s="167"/>
      <c r="G2355" s="168"/>
    </row>
    <row r="2356" spans="1:7" ht="20.100000000000001" customHeight="1" x14ac:dyDescent="0.2">
      <c r="A2356" s="163" t="s">
        <v>46</v>
      </c>
      <c r="B2356" s="278">
        <v>17</v>
      </c>
      <c r="C2356" s="170" t="str">
        <f>IF(B2356="","",VLOOKUP(B2356,Computo_Presupuesto,2,FALSE))</f>
        <v>ESTRUCTURAS y CUBIERTAS METALICAS</v>
      </c>
      <c r="D2356" s="171"/>
      <c r="E2356" s="166"/>
      <c r="F2356" s="167"/>
      <c r="G2356" s="168"/>
    </row>
    <row r="2357" spans="1:7" ht="20.100000000000001" customHeight="1" x14ac:dyDescent="0.2">
      <c r="A2357" s="163" t="s">
        <v>32</v>
      </c>
      <c r="B2357" s="254" t="s">
        <v>1192</v>
      </c>
      <c r="C2357" s="170" t="str">
        <f>IF(B2357=0,"",VLOOKUP(B2357,Computo_Presupuesto,2,FALSE))</f>
        <v>Tapajuntas</v>
      </c>
      <c r="D2357" s="165"/>
      <c r="E2357" s="166"/>
      <c r="F2357" s="164" t="s">
        <v>33</v>
      </c>
      <c r="G2357" s="172" t="str">
        <f>IF(B2357=0,"",VLOOKUP(B2357,Computo_Presupuesto,4,FALSE))</f>
        <v>ml</v>
      </c>
    </row>
    <row r="2358" spans="1:7" ht="20.100000000000001" customHeight="1" x14ac:dyDescent="0.2">
      <c r="A2358" s="163"/>
      <c r="B2358" s="164"/>
      <c r="C2358" s="170"/>
      <c r="D2358" s="165"/>
      <c r="E2358" s="166"/>
      <c r="F2358" s="170"/>
      <c r="G2358" s="173"/>
    </row>
    <row r="2359" spans="1:7" ht="20.100000000000001" customHeight="1" x14ac:dyDescent="0.2">
      <c r="A2359" s="332" t="s">
        <v>685</v>
      </c>
      <c r="B2359" s="333"/>
      <c r="C2359" s="334" t="s">
        <v>0</v>
      </c>
      <c r="D2359" s="334" t="s">
        <v>34</v>
      </c>
      <c r="E2359" s="335" t="s">
        <v>35</v>
      </c>
      <c r="F2359" s="336" t="s">
        <v>36</v>
      </c>
      <c r="G2359" s="337" t="s">
        <v>37</v>
      </c>
    </row>
    <row r="2360" spans="1:7" s="15" customFormat="1" ht="20.100000000000001" customHeight="1" x14ac:dyDescent="0.2">
      <c r="A2360" s="174" t="s">
        <v>686</v>
      </c>
      <c r="B2360" s="175" t="s">
        <v>687</v>
      </c>
      <c r="C2360" s="334"/>
      <c r="D2360" s="334"/>
      <c r="E2360" s="335"/>
      <c r="F2360" s="336"/>
      <c r="G2360" s="337"/>
    </row>
    <row r="2361" spans="1:7" ht="20.100000000000001" customHeight="1" x14ac:dyDescent="0.2">
      <c r="A2361" s="267"/>
      <c r="B2361" s="176"/>
      <c r="C2361" s="177" t="s">
        <v>825</v>
      </c>
      <c r="D2361" s="178"/>
      <c r="E2361" s="179"/>
      <c r="F2361" s="180"/>
      <c r="G2361" s="181"/>
    </row>
    <row r="2362" spans="1:7" ht="20.100000000000001" customHeight="1" x14ac:dyDescent="0.2">
      <c r="A2362" s="268"/>
      <c r="B2362" s="182">
        <f t="shared" ref="B2362:B2373" si="286">IF(A2362=0,0,VLOOKUP(A2362,Tabla_Indices,2,FALSE))</f>
        <v>0</v>
      </c>
      <c r="C2362" s="269"/>
      <c r="D2362" s="270"/>
      <c r="E2362" s="271"/>
      <c r="F2362" s="272"/>
      <c r="G2362" s="183">
        <f>ROUND(E2362*F2362,2)</f>
        <v>0</v>
      </c>
    </row>
    <row r="2363" spans="1:7" ht="20.100000000000001" customHeight="1" x14ac:dyDescent="0.2">
      <c r="A2363" s="273"/>
      <c r="B2363" s="182">
        <f t="shared" si="286"/>
        <v>0</v>
      </c>
      <c r="C2363" s="269"/>
      <c r="D2363" s="270"/>
      <c r="E2363" s="271"/>
      <c r="F2363" s="272"/>
      <c r="G2363" s="183">
        <f t="shared" ref="G2363:G2373" si="287">ROUND(E2363*F2363,2)</f>
        <v>0</v>
      </c>
    </row>
    <row r="2364" spans="1:7" ht="20.100000000000001" customHeight="1" x14ac:dyDescent="0.2">
      <c r="A2364" s="268"/>
      <c r="B2364" s="182">
        <f t="shared" si="286"/>
        <v>0</v>
      </c>
      <c r="C2364" s="269"/>
      <c r="D2364" s="270"/>
      <c r="E2364" s="271"/>
      <c r="F2364" s="272"/>
      <c r="G2364" s="183">
        <f t="shared" si="287"/>
        <v>0</v>
      </c>
    </row>
    <row r="2365" spans="1:7" ht="20.100000000000001" customHeight="1" x14ac:dyDescent="0.2">
      <c r="A2365" s="268"/>
      <c r="B2365" s="182">
        <f t="shared" si="286"/>
        <v>0</v>
      </c>
      <c r="C2365" s="269"/>
      <c r="D2365" s="270"/>
      <c r="E2365" s="271"/>
      <c r="F2365" s="272"/>
      <c r="G2365" s="183">
        <f t="shared" si="287"/>
        <v>0</v>
      </c>
    </row>
    <row r="2366" spans="1:7" ht="20.100000000000001" customHeight="1" x14ac:dyDescent="0.2">
      <c r="A2366" s="268"/>
      <c r="B2366" s="182">
        <f t="shared" si="286"/>
        <v>0</v>
      </c>
      <c r="C2366" s="269"/>
      <c r="D2366" s="270"/>
      <c r="E2366" s="274"/>
      <c r="F2366" s="272"/>
      <c r="G2366" s="183">
        <f t="shared" si="287"/>
        <v>0</v>
      </c>
    </row>
    <row r="2367" spans="1:7" ht="20.100000000000001" customHeight="1" x14ac:dyDescent="0.2">
      <c r="A2367" s="268"/>
      <c r="B2367" s="182">
        <f t="shared" si="286"/>
        <v>0</v>
      </c>
      <c r="C2367" s="269"/>
      <c r="D2367" s="270"/>
      <c r="E2367" s="274"/>
      <c r="F2367" s="272"/>
      <c r="G2367" s="183">
        <f t="shared" si="287"/>
        <v>0</v>
      </c>
    </row>
    <row r="2368" spans="1:7" ht="20.100000000000001" customHeight="1" x14ac:dyDescent="0.2">
      <c r="A2368" s="268"/>
      <c r="B2368" s="182">
        <f t="shared" si="286"/>
        <v>0</v>
      </c>
      <c r="C2368" s="269"/>
      <c r="D2368" s="270"/>
      <c r="E2368" s="271"/>
      <c r="F2368" s="272"/>
      <c r="G2368" s="183">
        <f t="shared" si="287"/>
        <v>0</v>
      </c>
    </row>
    <row r="2369" spans="1:7" ht="20.100000000000001" customHeight="1" x14ac:dyDescent="0.2">
      <c r="A2369" s="268"/>
      <c r="B2369" s="182">
        <f t="shared" si="286"/>
        <v>0</v>
      </c>
      <c r="C2369" s="269"/>
      <c r="D2369" s="270"/>
      <c r="E2369" s="271"/>
      <c r="F2369" s="272"/>
      <c r="G2369" s="183">
        <f t="shared" si="287"/>
        <v>0</v>
      </c>
    </row>
    <row r="2370" spans="1:7" ht="20.100000000000001" customHeight="1" x14ac:dyDescent="0.2">
      <c r="A2370" s="268"/>
      <c r="B2370" s="182">
        <f t="shared" si="286"/>
        <v>0</v>
      </c>
      <c r="C2370" s="269"/>
      <c r="D2370" s="270"/>
      <c r="E2370" s="271"/>
      <c r="F2370" s="272"/>
      <c r="G2370" s="183">
        <f t="shared" si="287"/>
        <v>0</v>
      </c>
    </row>
    <row r="2371" spans="1:7" ht="20.100000000000001" customHeight="1" x14ac:dyDescent="0.2">
      <c r="A2371" s="268"/>
      <c r="B2371" s="182">
        <f t="shared" si="286"/>
        <v>0</v>
      </c>
      <c r="C2371" s="269"/>
      <c r="D2371" s="270"/>
      <c r="E2371" s="271"/>
      <c r="F2371" s="272"/>
      <c r="G2371" s="183">
        <f t="shared" si="287"/>
        <v>0</v>
      </c>
    </row>
    <row r="2372" spans="1:7" ht="20.100000000000001" customHeight="1" x14ac:dyDescent="0.2">
      <c r="A2372" s="268"/>
      <c r="B2372" s="182">
        <f t="shared" si="286"/>
        <v>0</v>
      </c>
      <c r="C2372" s="269"/>
      <c r="D2372" s="270"/>
      <c r="E2372" s="271"/>
      <c r="F2372" s="272"/>
      <c r="G2372" s="183">
        <f t="shared" si="287"/>
        <v>0</v>
      </c>
    </row>
    <row r="2373" spans="1:7" ht="20.100000000000001" customHeight="1" x14ac:dyDescent="0.2">
      <c r="A2373" s="268"/>
      <c r="B2373" s="182">
        <f t="shared" si="286"/>
        <v>0</v>
      </c>
      <c r="C2373" s="269"/>
      <c r="D2373" s="270"/>
      <c r="E2373" s="271"/>
      <c r="F2373" s="272"/>
      <c r="G2373" s="183">
        <f t="shared" si="287"/>
        <v>0</v>
      </c>
    </row>
    <row r="2374" spans="1:7" ht="20.100000000000001" customHeight="1" x14ac:dyDescent="0.2">
      <c r="A2374" s="184"/>
      <c r="B2374" s="170"/>
      <c r="C2374" s="170"/>
      <c r="D2374" s="165"/>
      <c r="E2374" s="166"/>
      <c r="F2374" s="185" t="s">
        <v>38</v>
      </c>
      <c r="G2374" s="186">
        <f>SUBTOTAL(9,G2362:G2373)</f>
        <v>0</v>
      </c>
    </row>
    <row r="2375" spans="1:7" ht="20.100000000000001" customHeight="1" x14ac:dyDescent="0.2">
      <c r="A2375" s="184"/>
      <c r="B2375" s="170"/>
      <c r="C2375" s="187" t="s">
        <v>826</v>
      </c>
      <c r="D2375" s="165"/>
      <c r="E2375" s="166"/>
      <c r="F2375" s="167"/>
      <c r="G2375" s="188"/>
    </row>
    <row r="2376" spans="1:7" ht="20.100000000000001" customHeight="1" x14ac:dyDescent="0.2">
      <c r="A2376" s="268"/>
      <c r="B2376" s="182">
        <f t="shared" ref="B2376:B2385" si="288">IF(A2376=0,0,VLOOKUP(A2376,Tabla_Indices,2,FALSE))</f>
        <v>0</v>
      </c>
      <c r="C2376" s="275"/>
      <c r="D2376" s="270"/>
      <c r="E2376" s="271"/>
      <c r="F2376" s="272"/>
      <c r="G2376" s="183">
        <f>ROUND(E2376*F2376,2)</f>
        <v>0</v>
      </c>
    </row>
    <row r="2377" spans="1:7" ht="20.100000000000001" customHeight="1" x14ac:dyDescent="0.2">
      <c r="A2377" s="268"/>
      <c r="B2377" s="182">
        <f t="shared" si="288"/>
        <v>0</v>
      </c>
      <c r="C2377" s="269"/>
      <c r="D2377" s="270"/>
      <c r="E2377" s="271"/>
      <c r="F2377" s="272"/>
      <c r="G2377" s="183">
        <f>ROUND(E2377*F2377,2)</f>
        <v>0</v>
      </c>
    </row>
    <row r="2378" spans="1:7" ht="20.100000000000001" customHeight="1" x14ac:dyDescent="0.2">
      <c r="A2378" s="268"/>
      <c r="B2378" s="182">
        <f t="shared" si="288"/>
        <v>0</v>
      </c>
      <c r="C2378" s="269"/>
      <c r="D2378" s="270"/>
      <c r="E2378" s="271"/>
      <c r="F2378" s="272"/>
      <c r="G2378" s="183">
        <f t="shared" ref="G2378:G2385" si="289">ROUND(E2378*F2378,2)</f>
        <v>0</v>
      </c>
    </row>
    <row r="2379" spans="1:7" ht="20.100000000000001" customHeight="1" x14ac:dyDescent="0.2">
      <c r="A2379" s="268"/>
      <c r="B2379" s="182">
        <f t="shared" si="288"/>
        <v>0</v>
      </c>
      <c r="C2379" s="269"/>
      <c r="D2379" s="270"/>
      <c r="E2379" s="271"/>
      <c r="F2379" s="272"/>
      <c r="G2379" s="183">
        <f t="shared" si="289"/>
        <v>0</v>
      </c>
    </row>
    <row r="2380" spans="1:7" ht="20.100000000000001" customHeight="1" x14ac:dyDescent="0.2">
      <c r="A2380" s="268"/>
      <c r="B2380" s="182">
        <f t="shared" si="288"/>
        <v>0</v>
      </c>
      <c r="C2380" s="269"/>
      <c r="D2380" s="270"/>
      <c r="E2380" s="271"/>
      <c r="F2380" s="272"/>
      <c r="G2380" s="183">
        <f t="shared" si="289"/>
        <v>0</v>
      </c>
    </row>
    <row r="2381" spans="1:7" ht="20.100000000000001" customHeight="1" x14ac:dyDescent="0.2">
      <c r="A2381" s="268"/>
      <c r="B2381" s="182">
        <f t="shared" si="288"/>
        <v>0</v>
      </c>
      <c r="C2381" s="269"/>
      <c r="D2381" s="270"/>
      <c r="E2381" s="271"/>
      <c r="F2381" s="272"/>
      <c r="G2381" s="183">
        <f t="shared" si="289"/>
        <v>0</v>
      </c>
    </row>
    <row r="2382" spans="1:7" ht="20.100000000000001" customHeight="1" x14ac:dyDescent="0.2">
      <c r="A2382" s="268"/>
      <c r="B2382" s="182">
        <f t="shared" si="288"/>
        <v>0</v>
      </c>
      <c r="C2382" s="269"/>
      <c r="D2382" s="270"/>
      <c r="E2382" s="271"/>
      <c r="F2382" s="272"/>
      <c r="G2382" s="183">
        <f t="shared" si="289"/>
        <v>0</v>
      </c>
    </row>
    <row r="2383" spans="1:7" ht="20.100000000000001" customHeight="1" x14ac:dyDescent="0.2">
      <c r="A2383" s="268"/>
      <c r="B2383" s="182">
        <f t="shared" si="288"/>
        <v>0</v>
      </c>
      <c r="C2383" s="269"/>
      <c r="D2383" s="270"/>
      <c r="E2383" s="271"/>
      <c r="F2383" s="272"/>
      <c r="G2383" s="183">
        <f t="shared" si="289"/>
        <v>0</v>
      </c>
    </row>
    <row r="2384" spans="1:7" ht="20.100000000000001" customHeight="1" x14ac:dyDescent="0.2">
      <c r="A2384" s="268"/>
      <c r="B2384" s="182">
        <f t="shared" si="288"/>
        <v>0</v>
      </c>
      <c r="C2384" s="269"/>
      <c r="D2384" s="270"/>
      <c r="E2384" s="271"/>
      <c r="F2384" s="272"/>
      <c r="G2384" s="183">
        <f t="shared" si="289"/>
        <v>0</v>
      </c>
    </row>
    <row r="2385" spans="1:7" ht="20.100000000000001" customHeight="1" x14ac:dyDescent="0.2">
      <c r="A2385" s="268"/>
      <c r="B2385" s="182">
        <f t="shared" si="288"/>
        <v>0</v>
      </c>
      <c r="C2385" s="269"/>
      <c r="D2385" s="270"/>
      <c r="E2385" s="271"/>
      <c r="F2385" s="272"/>
      <c r="G2385" s="183">
        <f t="shared" si="289"/>
        <v>0</v>
      </c>
    </row>
    <row r="2386" spans="1:7" ht="20.100000000000001" customHeight="1" x14ac:dyDescent="0.2">
      <c r="A2386" s="184"/>
      <c r="B2386" s="170"/>
      <c r="C2386" s="170"/>
      <c r="D2386" s="165"/>
      <c r="E2386" s="166"/>
      <c r="F2386" s="185" t="s">
        <v>39</v>
      </c>
      <c r="G2386" s="186">
        <f>SUBTOTAL(9,G2376:G2385)</f>
        <v>0</v>
      </c>
    </row>
    <row r="2387" spans="1:7" ht="20.100000000000001" customHeight="1" x14ac:dyDescent="0.2">
      <c r="A2387" s="184"/>
      <c r="B2387" s="170"/>
      <c r="C2387" s="187" t="s">
        <v>827</v>
      </c>
      <c r="D2387" s="165"/>
      <c r="E2387" s="166"/>
      <c r="F2387" s="170"/>
      <c r="G2387" s="188"/>
    </row>
    <row r="2388" spans="1:7" ht="20.100000000000001" customHeight="1" x14ac:dyDescent="0.2">
      <c r="A2388" s="268"/>
      <c r="B2388" s="182">
        <f t="shared" ref="B2388:B2396" si="290">IF(A2388=0,0,VLOOKUP(A2388,Tabla_Indices,2,FALSE))</f>
        <v>0</v>
      </c>
      <c r="C2388" s="269"/>
      <c r="D2388" s="270"/>
      <c r="E2388" s="271"/>
      <c r="F2388" s="276"/>
      <c r="G2388" s="189">
        <f>ROUND(E2388*F2388,2)</f>
        <v>0</v>
      </c>
    </row>
    <row r="2389" spans="1:7" ht="20.100000000000001" customHeight="1" x14ac:dyDescent="0.2">
      <c r="A2389" s="268"/>
      <c r="B2389" s="182">
        <f t="shared" si="290"/>
        <v>0</v>
      </c>
      <c r="C2389" s="275"/>
      <c r="D2389" s="270"/>
      <c r="E2389" s="271"/>
      <c r="F2389" s="272"/>
      <c r="G2389" s="189">
        <f>ROUND(E2389*F2389,2)</f>
        <v>0</v>
      </c>
    </row>
    <row r="2390" spans="1:7" ht="20.100000000000001" customHeight="1" x14ac:dyDescent="0.2">
      <c r="A2390" s="268"/>
      <c r="B2390" s="182">
        <f t="shared" si="290"/>
        <v>0</v>
      </c>
      <c r="C2390" s="277"/>
      <c r="D2390" s="270"/>
      <c r="E2390" s="271"/>
      <c r="F2390" s="272"/>
      <c r="G2390" s="189">
        <f>ROUND(E2390*F2390,2)</f>
        <v>0</v>
      </c>
    </row>
    <row r="2391" spans="1:7" ht="20.100000000000001" customHeight="1" x14ac:dyDescent="0.2">
      <c r="A2391" s="268"/>
      <c r="B2391" s="182">
        <f t="shared" si="290"/>
        <v>0</v>
      </c>
      <c r="C2391" s="277"/>
      <c r="D2391" s="270"/>
      <c r="E2391" s="271"/>
      <c r="F2391" s="272"/>
      <c r="G2391" s="189">
        <f>ROUND(E2391*F2391,2)</f>
        <v>0</v>
      </c>
    </row>
    <row r="2392" spans="1:7" ht="20.100000000000001" customHeight="1" x14ac:dyDescent="0.2">
      <c r="A2392" s="268"/>
      <c r="B2392" s="182">
        <f t="shared" si="290"/>
        <v>0</v>
      </c>
      <c r="C2392" s="277"/>
      <c r="D2392" s="270"/>
      <c r="E2392" s="271"/>
      <c r="F2392" s="272"/>
      <c r="G2392" s="189">
        <f t="shared" ref="G2392:G2396" si="291">ROUND(E2392*F2392,2)</f>
        <v>0</v>
      </c>
    </row>
    <row r="2393" spans="1:7" ht="20.100000000000001" customHeight="1" x14ac:dyDescent="0.2">
      <c r="A2393" s="268"/>
      <c r="B2393" s="182">
        <f t="shared" si="290"/>
        <v>0</v>
      </c>
      <c r="C2393" s="277"/>
      <c r="D2393" s="270"/>
      <c r="E2393" s="271"/>
      <c r="F2393" s="272"/>
      <c r="G2393" s="189">
        <f t="shared" si="291"/>
        <v>0</v>
      </c>
    </row>
    <row r="2394" spans="1:7" ht="20.100000000000001" customHeight="1" x14ac:dyDescent="0.2">
      <c r="A2394" s="268"/>
      <c r="B2394" s="182">
        <f t="shared" si="290"/>
        <v>0</v>
      </c>
      <c r="C2394" s="269"/>
      <c r="D2394" s="270"/>
      <c r="E2394" s="271"/>
      <c r="F2394" s="272"/>
      <c r="G2394" s="189">
        <f t="shared" si="291"/>
        <v>0</v>
      </c>
    </row>
    <row r="2395" spans="1:7" ht="20.100000000000001" customHeight="1" x14ac:dyDescent="0.2">
      <c r="A2395" s="268"/>
      <c r="B2395" s="182">
        <f t="shared" si="290"/>
        <v>0</v>
      </c>
      <c r="C2395" s="269"/>
      <c r="D2395" s="270"/>
      <c r="E2395" s="271"/>
      <c r="F2395" s="272"/>
      <c r="G2395" s="189">
        <f t="shared" si="291"/>
        <v>0</v>
      </c>
    </row>
    <row r="2396" spans="1:7" ht="20.100000000000001" customHeight="1" x14ac:dyDescent="0.2">
      <c r="A2396" s="268"/>
      <c r="B2396" s="182">
        <f t="shared" si="290"/>
        <v>0</v>
      </c>
      <c r="C2396" s="269"/>
      <c r="D2396" s="270"/>
      <c r="E2396" s="271"/>
      <c r="F2396" s="272"/>
      <c r="G2396" s="189">
        <f t="shared" si="291"/>
        <v>0</v>
      </c>
    </row>
    <row r="2397" spans="1:7" ht="20.100000000000001" customHeight="1" x14ac:dyDescent="0.2">
      <c r="A2397" s="248"/>
      <c r="B2397" s="165"/>
      <c r="C2397" s="170"/>
      <c r="D2397" s="165"/>
      <c r="E2397" s="166"/>
      <c r="F2397" s="185" t="s">
        <v>40</v>
      </c>
      <c r="G2397" s="186">
        <f>SUBTOTAL(9,G2388:G2396)</f>
        <v>0</v>
      </c>
    </row>
    <row r="2398" spans="1:7" ht="20.100000000000001" customHeight="1" thickBot="1" x14ac:dyDescent="0.25">
      <c r="A2398" s="191"/>
      <c r="B2398" s="192"/>
      <c r="C2398" s="193"/>
      <c r="D2398" s="192"/>
      <c r="E2398" s="194"/>
      <c r="F2398" s="195"/>
      <c r="G2398" s="196"/>
    </row>
    <row r="2399" spans="1:7" ht="20.100000000000001" customHeight="1" thickBot="1" x14ac:dyDescent="0.25">
      <c r="A2399" s="249" t="str">
        <f>B2357</f>
        <v>17-1</v>
      </c>
      <c r="B2399" s="247" t="str">
        <f>C2357</f>
        <v>Tapajuntas</v>
      </c>
      <c r="C2399" s="197"/>
      <c r="D2399" s="197" t="s">
        <v>41</v>
      </c>
      <c r="E2399" s="198"/>
      <c r="F2399" s="199" t="s">
        <v>42</v>
      </c>
      <c r="G2399" s="200">
        <f>SUBTOTAL(9,G2362:G2398)</f>
        <v>0</v>
      </c>
    </row>
    <row r="2400" spans="1:7" ht="20.100000000000001" customHeight="1" thickTop="1" thickBot="1" x14ac:dyDescent="0.25"/>
    <row r="2401" spans="1:7" ht="20.100000000000001" customHeight="1" thickTop="1" x14ac:dyDescent="0.2">
      <c r="A2401" s="329" t="s">
        <v>44</v>
      </c>
      <c r="B2401" s="330"/>
      <c r="C2401" s="330"/>
      <c r="D2401" s="330"/>
      <c r="E2401" s="330"/>
      <c r="F2401" s="330"/>
      <c r="G2401" s="331"/>
    </row>
    <row r="2402" spans="1:7" ht="20.100000000000001" customHeight="1" x14ac:dyDescent="0.2">
      <c r="A2402" s="155" t="s">
        <v>823</v>
      </c>
      <c r="B2402" s="156" t="str">
        <f>Comitente</f>
        <v>DIRECCIÓN ARQUITECTURA</v>
      </c>
      <c r="C2402" s="157"/>
      <c r="D2402" s="158"/>
      <c r="E2402" s="158"/>
      <c r="F2402" s="159"/>
      <c r="G2402" s="160"/>
    </row>
    <row r="2403" spans="1:7" ht="20.100000000000001" customHeight="1" x14ac:dyDescent="0.2">
      <c r="A2403" s="155" t="s">
        <v>824</v>
      </c>
      <c r="B2403" s="156">
        <f>Contratista</f>
        <v>0</v>
      </c>
      <c r="C2403" s="161"/>
      <c r="D2403" s="161"/>
      <c r="E2403" s="161"/>
      <c r="F2403" s="156"/>
      <c r="G2403" s="162"/>
    </row>
    <row r="2404" spans="1:7" ht="20.100000000000001" customHeight="1" x14ac:dyDescent="0.2">
      <c r="A2404" s="155" t="s">
        <v>31</v>
      </c>
      <c r="B2404" s="156" t="str">
        <f>Obra</f>
        <v>CENTRO DE SALUD SAN MARTIN</v>
      </c>
      <c r="C2404" s="161"/>
      <c r="D2404" s="161"/>
      <c r="E2404" s="161"/>
      <c r="F2404" s="156" t="s">
        <v>45</v>
      </c>
      <c r="G2404" s="162" t="str">
        <f>Fecha_Base</f>
        <v>07/11/2017</v>
      </c>
    </row>
    <row r="2405" spans="1:7" ht="20.100000000000001" customHeight="1" x14ac:dyDescent="0.2">
      <c r="A2405" s="163" t="s">
        <v>822</v>
      </c>
      <c r="B2405" s="164" t="str">
        <f>Ubicación</f>
        <v>CALLE NACIONAL - DISTRITO DOS ACEQUIAS</v>
      </c>
      <c r="C2405" s="164"/>
      <c r="D2405" s="165"/>
      <c r="E2405" s="166"/>
      <c r="F2405" s="167"/>
      <c r="G2405" s="168"/>
    </row>
    <row r="2406" spans="1:7" ht="20.100000000000001" customHeight="1" x14ac:dyDescent="0.2">
      <c r="A2406" s="163" t="s">
        <v>46</v>
      </c>
      <c r="B2406" s="278">
        <v>17</v>
      </c>
      <c r="C2406" s="170" t="str">
        <f>IF(B2406="","",VLOOKUP(B2406,Computo_Presupuesto,2,FALSE))</f>
        <v>ESTRUCTURAS y CUBIERTAS METALICAS</v>
      </c>
      <c r="D2406" s="171"/>
      <c r="E2406" s="166"/>
      <c r="F2406" s="167"/>
      <c r="G2406" s="168"/>
    </row>
    <row r="2407" spans="1:7" ht="20.100000000000001" customHeight="1" x14ac:dyDescent="0.2">
      <c r="A2407" s="163" t="s">
        <v>32</v>
      </c>
      <c r="B2407" s="254" t="s">
        <v>1193</v>
      </c>
      <c r="C2407" s="170" t="str">
        <f>IF(B2407=0,"",VLOOKUP(B2407,Computo_Presupuesto,2,FALSE))</f>
        <v>Torre metálica para tanque de reserva</v>
      </c>
      <c r="D2407" s="165"/>
      <c r="E2407" s="166"/>
      <c r="F2407" s="164" t="s">
        <v>33</v>
      </c>
      <c r="G2407" s="172" t="str">
        <f>IF(B2407=0,"",VLOOKUP(B2407,Computo_Presupuesto,4,FALSE))</f>
        <v>gl</v>
      </c>
    </row>
    <row r="2408" spans="1:7" ht="20.100000000000001" customHeight="1" x14ac:dyDescent="0.2">
      <c r="A2408" s="163"/>
      <c r="B2408" s="164"/>
      <c r="C2408" s="170"/>
      <c r="D2408" s="165"/>
      <c r="E2408" s="166"/>
      <c r="F2408" s="170"/>
      <c r="G2408" s="173"/>
    </row>
    <row r="2409" spans="1:7" ht="20.100000000000001" customHeight="1" x14ac:dyDescent="0.2">
      <c r="A2409" s="332" t="s">
        <v>685</v>
      </c>
      <c r="B2409" s="333"/>
      <c r="C2409" s="334" t="s">
        <v>0</v>
      </c>
      <c r="D2409" s="334" t="s">
        <v>34</v>
      </c>
      <c r="E2409" s="335" t="s">
        <v>35</v>
      </c>
      <c r="F2409" s="336" t="s">
        <v>36</v>
      </c>
      <c r="G2409" s="337" t="s">
        <v>37</v>
      </c>
    </row>
    <row r="2410" spans="1:7" ht="20.100000000000001" customHeight="1" x14ac:dyDescent="0.2">
      <c r="A2410" s="174" t="s">
        <v>686</v>
      </c>
      <c r="B2410" s="175" t="s">
        <v>687</v>
      </c>
      <c r="C2410" s="334"/>
      <c r="D2410" s="334"/>
      <c r="E2410" s="335"/>
      <c r="F2410" s="336"/>
      <c r="G2410" s="337"/>
    </row>
    <row r="2411" spans="1:7" ht="20.100000000000001" customHeight="1" x14ac:dyDescent="0.2">
      <c r="A2411" s="267"/>
      <c r="B2411" s="176"/>
      <c r="C2411" s="177" t="s">
        <v>825</v>
      </c>
      <c r="D2411" s="178"/>
      <c r="E2411" s="179"/>
      <c r="F2411" s="180"/>
      <c r="G2411" s="181"/>
    </row>
    <row r="2412" spans="1:7" ht="20.100000000000001" customHeight="1" x14ac:dyDescent="0.2">
      <c r="A2412" s="268"/>
      <c r="B2412" s="182">
        <f t="shared" ref="B2412:B2423" si="292">IF(A2412=0,0,VLOOKUP(A2412,Tabla_Indices,2,FALSE))</f>
        <v>0</v>
      </c>
      <c r="C2412" s="269"/>
      <c r="D2412" s="270"/>
      <c r="E2412" s="271"/>
      <c r="F2412" s="272"/>
      <c r="G2412" s="183">
        <f>ROUND(E2412*F2412,2)</f>
        <v>0</v>
      </c>
    </row>
    <row r="2413" spans="1:7" ht="20.100000000000001" customHeight="1" x14ac:dyDescent="0.2">
      <c r="A2413" s="273"/>
      <c r="B2413" s="182">
        <f t="shared" si="292"/>
        <v>0</v>
      </c>
      <c r="C2413" s="269"/>
      <c r="D2413" s="270"/>
      <c r="E2413" s="271"/>
      <c r="F2413" s="272"/>
      <c r="G2413" s="183">
        <f t="shared" ref="G2413:G2423" si="293">ROUND(E2413*F2413,2)</f>
        <v>0</v>
      </c>
    </row>
    <row r="2414" spans="1:7" ht="20.100000000000001" customHeight="1" x14ac:dyDescent="0.2">
      <c r="A2414" s="268"/>
      <c r="B2414" s="182">
        <f t="shared" si="292"/>
        <v>0</v>
      </c>
      <c r="C2414" s="269"/>
      <c r="D2414" s="270"/>
      <c r="E2414" s="271"/>
      <c r="F2414" s="272"/>
      <c r="G2414" s="183">
        <f t="shared" si="293"/>
        <v>0</v>
      </c>
    </row>
    <row r="2415" spans="1:7" ht="20.100000000000001" customHeight="1" x14ac:dyDescent="0.2">
      <c r="A2415" s="268"/>
      <c r="B2415" s="182">
        <f t="shared" si="292"/>
        <v>0</v>
      </c>
      <c r="C2415" s="269"/>
      <c r="D2415" s="270"/>
      <c r="E2415" s="271"/>
      <c r="F2415" s="272"/>
      <c r="G2415" s="183">
        <f t="shared" si="293"/>
        <v>0</v>
      </c>
    </row>
    <row r="2416" spans="1:7" ht="20.100000000000001" customHeight="1" x14ac:dyDescent="0.2">
      <c r="A2416" s="268"/>
      <c r="B2416" s="182">
        <f t="shared" si="292"/>
        <v>0</v>
      </c>
      <c r="C2416" s="269"/>
      <c r="D2416" s="270"/>
      <c r="E2416" s="274"/>
      <c r="F2416" s="272"/>
      <c r="G2416" s="183">
        <f t="shared" si="293"/>
        <v>0</v>
      </c>
    </row>
    <row r="2417" spans="1:7" ht="20.100000000000001" customHeight="1" x14ac:dyDescent="0.2">
      <c r="A2417" s="268"/>
      <c r="B2417" s="182">
        <f t="shared" si="292"/>
        <v>0</v>
      </c>
      <c r="C2417" s="269"/>
      <c r="D2417" s="270"/>
      <c r="E2417" s="274"/>
      <c r="F2417" s="272"/>
      <c r="G2417" s="183">
        <f t="shared" si="293"/>
        <v>0</v>
      </c>
    </row>
    <row r="2418" spans="1:7" ht="20.100000000000001" customHeight="1" x14ac:dyDescent="0.2">
      <c r="A2418" s="268"/>
      <c r="B2418" s="182">
        <f t="shared" si="292"/>
        <v>0</v>
      </c>
      <c r="C2418" s="269"/>
      <c r="D2418" s="270"/>
      <c r="E2418" s="271"/>
      <c r="F2418" s="272"/>
      <c r="G2418" s="183">
        <f t="shared" si="293"/>
        <v>0</v>
      </c>
    </row>
    <row r="2419" spans="1:7" ht="20.100000000000001" customHeight="1" x14ac:dyDescent="0.2">
      <c r="A2419" s="268"/>
      <c r="B2419" s="182">
        <f t="shared" si="292"/>
        <v>0</v>
      </c>
      <c r="C2419" s="269"/>
      <c r="D2419" s="270"/>
      <c r="E2419" s="271"/>
      <c r="F2419" s="272"/>
      <c r="G2419" s="183">
        <f t="shared" si="293"/>
        <v>0</v>
      </c>
    </row>
    <row r="2420" spans="1:7" ht="20.100000000000001" customHeight="1" x14ac:dyDescent="0.2">
      <c r="A2420" s="268"/>
      <c r="B2420" s="182">
        <f t="shared" si="292"/>
        <v>0</v>
      </c>
      <c r="C2420" s="269"/>
      <c r="D2420" s="270"/>
      <c r="E2420" s="271"/>
      <c r="F2420" s="272"/>
      <c r="G2420" s="183">
        <f t="shared" si="293"/>
        <v>0</v>
      </c>
    </row>
    <row r="2421" spans="1:7" ht="20.100000000000001" customHeight="1" x14ac:dyDescent="0.2">
      <c r="A2421" s="268"/>
      <c r="B2421" s="182">
        <f t="shared" si="292"/>
        <v>0</v>
      </c>
      <c r="C2421" s="269"/>
      <c r="D2421" s="270"/>
      <c r="E2421" s="271"/>
      <c r="F2421" s="272"/>
      <c r="G2421" s="183">
        <f t="shared" si="293"/>
        <v>0</v>
      </c>
    </row>
    <row r="2422" spans="1:7" ht="20.100000000000001" customHeight="1" x14ac:dyDescent="0.2">
      <c r="A2422" s="268"/>
      <c r="B2422" s="182">
        <f t="shared" si="292"/>
        <v>0</v>
      </c>
      <c r="C2422" s="269"/>
      <c r="D2422" s="270"/>
      <c r="E2422" s="271"/>
      <c r="F2422" s="272"/>
      <c r="G2422" s="183">
        <f t="shared" si="293"/>
        <v>0</v>
      </c>
    </row>
    <row r="2423" spans="1:7" ht="20.100000000000001" customHeight="1" x14ac:dyDescent="0.2">
      <c r="A2423" s="268"/>
      <c r="B2423" s="182">
        <f t="shared" si="292"/>
        <v>0</v>
      </c>
      <c r="C2423" s="269"/>
      <c r="D2423" s="270"/>
      <c r="E2423" s="271"/>
      <c r="F2423" s="272"/>
      <c r="G2423" s="183">
        <f t="shared" si="293"/>
        <v>0</v>
      </c>
    </row>
    <row r="2424" spans="1:7" ht="20.100000000000001" customHeight="1" x14ac:dyDescent="0.2">
      <c r="A2424" s="184"/>
      <c r="B2424" s="170"/>
      <c r="C2424" s="170"/>
      <c r="D2424" s="165"/>
      <c r="E2424" s="166"/>
      <c r="F2424" s="185" t="s">
        <v>38</v>
      </c>
      <c r="G2424" s="186">
        <f>SUBTOTAL(9,G2412:G2423)</f>
        <v>0</v>
      </c>
    </row>
    <row r="2425" spans="1:7" ht="20.100000000000001" customHeight="1" x14ac:dyDescent="0.2">
      <c r="A2425" s="184"/>
      <c r="B2425" s="170"/>
      <c r="C2425" s="187" t="s">
        <v>826</v>
      </c>
      <c r="D2425" s="165"/>
      <c r="E2425" s="166"/>
      <c r="F2425" s="167"/>
      <c r="G2425" s="188"/>
    </row>
    <row r="2426" spans="1:7" ht="20.100000000000001" customHeight="1" x14ac:dyDescent="0.2">
      <c r="A2426" s="268"/>
      <c r="B2426" s="182">
        <f t="shared" ref="B2426:B2435" si="294">IF(A2426=0,0,VLOOKUP(A2426,Tabla_Indices,2,FALSE))</f>
        <v>0</v>
      </c>
      <c r="C2426" s="275"/>
      <c r="D2426" s="270"/>
      <c r="E2426" s="271"/>
      <c r="F2426" s="272"/>
      <c r="G2426" s="183">
        <f>ROUND(E2426*F2426,2)</f>
        <v>0</v>
      </c>
    </row>
    <row r="2427" spans="1:7" ht="20.100000000000001" customHeight="1" x14ac:dyDescent="0.2">
      <c r="A2427" s="268"/>
      <c r="B2427" s="182">
        <f t="shared" si="294"/>
        <v>0</v>
      </c>
      <c r="C2427" s="269"/>
      <c r="D2427" s="270"/>
      <c r="E2427" s="271"/>
      <c r="F2427" s="272"/>
      <c r="G2427" s="183">
        <f>ROUND(E2427*F2427,2)</f>
        <v>0</v>
      </c>
    </row>
    <row r="2428" spans="1:7" ht="20.100000000000001" customHeight="1" x14ac:dyDescent="0.2">
      <c r="A2428" s="268"/>
      <c r="B2428" s="182">
        <f t="shared" si="294"/>
        <v>0</v>
      </c>
      <c r="C2428" s="269"/>
      <c r="D2428" s="270"/>
      <c r="E2428" s="271"/>
      <c r="F2428" s="272"/>
      <c r="G2428" s="183">
        <f t="shared" ref="G2428:G2435" si="295">ROUND(E2428*F2428,2)</f>
        <v>0</v>
      </c>
    </row>
    <row r="2429" spans="1:7" ht="20.100000000000001" customHeight="1" x14ac:dyDescent="0.2">
      <c r="A2429" s="268"/>
      <c r="B2429" s="182">
        <f t="shared" si="294"/>
        <v>0</v>
      </c>
      <c r="C2429" s="269"/>
      <c r="D2429" s="270"/>
      <c r="E2429" s="271"/>
      <c r="F2429" s="272"/>
      <c r="G2429" s="183">
        <f t="shared" si="295"/>
        <v>0</v>
      </c>
    </row>
    <row r="2430" spans="1:7" ht="20.100000000000001" customHeight="1" x14ac:dyDescent="0.2">
      <c r="A2430" s="268"/>
      <c r="B2430" s="182">
        <f t="shared" si="294"/>
        <v>0</v>
      </c>
      <c r="C2430" s="269"/>
      <c r="D2430" s="270"/>
      <c r="E2430" s="271"/>
      <c r="F2430" s="272"/>
      <c r="G2430" s="183">
        <f t="shared" si="295"/>
        <v>0</v>
      </c>
    </row>
    <row r="2431" spans="1:7" ht="20.100000000000001" customHeight="1" x14ac:dyDescent="0.2">
      <c r="A2431" s="268"/>
      <c r="B2431" s="182">
        <f t="shared" si="294"/>
        <v>0</v>
      </c>
      <c r="C2431" s="269"/>
      <c r="D2431" s="270"/>
      <c r="E2431" s="271"/>
      <c r="F2431" s="272"/>
      <c r="G2431" s="183">
        <f t="shared" si="295"/>
        <v>0</v>
      </c>
    </row>
    <row r="2432" spans="1:7" ht="20.100000000000001" customHeight="1" x14ac:dyDescent="0.2">
      <c r="A2432" s="268"/>
      <c r="B2432" s="182">
        <f t="shared" si="294"/>
        <v>0</v>
      </c>
      <c r="C2432" s="269"/>
      <c r="D2432" s="270"/>
      <c r="E2432" s="271"/>
      <c r="F2432" s="272"/>
      <c r="G2432" s="183">
        <f t="shared" si="295"/>
        <v>0</v>
      </c>
    </row>
    <row r="2433" spans="1:7" ht="20.100000000000001" customHeight="1" x14ac:dyDescent="0.2">
      <c r="A2433" s="268"/>
      <c r="B2433" s="182">
        <f t="shared" si="294"/>
        <v>0</v>
      </c>
      <c r="C2433" s="269"/>
      <c r="D2433" s="270"/>
      <c r="E2433" s="271"/>
      <c r="F2433" s="272"/>
      <c r="G2433" s="183">
        <f t="shared" si="295"/>
        <v>0</v>
      </c>
    </row>
    <row r="2434" spans="1:7" ht="20.100000000000001" customHeight="1" x14ac:dyDescent="0.2">
      <c r="A2434" s="268"/>
      <c r="B2434" s="182">
        <f t="shared" si="294"/>
        <v>0</v>
      </c>
      <c r="C2434" s="269"/>
      <c r="D2434" s="270"/>
      <c r="E2434" s="271"/>
      <c r="F2434" s="272"/>
      <c r="G2434" s="183">
        <f t="shared" si="295"/>
        <v>0</v>
      </c>
    </row>
    <row r="2435" spans="1:7" ht="20.100000000000001" customHeight="1" x14ac:dyDescent="0.2">
      <c r="A2435" s="268"/>
      <c r="B2435" s="182">
        <f t="shared" si="294"/>
        <v>0</v>
      </c>
      <c r="C2435" s="269"/>
      <c r="D2435" s="270"/>
      <c r="E2435" s="271"/>
      <c r="F2435" s="272"/>
      <c r="G2435" s="183">
        <f t="shared" si="295"/>
        <v>0</v>
      </c>
    </row>
    <row r="2436" spans="1:7" ht="20.100000000000001" customHeight="1" x14ac:dyDescent="0.2">
      <c r="A2436" s="184"/>
      <c r="B2436" s="170"/>
      <c r="C2436" s="170"/>
      <c r="D2436" s="165"/>
      <c r="E2436" s="166"/>
      <c r="F2436" s="185" t="s">
        <v>39</v>
      </c>
      <c r="G2436" s="186">
        <f>SUBTOTAL(9,G2426:G2435)</f>
        <v>0</v>
      </c>
    </row>
    <row r="2437" spans="1:7" ht="20.100000000000001" customHeight="1" x14ac:dyDescent="0.2">
      <c r="A2437" s="184"/>
      <c r="B2437" s="170"/>
      <c r="C2437" s="187" t="s">
        <v>827</v>
      </c>
      <c r="D2437" s="165"/>
      <c r="E2437" s="166"/>
      <c r="F2437" s="170"/>
      <c r="G2437" s="188"/>
    </row>
    <row r="2438" spans="1:7" ht="20.100000000000001" customHeight="1" x14ac:dyDescent="0.2">
      <c r="A2438" s="268"/>
      <c r="B2438" s="182">
        <f t="shared" ref="B2438:B2446" si="296">IF(A2438=0,0,VLOOKUP(A2438,Tabla_Indices,2,FALSE))</f>
        <v>0</v>
      </c>
      <c r="C2438" s="269"/>
      <c r="D2438" s="270"/>
      <c r="E2438" s="271"/>
      <c r="F2438" s="276"/>
      <c r="G2438" s="189">
        <f>ROUND(E2438*F2438,2)</f>
        <v>0</v>
      </c>
    </row>
    <row r="2439" spans="1:7" ht="20.100000000000001" customHeight="1" x14ac:dyDescent="0.2">
      <c r="A2439" s="268"/>
      <c r="B2439" s="182">
        <f t="shared" si="296"/>
        <v>0</v>
      </c>
      <c r="C2439" s="275"/>
      <c r="D2439" s="270"/>
      <c r="E2439" s="271"/>
      <c r="F2439" s="272"/>
      <c r="G2439" s="189">
        <f>ROUND(E2439*F2439,2)</f>
        <v>0</v>
      </c>
    </row>
    <row r="2440" spans="1:7" ht="20.100000000000001" customHeight="1" x14ac:dyDescent="0.2">
      <c r="A2440" s="268"/>
      <c r="B2440" s="182">
        <f t="shared" si="296"/>
        <v>0</v>
      </c>
      <c r="C2440" s="277"/>
      <c r="D2440" s="270"/>
      <c r="E2440" s="271"/>
      <c r="F2440" s="272"/>
      <c r="G2440" s="189">
        <f>ROUND(E2440*F2440,2)</f>
        <v>0</v>
      </c>
    </row>
    <row r="2441" spans="1:7" ht="20.100000000000001" customHeight="1" x14ac:dyDescent="0.2">
      <c r="A2441" s="268"/>
      <c r="B2441" s="182">
        <f t="shared" si="296"/>
        <v>0</v>
      </c>
      <c r="C2441" s="277"/>
      <c r="D2441" s="270"/>
      <c r="E2441" s="271"/>
      <c r="F2441" s="272"/>
      <c r="G2441" s="189">
        <f>ROUND(E2441*F2441,2)</f>
        <v>0</v>
      </c>
    </row>
    <row r="2442" spans="1:7" ht="20.100000000000001" customHeight="1" x14ac:dyDescent="0.2">
      <c r="A2442" s="268"/>
      <c r="B2442" s="182">
        <f t="shared" si="296"/>
        <v>0</v>
      </c>
      <c r="C2442" s="277"/>
      <c r="D2442" s="270"/>
      <c r="E2442" s="271"/>
      <c r="F2442" s="272"/>
      <c r="G2442" s="189">
        <f t="shared" ref="G2442:G2446" si="297">ROUND(E2442*F2442,2)</f>
        <v>0</v>
      </c>
    </row>
    <row r="2443" spans="1:7" ht="20.100000000000001" customHeight="1" x14ac:dyDescent="0.2">
      <c r="A2443" s="268"/>
      <c r="B2443" s="182">
        <f t="shared" si="296"/>
        <v>0</v>
      </c>
      <c r="C2443" s="277"/>
      <c r="D2443" s="270"/>
      <c r="E2443" s="271"/>
      <c r="F2443" s="272"/>
      <c r="G2443" s="189">
        <f t="shared" si="297"/>
        <v>0</v>
      </c>
    </row>
    <row r="2444" spans="1:7" ht="20.100000000000001" customHeight="1" x14ac:dyDescent="0.2">
      <c r="A2444" s="268"/>
      <c r="B2444" s="182">
        <f t="shared" si="296"/>
        <v>0</v>
      </c>
      <c r="C2444" s="269"/>
      <c r="D2444" s="270"/>
      <c r="E2444" s="271"/>
      <c r="F2444" s="272"/>
      <c r="G2444" s="189">
        <f t="shared" si="297"/>
        <v>0</v>
      </c>
    </row>
    <row r="2445" spans="1:7" ht="20.100000000000001" customHeight="1" x14ac:dyDescent="0.2">
      <c r="A2445" s="268"/>
      <c r="B2445" s="182">
        <f t="shared" si="296"/>
        <v>0</v>
      </c>
      <c r="C2445" s="269"/>
      <c r="D2445" s="270"/>
      <c r="E2445" s="271"/>
      <c r="F2445" s="272"/>
      <c r="G2445" s="189">
        <f t="shared" si="297"/>
        <v>0</v>
      </c>
    </row>
    <row r="2446" spans="1:7" ht="20.100000000000001" customHeight="1" x14ac:dyDescent="0.2">
      <c r="A2446" s="268"/>
      <c r="B2446" s="182">
        <f t="shared" si="296"/>
        <v>0</v>
      </c>
      <c r="C2446" s="269"/>
      <c r="D2446" s="270"/>
      <c r="E2446" s="271"/>
      <c r="F2446" s="272"/>
      <c r="G2446" s="189">
        <f t="shared" si="297"/>
        <v>0</v>
      </c>
    </row>
    <row r="2447" spans="1:7" ht="20.100000000000001" customHeight="1" x14ac:dyDescent="0.2">
      <c r="A2447" s="190"/>
      <c r="B2447" s="165"/>
      <c r="C2447" s="170"/>
      <c r="D2447" s="165"/>
      <c r="E2447" s="166"/>
      <c r="F2447" s="185" t="s">
        <v>40</v>
      </c>
      <c r="G2447" s="186">
        <f>SUBTOTAL(9,G2438:G2446)</f>
        <v>0</v>
      </c>
    </row>
    <row r="2448" spans="1:7" ht="20.100000000000001" customHeight="1" thickBot="1" x14ac:dyDescent="0.25">
      <c r="A2448" s="191"/>
      <c r="B2448" s="192"/>
      <c r="C2448" s="193"/>
      <c r="D2448" s="192"/>
      <c r="E2448" s="194"/>
      <c r="F2448" s="195"/>
      <c r="G2448" s="196"/>
    </row>
    <row r="2449" spans="1:7" ht="20.100000000000001" customHeight="1" thickBot="1" x14ac:dyDescent="0.25">
      <c r="A2449" s="249" t="str">
        <f>B2407</f>
        <v>17-2</v>
      </c>
      <c r="B2449" s="247" t="str">
        <f>C2407</f>
        <v>Torre metálica para tanque de reserva</v>
      </c>
      <c r="C2449" s="197"/>
      <c r="D2449" s="197" t="s">
        <v>41</v>
      </c>
      <c r="E2449" s="198"/>
      <c r="F2449" s="199" t="s">
        <v>42</v>
      </c>
      <c r="G2449" s="200">
        <f>SUBTOTAL(9,G2412:G2448)</f>
        <v>0</v>
      </c>
    </row>
    <row r="2450" spans="1:7" ht="20.100000000000001" customHeight="1" thickTop="1" thickBot="1" x14ac:dyDescent="0.25"/>
    <row r="2451" spans="1:7" ht="20.100000000000001" customHeight="1" thickTop="1" x14ac:dyDescent="0.2">
      <c r="A2451" s="329" t="s">
        <v>44</v>
      </c>
      <c r="B2451" s="330"/>
      <c r="C2451" s="330"/>
      <c r="D2451" s="330"/>
      <c r="E2451" s="330"/>
      <c r="F2451" s="330"/>
      <c r="G2451" s="331"/>
    </row>
    <row r="2452" spans="1:7" ht="20.100000000000001" customHeight="1" x14ac:dyDescent="0.2">
      <c r="A2452" s="155" t="s">
        <v>823</v>
      </c>
      <c r="B2452" s="156" t="str">
        <f>Comitente</f>
        <v>DIRECCIÓN ARQUITECTURA</v>
      </c>
      <c r="C2452" s="157"/>
      <c r="D2452" s="158"/>
      <c r="E2452" s="158"/>
      <c r="F2452" s="159"/>
      <c r="G2452" s="160"/>
    </row>
    <row r="2453" spans="1:7" ht="20.100000000000001" customHeight="1" x14ac:dyDescent="0.2">
      <c r="A2453" s="155" t="s">
        <v>824</v>
      </c>
      <c r="B2453" s="156">
        <f>Contratista</f>
        <v>0</v>
      </c>
      <c r="C2453" s="161"/>
      <c r="D2453" s="161"/>
      <c r="E2453" s="161"/>
      <c r="F2453" s="156"/>
      <c r="G2453" s="162"/>
    </row>
    <row r="2454" spans="1:7" ht="20.100000000000001" customHeight="1" x14ac:dyDescent="0.2">
      <c r="A2454" s="155" t="s">
        <v>31</v>
      </c>
      <c r="B2454" s="156" t="str">
        <f>Obra</f>
        <v>CENTRO DE SALUD SAN MARTIN</v>
      </c>
      <c r="C2454" s="161"/>
      <c r="D2454" s="161"/>
      <c r="E2454" s="161"/>
      <c r="F2454" s="156" t="s">
        <v>45</v>
      </c>
      <c r="G2454" s="162" t="str">
        <f>Fecha_Base</f>
        <v>07/11/2017</v>
      </c>
    </row>
    <row r="2455" spans="1:7" ht="20.100000000000001" customHeight="1" x14ac:dyDescent="0.2">
      <c r="A2455" s="163" t="s">
        <v>822</v>
      </c>
      <c r="B2455" s="164" t="str">
        <f>Ubicación</f>
        <v>CALLE NACIONAL - DISTRITO DOS ACEQUIAS</v>
      </c>
      <c r="C2455" s="164"/>
      <c r="D2455" s="165"/>
      <c r="E2455" s="166"/>
      <c r="F2455" s="167"/>
      <c r="G2455" s="168"/>
    </row>
    <row r="2456" spans="1:7" ht="20.100000000000001" customHeight="1" x14ac:dyDescent="0.2">
      <c r="A2456" s="163" t="s">
        <v>46</v>
      </c>
      <c r="B2456" s="278">
        <v>18</v>
      </c>
      <c r="C2456" s="170" t="str">
        <f>IF(B2456="","",VLOOKUP(B2456,Computo_Presupuesto,2,FALSE))</f>
        <v>INSTALACIONES ELECTRICA</v>
      </c>
      <c r="D2456" s="171"/>
      <c r="E2456" s="166"/>
      <c r="F2456" s="167"/>
      <c r="G2456" s="168"/>
    </row>
    <row r="2457" spans="1:7" ht="20.100000000000001" customHeight="1" x14ac:dyDescent="0.2">
      <c r="A2457" s="163" t="s">
        <v>32</v>
      </c>
      <c r="B2457" s="254" t="s">
        <v>1211</v>
      </c>
      <c r="C2457" s="170" t="str">
        <f>IF(B2457=0,"",VLOOKUP(B2457,Computo_Presupuesto,2,FALSE))</f>
        <v>Instalación eléctrica - Fuerza mótriz y media tensión</v>
      </c>
      <c r="D2457" s="165"/>
      <c r="E2457" s="166"/>
      <c r="F2457" s="164" t="s">
        <v>33</v>
      </c>
      <c r="G2457" s="172" t="str">
        <f>IF(B2457=0,"",VLOOKUP(B2457,Computo_Presupuesto,4,FALSE))</f>
        <v>gl</v>
      </c>
    </row>
    <row r="2458" spans="1:7" ht="20.100000000000001" customHeight="1" x14ac:dyDescent="0.2">
      <c r="A2458" s="163"/>
      <c r="B2458" s="164"/>
      <c r="C2458" s="170"/>
      <c r="D2458" s="165"/>
      <c r="E2458" s="166"/>
      <c r="F2458" s="170"/>
      <c r="G2458" s="173"/>
    </row>
    <row r="2459" spans="1:7" ht="20.100000000000001" customHeight="1" x14ac:dyDescent="0.2">
      <c r="A2459" s="332" t="s">
        <v>685</v>
      </c>
      <c r="B2459" s="333"/>
      <c r="C2459" s="334" t="s">
        <v>0</v>
      </c>
      <c r="D2459" s="334" t="s">
        <v>34</v>
      </c>
      <c r="E2459" s="335" t="s">
        <v>35</v>
      </c>
      <c r="F2459" s="336" t="s">
        <v>36</v>
      </c>
      <c r="G2459" s="337" t="s">
        <v>37</v>
      </c>
    </row>
    <row r="2460" spans="1:7" ht="20.100000000000001" customHeight="1" x14ac:dyDescent="0.2">
      <c r="A2460" s="174" t="s">
        <v>686</v>
      </c>
      <c r="B2460" s="175" t="s">
        <v>687</v>
      </c>
      <c r="C2460" s="334"/>
      <c r="D2460" s="334"/>
      <c r="E2460" s="335"/>
      <c r="F2460" s="336"/>
      <c r="G2460" s="337"/>
    </row>
    <row r="2461" spans="1:7" ht="20.100000000000001" customHeight="1" x14ac:dyDescent="0.2">
      <c r="A2461" s="267"/>
      <c r="B2461" s="176"/>
      <c r="C2461" s="177" t="s">
        <v>825</v>
      </c>
      <c r="D2461" s="178"/>
      <c r="E2461" s="179"/>
      <c r="F2461" s="180"/>
      <c r="G2461" s="181"/>
    </row>
    <row r="2462" spans="1:7" ht="20.100000000000001" customHeight="1" x14ac:dyDescent="0.2">
      <c r="A2462" s="268"/>
      <c r="B2462" s="182">
        <f t="shared" ref="B2462:B2473" si="298">IF(A2462=0,0,VLOOKUP(A2462,Tabla_Indices,2,FALSE))</f>
        <v>0</v>
      </c>
      <c r="C2462" s="269"/>
      <c r="D2462" s="270"/>
      <c r="E2462" s="271"/>
      <c r="F2462" s="272"/>
      <c r="G2462" s="183">
        <f>ROUND(E2462*F2462,2)</f>
        <v>0</v>
      </c>
    </row>
    <row r="2463" spans="1:7" ht="20.100000000000001" customHeight="1" x14ac:dyDescent="0.2">
      <c r="A2463" s="273"/>
      <c r="B2463" s="182">
        <f t="shared" si="298"/>
        <v>0</v>
      </c>
      <c r="C2463" s="269"/>
      <c r="D2463" s="270"/>
      <c r="E2463" s="271"/>
      <c r="F2463" s="272"/>
      <c r="G2463" s="183">
        <f t="shared" ref="G2463:G2473" si="299">ROUND(E2463*F2463,2)</f>
        <v>0</v>
      </c>
    </row>
    <row r="2464" spans="1:7" ht="20.100000000000001" customHeight="1" x14ac:dyDescent="0.2">
      <c r="A2464" s="268"/>
      <c r="B2464" s="182">
        <f t="shared" si="298"/>
        <v>0</v>
      </c>
      <c r="C2464" s="269"/>
      <c r="D2464" s="270"/>
      <c r="E2464" s="271"/>
      <c r="F2464" s="272"/>
      <c r="G2464" s="183">
        <f t="shared" si="299"/>
        <v>0</v>
      </c>
    </row>
    <row r="2465" spans="1:7" ht="20.100000000000001" customHeight="1" x14ac:dyDescent="0.2">
      <c r="A2465" s="268"/>
      <c r="B2465" s="182">
        <f t="shared" si="298"/>
        <v>0</v>
      </c>
      <c r="C2465" s="269"/>
      <c r="D2465" s="270"/>
      <c r="E2465" s="271"/>
      <c r="F2465" s="272"/>
      <c r="G2465" s="183">
        <f t="shared" si="299"/>
        <v>0</v>
      </c>
    </row>
    <row r="2466" spans="1:7" ht="20.100000000000001" customHeight="1" x14ac:dyDescent="0.2">
      <c r="A2466" s="268"/>
      <c r="B2466" s="182">
        <f t="shared" si="298"/>
        <v>0</v>
      </c>
      <c r="C2466" s="269"/>
      <c r="D2466" s="270"/>
      <c r="E2466" s="274"/>
      <c r="F2466" s="272"/>
      <c r="G2466" s="183">
        <f t="shared" si="299"/>
        <v>0</v>
      </c>
    </row>
    <row r="2467" spans="1:7" ht="20.100000000000001" customHeight="1" x14ac:dyDescent="0.2">
      <c r="A2467" s="268"/>
      <c r="B2467" s="182">
        <f t="shared" si="298"/>
        <v>0</v>
      </c>
      <c r="C2467" s="269"/>
      <c r="D2467" s="270"/>
      <c r="E2467" s="274"/>
      <c r="F2467" s="272"/>
      <c r="G2467" s="183">
        <f t="shared" si="299"/>
        <v>0</v>
      </c>
    </row>
    <row r="2468" spans="1:7" ht="20.100000000000001" customHeight="1" x14ac:dyDescent="0.2">
      <c r="A2468" s="268"/>
      <c r="B2468" s="182">
        <f t="shared" si="298"/>
        <v>0</v>
      </c>
      <c r="C2468" s="269"/>
      <c r="D2468" s="270"/>
      <c r="E2468" s="271"/>
      <c r="F2468" s="272"/>
      <c r="G2468" s="183">
        <f t="shared" si="299"/>
        <v>0</v>
      </c>
    </row>
    <row r="2469" spans="1:7" ht="20.100000000000001" customHeight="1" x14ac:dyDescent="0.2">
      <c r="A2469" s="268"/>
      <c r="B2469" s="182">
        <f t="shared" si="298"/>
        <v>0</v>
      </c>
      <c r="C2469" s="269"/>
      <c r="D2469" s="270"/>
      <c r="E2469" s="271"/>
      <c r="F2469" s="272"/>
      <c r="G2469" s="183">
        <f t="shared" si="299"/>
        <v>0</v>
      </c>
    </row>
    <row r="2470" spans="1:7" ht="20.100000000000001" customHeight="1" x14ac:dyDescent="0.2">
      <c r="A2470" s="268"/>
      <c r="B2470" s="182">
        <f t="shared" si="298"/>
        <v>0</v>
      </c>
      <c r="C2470" s="269"/>
      <c r="D2470" s="270"/>
      <c r="E2470" s="271"/>
      <c r="F2470" s="272"/>
      <c r="G2470" s="183">
        <f t="shared" si="299"/>
        <v>0</v>
      </c>
    </row>
    <row r="2471" spans="1:7" ht="20.100000000000001" customHeight="1" x14ac:dyDescent="0.2">
      <c r="A2471" s="268"/>
      <c r="B2471" s="182">
        <f t="shared" si="298"/>
        <v>0</v>
      </c>
      <c r="C2471" s="269"/>
      <c r="D2471" s="270"/>
      <c r="E2471" s="271"/>
      <c r="F2471" s="272"/>
      <c r="G2471" s="183">
        <f t="shared" si="299"/>
        <v>0</v>
      </c>
    </row>
    <row r="2472" spans="1:7" ht="20.100000000000001" customHeight="1" x14ac:dyDescent="0.2">
      <c r="A2472" s="268"/>
      <c r="B2472" s="182">
        <f t="shared" si="298"/>
        <v>0</v>
      </c>
      <c r="C2472" s="269"/>
      <c r="D2472" s="270"/>
      <c r="E2472" s="271"/>
      <c r="F2472" s="272"/>
      <c r="G2472" s="183">
        <f t="shared" si="299"/>
        <v>0</v>
      </c>
    </row>
    <row r="2473" spans="1:7" ht="20.100000000000001" customHeight="1" x14ac:dyDescent="0.2">
      <c r="A2473" s="268"/>
      <c r="B2473" s="182">
        <f t="shared" si="298"/>
        <v>0</v>
      </c>
      <c r="C2473" s="269"/>
      <c r="D2473" s="270"/>
      <c r="E2473" s="271"/>
      <c r="F2473" s="272"/>
      <c r="G2473" s="183">
        <f t="shared" si="299"/>
        <v>0</v>
      </c>
    </row>
    <row r="2474" spans="1:7" ht="20.100000000000001" customHeight="1" x14ac:dyDescent="0.2">
      <c r="A2474" s="184"/>
      <c r="B2474" s="170"/>
      <c r="C2474" s="170"/>
      <c r="D2474" s="165"/>
      <c r="E2474" s="166"/>
      <c r="F2474" s="185" t="s">
        <v>38</v>
      </c>
      <c r="G2474" s="186">
        <f>SUBTOTAL(9,G2462:G2473)</f>
        <v>0</v>
      </c>
    </row>
    <row r="2475" spans="1:7" ht="20.100000000000001" customHeight="1" x14ac:dyDescent="0.2">
      <c r="A2475" s="184"/>
      <c r="B2475" s="170"/>
      <c r="C2475" s="187" t="s">
        <v>826</v>
      </c>
      <c r="D2475" s="165"/>
      <c r="E2475" s="166"/>
      <c r="F2475" s="167"/>
      <c r="G2475" s="188"/>
    </row>
    <row r="2476" spans="1:7" ht="20.100000000000001" customHeight="1" x14ac:dyDescent="0.2">
      <c r="A2476" s="268"/>
      <c r="B2476" s="182">
        <f t="shared" ref="B2476:B2485" si="300">IF(A2476=0,0,VLOOKUP(A2476,Tabla_Indices,2,FALSE))</f>
        <v>0</v>
      </c>
      <c r="C2476" s="275"/>
      <c r="D2476" s="270"/>
      <c r="E2476" s="271"/>
      <c r="F2476" s="272"/>
      <c r="G2476" s="183">
        <f>ROUND(E2476*F2476,2)</f>
        <v>0</v>
      </c>
    </row>
    <row r="2477" spans="1:7" ht="20.100000000000001" customHeight="1" x14ac:dyDescent="0.2">
      <c r="A2477" s="268"/>
      <c r="B2477" s="182">
        <f t="shared" si="300"/>
        <v>0</v>
      </c>
      <c r="C2477" s="269"/>
      <c r="D2477" s="270"/>
      <c r="E2477" s="271"/>
      <c r="F2477" s="272"/>
      <c r="G2477" s="183">
        <f>ROUND(E2477*F2477,2)</f>
        <v>0</v>
      </c>
    </row>
    <row r="2478" spans="1:7" ht="20.100000000000001" customHeight="1" x14ac:dyDescent="0.2">
      <c r="A2478" s="268"/>
      <c r="B2478" s="182">
        <f t="shared" si="300"/>
        <v>0</v>
      </c>
      <c r="C2478" s="269"/>
      <c r="D2478" s="270"/>
      <c r="E2478" s="271"/>
      <c r="F2478" s="272"/>
      <c r="G2478" s="183">
        <f t="shared" ref="G2478:G2485" si="301">ROUND(E2478*F2478,2)</f>
        <v>0</v>
      </c>
    </row>
    <row r="2479" spans="1:7" ht="20.100000000000001" customHeight="1" x14ac:dyDescent="0.2">
      <c r="A2479" s="268"/>
      <c r="B2479" s="182">
        <f t="shared" si="300"/>
        <v>0</v>
      </c>
      <c r="C2479" s="269"/>
      <c r="D2479" s="270"/>
      <c r="E2479" s="271"/>
      <c r="F2479" s="272"/>
      <c r="G2479" s="183">
        <f t="shared" si="301"/>
        <v>0</v>
      </c>
    </row>
    <row r="2480" spans="1:7" ht="20.100000000000001" customHeight="1" x14ac:dyDescent="0.2">
      <c r="A2480" s="268"/>
      <c r="B2480" s="182">
        <f t="shared" si="300"/>
        <v>0</v>
      </c>
      <c r="C2480" s="269"/>
      <c r="D2480" s="270"/>
      <c r="E2480" s="271"/>
      <c r="F2480" s="272"/>
      <c r="G2480" s="183">
        <f t="shared" si="301"/>
        <v>0</v>
      </c>
    </row>
    <row r="2481" spans="1:7" ht="20.100000000000001" customHeight="1" x14ac:dyDescent="0.2">
      <c r="A2481" s="268"/>
      <c r="B2481" s="182">
        <f t="shared" si="300"/>
        <v>0</v>
      </c>
      <c r="C2481" s="269"/>
      <c r="D2481" s="270"/>
      <c r="E2481" s="271"/>
      <c r="F2481" s="272"/>
      <c r="G2481" s="183">
        <f t="shared" si="301"/>
        <v>0</v>
      </c>
    </row>
    <row r="2482" spans="1:7" ht="20.100000000000001" customHeight="1" x14ac:dyDescent="0.2">
      <c r="A2482" s="268"/>
      <c r="B2482" s="182">
        <f t="shared" si="300"/>
        <v>0</v>
      </c>
      <c r="C2482" s="269"/>
      <c r="D2482" s="270"/>
      <c r="E2482" s="271"/>
      <c r="F2482" s="272"/>
      <c r="G2482" s="183">
        <f t="shared" si="301"/>
        <v>0</v>
      </c>
    </row>
    <row r="2483" spans="1:7" ht="20.100000000000001" customHeight="1" x14ac:dyDescent="0.2">
      <c r="A2483" s="268"/>
      <c r="B2483" s="182">
        <f t="shared" si="300"/>
        <v>0</v>
      </c>
      <c r="C2483" s="269"/>
      <c r="D2483" s="270"/>
      <c r="E2483" s="271"/>
      <c r="F2483" s="272"/>
      <c r="G2483" s="183">
        <f t="shared" si="301"/>
        <v>0</v>
      </c>
    </row>
    <row r="2484" spans="1:7" ht="20.100000000000001" customHeight="1" x14ac:dyDescent="0.2">
      <c r="A2484" s="268"/>
      <c r="B2484" s="182">
        <f t="shared" si="300"/>
        <v>0</v>
      </c>
      <c r="C2484" s="269"/>
      <c r="D2484" s="270"/>
      <c r="E2484" s="271"/>
      <c r="F2484" s="272"/>
      <c r="G2484" s="183">
        <f t="shared" si="301"/>
        <v>0</v>
      </c>
    </row>
    <row r="2485" spans="1:7" ht="20.100000000000001" customHeight="1" x14ac:dyDescent="0.2">
      <c r="A2485" s="268"/>
      <c r="B2485" s="182">
        <f t="shared" si="300"/>
        <v>0</v>
      </c>
      <c r="C2485" s="269"/>
      <c r="D2485" s="270"/>
      <c r="E2485" s="271"/>
      <c r="F2485" s="272"/>
      <c r="G2485" s="183">
        <f t="shared" si="301"/>
        <v>0</v>
      </c>
    </row>
    <row r="2486" spans="1:7" ht="20.100000000000001" customHeight="1" x14ac:dyDescent="0.2">
      <c r="A2486" s="184"/>
      <c r="B2486" s="170"/>
      <c r="C2486" s="170"/>
      <c r="D2486" s="165"/>
      <c r="E2486" s="166"/>
      <c r="F2486" s="185" t="s">
        <v>39</v>
      </c>
      <c r="G2486" s="186">
        <f>SUBTOTAL(9,G2476:G2485)</f>
        <v>0</v>
      </c>
    </row>
    <row r="2487" spans="1:7" ht="20.100000000000001" customHeight="1" x14ac:dyDescent="0.2">
      <c r="A2487" s="184"/>
      <c r="B2487" s="170"/>
      <c r="C2487" s="187" t="s">
        <v>827</v>
      </c>
      <c r="D2487" s="165"/>
      <c r="E2487" s="166"/>
      <c r="F2487" s="170"/>
      <c r="G2487" s="188"/>
    </row>
    <row r="2488" spans="1:7" ht="20.100000000000001" customHeight="1" x14ac:dyDescent="0.2">
      <c r="A2488" s="268"/>
      <c r="B2488" s="182">
        <f t="shared" ref="B2488:B2496" si="302">IF(A2488=0,0,VLOOKUP(A2488,Tabla_Indices,2,FALSE))</f>
        <v>0</v>
      </c>
      <c r="C2488" s="269"/>
      <c r="D2488" s="270"/>
      <c r="E2488" s="271"/>
      <c r="F2488" s="276"/>
      <c r="G2488" s="189">
        <f>ROUND(E2488*F2488,2)</f>
        <v>0</v>
      </c>
    </row>
    <row r="2489" spans="1:7" ht="20.100000000000001" customHeight="1" x14ac:dyDescent="0.2">
      <c r="A2489" s="268"/>
      <c r="B2489" s="182">
        <f t="shared" si="302"/>
        <v>0</v>
      </c>
      <c r="C2489" s="275"/>
      <c r="D2489" s="270"/>
      <c r="E2489" s="271"/>
      <c r="F2489" s="272"/>
      <c r="G2489" s="189">
        <f>ROUND(E2489*F2489,2)</f>
        <v>0</v>
      </c>
    </row>
    <row r="2490" spans="1:7" ht="20.100000000000001" customHeight="1" x14ac:dyDescent="0.2">
      <c r="A2490" s="268"/>
      <c r="B2490" s="182">
        <f t="shared" si="302"/>
        <v>0</v>
      </c>
      <c r="C2490" s="277"/>
      <c r="D2490" s="270"/>
      <c r="E2490" s="271"/>
      <c r="F2490" s="272"/>
      <c r="G2490" s="189">
        <f>ROUND(E2490*F2490,2)</f>
        <v>0</v>
      </c>
    </row>
    <row r="2491" spans="1:7" ht="20.100000000000001" customHeight="1" x14ac:dyDescent="0.2">
      <c r="A2491" s="268"/>
      <c r="B2491" s="182">
        <f t="shared" si="302"/>
        <v>0</v>
      </c>
      <c r="C2491" s="277"/>
      <c r="D2491" s="270"/>
      <c r="E2491" s="271"/>
      <c r="F2491" s="272"/>
      <c r="G2491" s="189">
        <f>ROUND(E2491*F2491,2)</f>
        <v>0</v>
      </c>
    </row>
    <row r="2492" spans="1:7" ht="20.100000000000001" customHeight="1" x14ac:dyDescent="0.2">
      <c r="A2492" s="268"/>
      <c r="B2492" s="182">
        <f t="shared" si="302"/>
        <v>0</v>
      </c>
      <c r="C2492" s="277"/>
      <c r="D2492" s="270"/>
      <c r="E2492" s="271"/>
      <c r="F2492" s="272"/>
      <c r="G2492" s="189">
        <f t="shared" ref="G2492:G2496" si="303">ROUND(E2492*F2492,2)</f>
        <v>0</v>
      </c>
    </row>
    <row r="2493" spans="1:7" ht="20.100000000000001" customHeight="1" x14ac:dyDescent="0.2">
      <c r="A2493" s="268"/>
      <c r="B2493" s="182">
        <f t="shared" si="302"/>
        <v>0</v>
      </c>
      <c r="C2493" s="277"/>
      <c r="D2493" s="270"/>
      <c r="E2493" s="271"/>
      <c r="F2493" s="272"/>
      <c r="G2493" s="189">
        <f t="shared" si="303"/>
        <v>0</v>
      </c>
    </row>
    <row r="2494" spans="1:7" ht="20.100000000000001" customHeight="1" x14ac:dyDescent="0.2">
      <c r="A2494" s="268"/>
      <c r="B2494" s="182">
        <f t="shared" si="302"/>
        <v>0</v>
      </c>
      <c r="C2494" s="269"/>
      <c r="D2494" s="270"/>
      <c r="E2494" s="271"/>
      <c r="F2494" s="272"/>
      <c r="G2494" s="189">
        <f t="shared" si="303"/>
        <v>0</v>
      </c>
    </row>
    <row r="2495" spans="1:7" ht="20.100000000000001" customHeight="1" x14ac:dyDescent="0.2">
      <c r="A2495" s="268"/>
      <c r="B2495" s="182">
        <f t="shared" si="302"/>
        <v>0</v>
      </c>
      <c r="C2495" s="269"/>
      <c r="D2495" s="270"/>
      <c r="E2495" s="271"/>
      <c r="F2495" s="272"/>
      <c r="G2495" s="189">
        <f t="shared" si="303"/>
        <v>0</v>
      </c>
    </row>
    <row r="2496" spans="1:7" ht="20.100000000000001" customHeight="1" x14ac:dyDescent="0.2">
      <c r="A2496" s="268"/>
      <c r="B2496" s="182">
        <f t="shared" si="302"/>
        <v>0</v>
      </c>
      <c r="C2496" s="269"/>
      <c r="D2496" s="270"/>
      <c r="E2496" s="271"/>
      <c r="F2496" s="272"/>
      <c r="G2496" s="189">
        <f t="shared" si="303"/>
        <v>0</v>
      </c>
    </row>
    <row r="2497" spans="1:7" ht="20.100000000000001" customHeight="1" x14ac:dyDescent="0.2">
      <c r="A2497" s="190"/>
      <c r="B2497" s="165"/>
      <c r="C2497" s="170"/>
      <c r="D2497" s="165"/>
      <c r="E2497" s="166"/>
      <c r="F2497" s="185" t="s">
        <v>40</v>
      </c>
      <c r="G2497" s="186">
        <f>SUBTOTAL(9,G2488:G2496)</f>
        <v>0</v>
      </c>
    </row>
    <row r="2498" spans="1:7" ht="20.100000000000001" customHeight="1" thickBot="1" x14ac:dyDescent="0.25">
      <c r="A2498" s="191"/>
      <c r="B2498" s="192"/>
      <c r="C2498" s="193"/>
      <c r="D2498" s="192"/>
      <c r="E2498" s="194"/>
      <c r="F2498" s="195"/>
      <c r="G2498" s="196"/>
    </row>
    <row r="2499" spans="1:7" ht="20.100000000000001" customHeight="1" thickBot="1" x14ac:dyDescent="0.25">
      <c r="A2499" s="249" t="str">
        <f>B2457</f>
        <v>18-1</v>
      </c>
      <c r="B2499" s="247" t="str">
        <f>C2457</f>
        <v>Instalación eléctrica - Fuerza mótriz y media tensión</v>
      </c>
      <c r="C2499" s="197"/>
      <c r="D2499" s="197" t="s">
        <v>41</v>
      </c>
      <c r="E2499" s="198"/>
      <c r="F2499" s="199" t="s">
        <v>42</v>
      </c>
      <c r="G2499" s="200">
        <f>SUBTOTAL(9,G2462:G2498)</f>
        <v>0</v>
      </c>
    </row>
    <row r="2500" spans="1:7" ht="20.100000000000001" customHeight="1" thickTop="1" thickBot="1" x14ac:dyDescent="0.25"/>
    <row r="2501" spans="1:7" ht="20.100000000000001" customHeight="1" thickTop="1" x14ac:dyDescent="0.2">
      <c r="A2501" s="329" t="s">
        <v>44</v>
      </c>
      <c r="B2501" s="330"/>
      <c r="C2501" s="330"/>
      <c r="D2501" s="330"/>
      <c r="E2501" s="330"/>
      <c r="F2501" s="330"/>
      <c r="G2501" s="331"/>
    </row>
    <row r="2502" spans="1:7" ht="20.100000000000001" customHeight="1" x14ac:dyDescent="0.2">
      <c r="A2502" s="155" t="s">
        <v>823</v>
      </c>
      <c r="B2502" s="156" t="str">
        <f>Comitente</f>
        <v>DIRECCIÓN ARQUITECTURA</v>
      </c>
      <c r="C2502" s="157"/>
      <c r="D2502" s="158"/>
      <c r="E2502" s="158"/>
      <c r="F2502" s="159"/>
      <c r="G2502" s="160"/>
    </row>
    <row r="2503" spans="1:7" ht="20.100000000000001" customHeight="1" x14ac:dyDescent="0.2">
      <c r="A2503" s="155" t="s">
        <v>824</v>
      </c>
      <c r="B2503" s="156">
        <f>Contratista</f>
        <v>0</v>
      </c>
      <c r="C2503" s="161"/>
      <c r="D2503" s="161"/>
      <c r="E2503" s="161"/>
      <c r="F2503" s="156"/>
      <c r="G2503" s="162"/>
    </row>
    <row r="2504" spans="1:7" ht="20.100000000000001" customHeight="1" x14ac:dyDescent="0.2">
      <c r="A2504" s="155" t="s">
        <v>31</v>
      </c>
      <c r="B2504" s="156" t="str">
        <f>Obra</f>
        <v>CENTRO DE SALUD SAN MARTIN</v>
      </c>
      <c r="C2504" s="161"/>
      <c r="D2504" s="161"/>
      <c r="E2504" s="161"/>
      <c r="F2504" s="156" t="s">
        <v>45</v>
      </c>
      <c r="G2504" s="162" t="str">
        <f>Fecha_Base</f>
        <v>07/11/2017</v>
      </c>
    </row>
    <row r="2505" spans="1:7" ht="20.100000000000001" customHeight="1" x14ac:dyDescent="0.2">
      <c r="A2505" s="163" t="s">
        <v>822</v>
      </c>
      <c r="B2505" s="164" t="str">
        <f>Ubicación</f>
        <v>CALLE NACIONAL - DISTRITO DOS ACEQUIAS</v>
      </c>
      <c r="C2505" s="164"/>
      <c r="D2505" s="165"/>
      <c r="E2505" s="166"/>
      <c r="F2505" s="167"/>
      <c r="G2505" s="168"/>
    </row>
    <row r="2506" spans="1:7" ht="20.100000000000001" customHeight="1" x14ac:dyDescent="0.2">
      <c r="A2506" s="163" t="s">
        <v>46</v>
      </c>
      <c r="B2506" s="278">
        <v>18</v>
      </c>
      <c r="C2506" s="170" t="str">
        <f>IF(B2506="","",VLOOKUP(B2506,Computo_Presupuesto,2,FALSE))</f>
        <v>INSTALACIONES ELECTRICA</v>
      </c>
      <c r="D2506" s="171"/>
      <c r="E2506" s="166"/>
      <c r="F2506" s="167"/>
      <c r="G2506" s="168"/>
    </row>
    <row r="2507" spans="1:7" ht="20.100000000000001" customHeight="1" x14ac:dyDescent="0.2">
      <c r="A2507" s="163" t="s">
        <v>32</v>
      </c>
      <c r="B2507" s="254" t="s">
        <v>1212</v>
      </c>
      <c r="C2507" s="170" t="str">
        <f>IF(B2507=0,"",VLOOKUP(B2507,Computo_Presupuesto,2,FALSE))</f>
        <v>Instalación eléctrica - Instalación y cableado</v>
      </c>
      <c r="D2507" s="165"/>
      <c r="E2507" s="166"/>
      <c r="F2507" s="164" t="s">
        <v>33</v>
      </c>
      <c r="G2507" s="172" t="str">
        <f>IF(B2507=0,"",VLOOKUP(B2507,Computo_Presupuesto,4,FALSE))</f>
        <v>gl</v>
      </c>
    </row>
    <row r="2508" spans="1:7" ht="20.100000000000001" customHeight="1" x14ac:dyDescent="0.2">
      <c r="A2508" s="163"/>
      <c r="B2508" s="164"/>
      <c r="C2508" s="170"/>
      <c r="D2508" s="165"/>
      <c r="E2508" s="166"/>
      <c r="F2508" s="170"/>
      <c r="G2508" s="173"/>
    </row>
    <row r="2509" spans="1:7" ht="20.100000000000001" customHeight="1" x14ac:dyDescent="0.2">
      <c r="A2509" s="332" t="s">
        <v>685</v>
      </c>
      <c r="B2509" s="333"/>
      <c r="C2509" s="334" t="s">
        <v>0</v>
      </c>
      <c r="D2509" s="334" t="s">
        <v>34</v>
      </c>
      <c r="E2509" s="335" t="s">
        <v>35</v>
      </c>
      <c r="F2509" s="336" t="s">
        <v>36</v>
      </c>
      <c r="G2509" s="337" t="s">
        <v>37</v>
      </c>
    </row>
    <row r="2510" spans="1:7" s="15" customFormat="1" ht="20.100000000000001" customHeight="1" x14ac:dyDescent="0.2">
      <c r="A2510" s="174" t="s">
        <v>686</v>
      </c>
      <c r="B2510" s="175" t="s">
        <v>687</v>
      </c>
      <c r="C2510" s="334"/>
      <c r="D2510" s="334"/>
      <c r="E2510" s="335"/>
      <c r="F2510" s="336"/>
      <c r="G2510" s="337"/>
    </row>
    <row r="2511" spans="1:7" ht="20.100000000000001" customHeight="1" x14ac:dyDescent="0.2">
      <c r="A2511" s="267"/>
      <c r="B2511" s="176"/>
      <c r="C2511" s="177" t="s">
        <v>825</v>
      </c>
      <c r="D2511" s="178"/>
      <c r="E2511" s="179"/>
      <c r="F2511" s="180"/>
      <c r="G2511" s="181"/>
    </row>
    <row r="2512" spans="1:7" ht="20.100000000000001" customHeight="1" x14ac:dyDescent="0.2">
      <c r="A2512" s="268"/>
      <c r="B2512" s="182">
        <f t="shared" ref="B2512:B2523" si="304">IF(A2512=0,0,VLOOKUP(A2512,Tabla_Indices,2,FALSE))</f>
        <v>0</v>
      </c>
      <c r="C2512" s="269"/>
      <c r="D2512" s="270"/>
      <c r="E2512" s="271"/>
      <c r="F2512" s="272"/>
      <c r="G2512" s="183">
        <f>ROUND(E2512*F2512,2)</f>
        <v>0</v>
      </c>
    </row>
    <row r="2513" spans="1:7" ht="20.100000000000001" customHeight="1" x14ac:dyDescent="0.2">
      <c r="A2513" s="273"/>
      <c r="B2513" s="182">
        <f t="shared" si="304"/>
        <v>0</v>
      </c>
      <c r="C2513" s="269"/>
      <c r="D2513" s="270"/>
      <c r="E2513" s="271"/>
      <c r="F2513" s="272"/>
      <c r="G2513" s="183">
        <f t="shared" ref="G2513:G2523" si="305">ROUND(E2513*F2513,2)</f>
        <v>0</v>
      </c>
    </row>
    <row r="2514" spans="1:7" ht="20.100000000000001" customHeight="1" x14ac:dyDescent="0.2">
      <c r="A2514" s="268"/>
      <c r="B2514" s="182">
        <f t="shared" si="304"/>
        <v>0</v>
      </c>
      <c r="C2514" s="269"/>
      <c r="D2514" s="270"/>
      <c r="E2514" s="271"/>
      <c r="F2514" s="272"/>
      <c r="G2514" s="183">
        <f t="shared" si="305"/>
        <v>0</v>
      </c>
    </row>
    <row r="2515" spans="1:7" ht="20.100000000000001" customHeight="1" x14ac:dyDescent="0.2">
      <c r="A2515" s="268"/>
      <c r="B2515" s="182">
        <f t="shared" si="304"/>
        <v>0</v>
      </c>
      <c r="C2515" s="269"/>
      <c r="D2515" s="270"/>
      <c r="E2515" s="271"/>
      <c r="F2515" s="272"/>
      <c r="G2515" s="183">
        <f t="shared" si="305"/>
        <v>0</v>
      </c>
    </row>
    <row r="2516" spans="1:7" ht="20.100000000000001" customHeight="1" x14ac:dyDescent="0.2">
      <c r="A2516" s="268"/>
      <c r="B2516" s="182">
        <f t="shared" si="304"/>
        <v>0</v>
      </c>
      <c r="C2516" s="269"/>
      <c r="D2516" s="270"/>
      <c r="E2516" s="274"/>
      <c r="F2516" s="272"/>
      <c r="G2516" s="183">
        <f t="shared" si="305"/>
        <v>0</v>
      </c>
    </row>
    <row r="2517" spans="1:7" ht="20.100000000000001" customHeight="1" x14ac:dyDescent="0.2">
      <c r="A2517" s="268"/>
      <c r="B2517" s="182">
        <f t="shared" si="304"/>
        <v>0</v>
      </c>
      <c r="C2517" s="269"/>
      <c r="D2517" s="270"/>
      <c r="E2517" s="274"/>
      <c r="F2517" s="272"/>
      <c r="G2517" s="183">
        <f t="shared" si="305"/>
        <v>0</v>
      </c>
    </row>
    <row r="2518" spans="1:7" ht="20.100000000000001" customHeight="1" x14ac:dyDescent="0.2">
      <c r="A2518" s="268"/>
      <c r="B2518" s="182">
        <f t="shared" si="304"/>
        <v>0</v>
      </c>
      <c r="C2518" s="269"/>
      <c r="D2518" s="270"/>
      <c r="E2518" s="271"/>
      <c r="F2518" s="272"/>
      <c r="G2518" s="183">
        <f t="shared" si="305"/>
        <v>0</v>
      </c>
    </row>
    <row r="2519" spans="1:7" ht="20.100000000000001" customHeight="1" x14ac:dyDescent="0.2">
      <c r="A2519" s="268"/>
      <c r="B2519" s="182">
        <f t="shared" si="304"/>
        <v>0</v>
      </c>
      <c r="C2519" s="269"/>
      <c r="D2519" s="270"/>
      <c r="E2519" s="271"/>
      <c r="F2519" s="272"/>
      <c r="G2519" s="183">
        <f t="shared" si="305"/>
        <v>0</v>
      </c>
    </row>
    <row r="2520" spans="1:7" ht="20.100000000000001" customHeight="1" x14ac:dyDescent="0.2">
      <c r="A2520" s="268"/>
      <c r="B2520" s="182">
        <f t="shared" si="304"/>
        <v>0</v>
      </c>
      <c r="C2520" s="269"/>
      <c r="D2520" s="270"/>
      <c r="E2520" s="271"/>
      <c r="F2520" s="272"/>
      <c r="G2520" s="183">
        <f t="shared" si="305"/>
        <v>0</v>
      </c>
    </row>
    <row r="2521" spans="1:7" ht="20.100000000000001" customHeight="1" x14ac:dyDescent="0.2">
      <c r="A2521" s="268"/>
      <c r="B2521" s="182">
        <f t="shared" si="304"/>
        <v>0</v>
      </c>
      <c r="C2521" s="269"/>
      <c r="D2521" s="270"/>
      <c r="E2521" s="271"/>
      <c r="F2521" s="272"/>
      <c r="G2521" s="183">
        <f t="shared" si="305"/>
        <v>0</v>
      </c>
    </row>
    <row r="2522" spans="1:7" ht="20.100000000000001" customHeight="1" x14ac:dyDescent="0.2">
      <c r="A2522" s="268"/>
      <c r="B2522" s="182">
        <f t="shared" si="304"/>
        <v>0</v>
      </c>
      <c r="C2522" s="269"/>
      <c r="D2522" s="270"/>
      <c r="E2522" s="271"/>
      <c r="F2522" s="272"/>
      <c r="G2522" s="183">
        <f t="shared" si="305"/>
        <v>0</v>
      </c>
    </row>
    <row r="2523" spans="1:7" ht="20.100000000000001" customHeight="1" x14ac:dyDescent="0.2">
      <c r="A2523" s="268"/>
      <c r="B2523" s="182">
        <f t="shared" si="304"/>
        <v>0</v>
      </c>
      <c r="C2523" s="269"/>
      <c r="D2523" s="270"/>
      <c r="E2523" s="271"/>
      <c r="F2523" s="272"/>
      <c r="G2523" s="183">
        <f t="shared" si="305"/>
        <v>0</v>
      </c>
    </row>
    <row r="2524" spans="1:7" ht="20.100000000000001" customHeight="1" x14ac:dyDescent="0.2">
      <c r="A2524" s="184"/>
      <c r="B2524" s="170"/>
      <c r="C2524" s="170"/>
      <c r="D2524" s="165"/>
      <c r="E2524" s="166"/>
      <c r="F2524" s="185" t="s">
        <v>38</v>
      </c>
      <c r="G2524" s="186">
        <f>SUBTOTAL(9,G2512:G2523)</f>
        <v>0</v>
      </c>
    </row>
    <row r="2525" spans="1:7" ht="20.100000000000001" customHeight="1" x14ac:dyDescent="0.2">
      <c r="A2525" s="184"/>
      <c r="B2525" s="170"/>
      <c r="C2525" s="187" t="s">
        <v>826</v>
      </c>
      <c r="D2525" s="165"/>
      <c r="E2525" s="166"/>
      <c r="F2525" s="167"/>
      <c r="G2525" s="188"/>
    </row>
    <row r="2526" spans="1:7" ht="20.100000000000001" customHeight="1" x14ac:dyDescent="0.2">
      <c r="A2526" s="268"/>
      <c r="B2526" s="182">
        <f t="shared" ref="B2526:B2535" si="306">IF(A2526=0,0,VLOOKUP(A2526,Tabla_Indices,2,FALSE))</f>
        <v>0</v>
      </c>
      <c r="C2526" s="275"/>
      <c r="D2526" s="270"/>
      <c r="E2526" s="271"/>
      <c r="F2526" s="272"/>
      <c r="G2526" s="183">
        <f>ROUND(E2526*F2526,2)</f>
        <v>0</v>
      </c>
    </row>
    <row r="2527" spans="1:7" ht="20.100000000000001" customHeight="1" x14ac:dyDescent="0.2">
      <c r="A2527" s="268"/>
      <c r="B2527" s="182">
        <f t="shared" si="306"/>
        <v>0</v>
      </c>
      <c r="C2527" s="269"/>
      <c r="D2527" s="270"/>
      <c r="E2527" s="271"/>
      <c r="F2527" s="272"/>
      <c r="G2527" s="183">
        <f>ROUND(E2527*F2527,2)</f>
        <v>0</v>
      </c>
    </row>
    <row r="2528" spans="1:7" ht="20.100000000000001" customHeight="1" x14ac:dyDescent="0.2">
      <c r="A2528" s="268"/>
      <c r="B2528" s="182">
        <f t="shared" si="306"/>
        <v>0</v>
      </c>
      <c r="C2528" s="269"/>
      <c r="D2528" s="270"/>
      <c r="E2528" s="271"/>
      <c r="F2528" s="272"/>
      <c r="G2528" s="183">
        <f t="shared" ref="G2528:G2535" si="307">ROUND(E2528*F2528,2)</f>
        <v>0</v>
      </c>
    </row>
    <row r="2529" spans="1:7" ht="20.100000000000001" customHeight="1" x14ac:dyDescent="0.2">
      <c r="A2529" s="268"/>
      <c r="B2529" s="182">
        <f t="shared" si="306"/>
        <v>0</v>
      </c>
      <c r="C2529" s="269"/>
      <c r="D2529" s="270"/>
      <c r="E2529" s="271"/>
      <c r="F2529" s="272"/>
      <c r="G2529" s="183">
        <f t="shared" si="307"/>
        <v>0</v>
      </c>
    </row>
    <row r="2530" spans="1:7" ht="20.100000000000001" customHeight="1" x14ac:dyDescent="0.2">
      <c r="A2530" s="268"/>
      <c r="B2530" s="182">
        <f t="shared" si="306"/>
        <v>0</v>
      </c>
      <c r="C2530" s="269"/>
      <c r="D2530" s="270"/>
      <c r="E2530" s="271"/>
      <c r="F2530" s="272"/>
      <c r="G2530" s="183">
        <f t="shared" si="307"/>
        <v>0</v>
      </c>
    </row>
    <row r="2531" spans="1:7" ht="20.100000000000001" customHeight="1" x14ac:dyDescent="0.2">
      <c r="A2531" s="268"/>
      <c r="B2531" s="182">
        <f t="shared" si="306"/>
        <v>0</v>
      </c>
      <c r="C2531" s="269"/>
      <c r="D2531" s="270"/>
      <c r="E2531" s="271"/>
      <c r="F2531" s="272"/>
      <c r="G2531" s="183">
        <f t="shared" si="307"/>
        <v>0</v>
      </c>
    </row>
    <row r="2532" spans="1:7" ht="20.100000000000001" customHeight="1" x14ac:dyDescent="0.2">
      <c r="A2532" s="268"/>
      <c r="B2532" s="182">
        <f t="shared" si="306"/>
        <v>0</v>
      </c>
      <c r="C2532" s="269"/>
      <c r="D2532" s="270"/>
      <c r="E2532" s="271"/>
      <c r="F2532" s="272"/>
      <c r="G2532" s="183">
        <f t="shared" si="307"/>
        <v>0</v>
      </c>
    </row>
    <row r="2533" spans="1:7" ht="20.100000000000001" customHeight="1" x14ac:dyDescent="0.2">
      <c r="A2533" s="268"/>
      <c r="B2533" s="182">
        <f t="shared" si="306"/>
        <v>0</v>
      </c>
      <c r="C2533" s="269"/>
      <c r="D2533" s="270"/>
      <c r="E2533" s="271"/>
      <c r="F2533" s="272"/>
      <c r="G2533" s="183">
        <f t="shared" si="307"/>
        <v>0</v>
      </c>
    </row>
    <row r="2534" spans="1:7" ht="20.100000000000001" customHeight="1" x14ac:dyDescent="0.2">
      <c r="A2534" s="268"/>
      <c r="B2534" s="182">
        <f t="shared" si="306"/>
        <v>0</v>
      </c>
      <c r="C2534" s="269"/>
      <c r="D2534" s="270"/>
      <c r="E2534" s="271"/>
      <c r="F2534" s="272"/>
      <c r="G2534" s="183">
        <f t="shared" si="307"/>
        <v>0</v>
      </c>
    </row>
    <row r="2535" spans="1:7" ht="20.100000000000001" customHeight="1" x14ac:dyDescent="0.2">
      <c r="A2535" s="268"/>
      <c r="B2535" s="182">
        <f t="shared" si="306"/>
        <v>0</v>
      </c>
      <c r="C2535" s="269"/>
      <c r="D2535" s="270"/>
      <c r="E2535" s="271"/>
      <c r="F2535" s="272"/>
      <c r="G2535" s="183">
        <f t="shared" si="307"/>
        <v>0</v>
      </c>
    </row>
    <row r="2536" spans="1:7" ht="20.100000000000001" customHeight="1" x14ac:dyDescent="0.2">
      <c r="A2536" s="184"/>
      <c r="B2536" s="170"/>
      <c r="C2536" s="170"/>
      <c r="D2536" s="165"/>
      <c r="E2536" s="166"/>
      <c r="F2536" s="185" t="s">
        <v>39</v>
      </c>
      <c r="G2536" s="186">
        <f>SUBTOTAL(9,G2526:G2535)</f>
        <v>0</v>
      </c>
    </row>
    <row r="2537" spans="1:7" ht="20.100000000000001" customHeight="1" x14ac:dyDescent="0.2">
      <c r="A2537" s="184"/>
      <c r="B2537" s="170"/>
      <c r="C2537" s="187" t="s">
        <v>827</v>
      </c>
      <c r="D2537" s="165"/>
      <c r="E2537" s="166"/>
      <c r="F2537" s="170"/>
      <c r="G2537" s="188"/>
    </row>
    <row r="2538" spans="1:7" ht="20.100000000000001" customHeight="1" x14ac:dyDescent="0.2">
      <c r="A2538" s="268"/>
      <c r="B2538" s="182">
        <f t="shared" ref="B2538:B2546" si="308">IF(A2538=0,0,VLOOKUP(A2538,Tabla_Indices,2,FALSE))</f>
        <v>0</v>
      </c>
      <c r="C2538" s="269"/>
      <c r="D2538" s="270"/>
      <c r="E2538" s="271"/>
      <c r="F2538" s="276"/>
      <c r="G2538" s="189">
        <f>ROUND(E2538*F2538,2)</f>
        <v>0</v>
      </c>
    </row>
    <row r="2539" spans="1:7" ht="20.100000000000001" customHeight="1" x14ac:dyDescent="0.2">
      <c r="A2539" s="268"/>
      <c r="B2539" s="182">
        <f t="shared" si="308"/>
        <v>0</v>
      </c>
      <c r="C2539" s="275"/>
      <c r="D2539" s="270"/>
      <c r="E2539" s="271"/>
      <c r="F2539" s="272"/>
      <c r="G2539" s="189">
        <f>ROUND(E2539*F2539,2)</f>
        <v>0</v>
      </c>
    </row>
    <row r="2540" spans="1:7" ht="20.100000000000001" customHeight="1" x14ac:dyDescent="0.2">
      <c r="A2540" s="268"/>
      <c r="B2540" s="182">
        <f t="shared" si="308"/>
        <v>0</v>
      </c>
      <c r="C2540" s="277"/>
      <c r="D2540" s="270"/>
      <c r="E2540" s="271"/>
      <c r="F2540" s="272"/>
      <c r="G2540" s="189">
        <f>ROUND(E2540*F2540,2)</f>
        <v>0</v>
      </c>
    </row>
    <row r="2541" spans="1:7" ht="20.100000000000001" customHeight="1" x14ac:dyDescent="0.2">
      <c r="A2541" s="268"/>
      <c r="B2541" s="182">
        <f t="shared" si="308"/>
        <v>0</v>
      </c>
      <c r="C2541" s="277"/>
      <c r="D2541" s="270"/>
      <c r="E2541" s="271"/>
      <c r="F2541" s="272"/>
      <c r="G2541" s="189">
        <f>ROUND(E2541*F2541,2)</f>
        <v>0</v>
      </c>
    </row>
    <row r="2542" spans="1:7" ht="20.100000000000001" customHeight="1" x14ac:dyDescent="0.2">
      <c r="A2542" s="268"/>
      <c r="B2542" s="182">
        <f t="shared" si="308"/>
        <v>0</v>
      </c>
      <c r="C2542" s="277"/>
      <c r="D2542" s="270"/>
      <c r="E2542" s="271"/>
      <c r="F2542" s="272"/>
      <c r="G2542" s="189">
        <f t="shared" ref="G2542:G2546" si="309">ROUND(E2542*F2542,2)</f>
        <v>0</v>
      </c>
    </row>
    <row r="2543" spans="1:7" ht="20.100000000000001" customHeight="1" x14ac:dyDescent="0.2">
      <c r="A2543" s="268"/>
      <c r="B2543" s="182">
        <f t="shared" si="308"/>
        <v>0</v>
      </c>
      <c r="C2543" s="277"/>
      <c r="D2543" s="270"/>
      <c r="E2543" s="271"/>
      <c r="F2543" s="272"/>
      <c r="G2543" s="189">
        <f t="shared" si="309"/>
        <v>0</v>
      </c>
    </row>
    <row r="2544" spans="1:7" ht="20.100000000000001" customHeight="1" x14ac:dyDescent="0.2">
      <c r="A2544" s="268"/>
      <c r="B2544" s="182">
        <f t="shared" si="308"/>
        <v>0</v>
      </c>
      <c r="C2544" s="269"/>
      <c r="D2544" s="270"/>
      <c r="E2544" s="271"/>
      <c r="F2544" s="272"/>
      <c r="G2544" s="189">
        <f t="shared" si="309"/>
        <v>0</v>
      </c>
    </row>
    <row r="2545" spans="1:7" ht="20.100000000000001" customHeight="1" x14ac:dyDescent="0.2">
      <c r="A2545" s="268"/>
      <c r="B2545" s="182">
        <f t="shared" si="308"/>
        <v>0</v>
      </c>
      <c r="C2545" s="269"/>
      <c r="D2545" s="270"/>
      <c r="E2545" s="271"/>
      <c r="F2545" s="272"/>
      <c r="G2545" s="189">
        <f t="shared" si="309"/>
        <v>0</v>
      </c>
    </row>
    <row r="2546" spans="1:7" ht="20.100000000000001" customHeight="1" x14ac:dyDescent="0.2">
      <c r="A2546" s="268"/>
      <c r="B2546" s="182">
        <f t="shared" si="308"/>
        <v>0</v>
      </c>
      <c r="C2546" s="269"/>
      <c r="D2546" s="270"/>
      <c r="E2546" s="271"/>
      <c r="F2546" s="272"/>
      <c r="G2546" s="189">
        <f t="shared" si="309"/>
        <v>0</v>
      </c>
    </row>
    <row r="2547" spans="1:7" ht="20.100000000000001" customHeight="1" x14ac:dyDescent="0.2">
      <c r="A2547" s="248"/>
      <c r="B2547" s="165"/>
      <c r="C2547" s="170"/>
      <c r="D2547" s="165"/>
      <c r="E2547" s="166"/>
      <c r="F2547" s="185" t="s">
        <v>40</v>
      </c>
      <c r="G2547" s="186">
        <f>SUBTOTAL(9,G2538:G2546)</f>
        <v>0</v>
      </c>
    </row>
    <row r="2548" spans="1:7" ht="20.100000000000001" customHeight="1" thickBot="1" x14ac:dyDescent="0.25">
      <c r="A2548" s="191"/>
      <c r="B2548" s="192"/>
      <c r="C2548" s="193"/>
      <c r="D2548" s="192"/>
      <c r="E2548" s="194"/>
      <c r="F2548" s="195"/>
      <c r="G2548" s="196"/>
    </row>
    <row r="2549" spans="1:7" ht="20.100000000000001" customHeight="1" thickBot="1" x14ac:dyDescent="0.25">
      <c r="A2549" s="249" t="str">
        <f>B2507</f>
        <v>18-2</v>
      </c>
      <c r="B2549" s="247" t="str">
        <f>C2507</f>
        <v>Instalación eléctrica - Instalación y cableado</v>
      </c>
      <c r="C2549" s="197"/>
      <c r="D2549" s="197" t="s">
        <v>41</v>
      </c>
      <c r="E2549" s="198"/>
      <c r="F2549" s="199" t="s">
        <v>42</v>
      </c>
      <c r="G2549" s="200">
        <f>SUBTOTAL(9,G2512:G2548)</f>
        <v>0</v>
      </c>
    </row>
    <row r="2550" spans="1:7" ht="20.100000000000001" customHeight="1" thickTop="1" thickBot="1" x14ac:dyDescent="0.25"/>
    <row r="2551" spans="1:7" ht="20.100000000000001" customHeight="1" thickTop="1" x14ac:dyDescent="0.2">
      <c r="A2551" s="329" t="s">
        <v>44</v>
      </c>
      <c r="B2551" s="330"/>
      <c r="C2551" s="330"/>
      <c r="D2551" s="330"/>
      <c r="E2551" s="330"/>
      <c r="F2551" s="330"/>
      <c r="G2551" s="331"/>
    </row>
    <row r="2552" spans="1:7" ht="20.100000000000001" customHeight="1" x14ac:dyDescent="0.2">
      <c r="A2552" s="155" t="s">
        <v>823</v>
      </c>
      <c r="B2552" s="156" t="str">
        <f>Comitente</f>
        <v>DIRECCIÓN ARQUITECTURA</v>
      </c>
      <c r="C2552" s="157"/>
      <c r="D2552" s="158"/>
      <c r="E2552" s="158"/>
      <c r="F2552" s="159"/>
      <c r="G2552" s="160"/>
    </row>
    <row r="2553" spans="1:7" ht="20.100000000000001" customHeight="1" x14ac:dyDescent="0.2">
      <c r="A2553" s="155" t="s">
        <v>824</v>
      </c>
      <c r="B2553" s="156">
        <f>Contratista</f>
        <v>0</v>
      </c>
      <c r="C2553" s="161"/>
      <c r="D2553" s="161"/>
      <c r="E2553" s="161"/>
      <c r="F2553" s="156"/>
      <c r="G2553" s="162"/>
    </row>
    <row r="2554" spans="1:7" ht="20.100000000000001" customHeight="1" x14ac:dyDescent="0.2">
      <c r="A2554" s="155" t="s">
        <v>31</v>
      </c>
      <c r="B2554" s="156" t="str">
        <f>Obra</f>
        <v>CENTRO DE SALUD SAN MARTIN</v>
      </c>
      <c r="C2554" s="161"/>
      <c r="D2554" s="161"/>
      <c r="E2554" s="161"/>
      <c r="F2554" s="156" t="s">
        <v>45</v>
      </c>
      <c r="G2554" s="162" t="str">
        <f>Fecha_Base</f>
        <v>07/11/2017</v>
      </c>
    </row>
    <row r="2555" spans="1:7" ht="20.100000000000001" customHeight="1" x14ac:dyDescent="0.2">
      <c r="A2555" s="163" t="s">
        <v>822</v>
      </c>
      <c r="B2555" s="164" t="str">
        <f>Ubicación</f>
        <v>CALLE NACIONAL - DISTRITO DOS ACEQUIAS</v>
      </c>
      <c r="C2555" s="164"/>
      <c r="D2555" s="165"/>
      <c r="E2555" s="166"/>
      <c r="F2555" s="167"/>
      <c r="G2555" s="168"/>
    </row>
    <row r="2556" spans="1:7" ht="20.100000000000001" customHeight="1" x14ac:dyDescent="0.2">
      <c r="A2556" s="163" t="s">
        <v>46</v>
      </c>
      <c r="B2556" s="278">
        <v>18</v>
      </c>
      <c r="C2556" s="170" t="str">
        <f>IF(B2556="","",VLOOKUP(B2556,Computo_Presupuesto,2,FALSE))</f>
        <v>INSTALACIONES ELECTRICA</v>
      </c>
      <c r="D2556" s="171"/>
      <c r="E2556" s="166"/>
      <c r="F2556" s="167"/>
      <c r="G2556" s="168"/>
    </row>
    <row r="2557" spans="1:7" ht="20.100000000000001" customHeight="1" x14ac:dyDescent="0.2">
      <c r="A2557" s="163" t="s">
        <v>32</v>
      </c>
      <c r="B2557" s="254" t="s">
        <v>1213</v>
      </c>
      <c r="C2557" s="170" t="str">
        <f>IF(B2557=0,"",VLOOKUP(B2557,Computo_Presupuesto,2,FALSE))</f>
        <v>Instalación eléctrica - Corrientes débiles</v>
      </c>
      <c r="D2557" s="165"/>
      <c r="E2557" s="166"/>
      <c r="F2557" s="164" t="s">
        <v>33</v>
      </c>
      <c r="G2557" s="172" t="str">
        <f>IF(B2557=0,"",VLOOKUP(B2557,Computo_Presupuesto,4,FALSE))</f>
        <v>gl</v>
      </c>
    </row>
    <row r="2558" spans="1:7" ht="20.100000000000001" customHeight="1" x14ac:dyDescent="0.2">
      <c r="A2558" s="163"/>
      <c r="B2558" s="164"/>
      <c r="C2558" s="170"/>
      <c r="D2558" s="165"/>
      <c r="E2558" s="166"/>
      <c r="F2558" s="170"/>
      <c r="G2558" s="173"/>
    </row>
    <row r="2559" spans="1:7" ht="20.100000000000001" customHeight="1" x14ac:dyDescent="0.2">
      <c r="A2559" s="332" t="s">
        <v>685</v>
      </c>
      <c r="B2559" s="333"/>
      <c r="C2559" s="334" t="s">
        <v>0</v>
      </c>
      <c r="D2559" s="334" t="s">
        <v>34</v>
      </c>
      <c r="E2559" s="335" t="s">
        <v>35</v>
      </c>
      <c r="F2559" s="336" t="s">
        <v>36</v>
      </c>
      <c r="G2559" s="337" t="s">
        <v>37</v>
      </c>
    </row>
    <row r="2560" spans="1:7" ht="20.100000000000001" customHeight="1" x14ac:dyDescent="0.2">
      <c r="A2560" s="174" t="s">
        <v>686</v>
      </c>
      <c r="B2560" s="175" t="s">
        <v>687</v>
      </c>
      <c r="C2560" s="334"/>
      <c r="D2560" s="334"/>
      <c r="E2560" s="335"/>
      <c r="F2560" s="336"/>
      <c r="G2560" s="337"/>
    </row>
    <row r="2561" spans="1:7" ht="20.100000000000001" customHeight="1" x14ac:dyDescent="0.2">
      <c r="A2561" s="267"/>
      <c r="B2561" s="176"/>
      <c r="C2561" s="177" t="s">
        <v>825</v>
      </c>
      <c r="D2561" s="178"/>
      <c r="E2561" s="179"/>
      <c r="F2561" s="180"/>
      <c r="G2561" s="181"/>
    </row>
    <row r="2562" spans="1:7" ht="20.100000000000001" customHeight="1" x14ac:dyDescent="0.2">
      <c r="A2562" s="268"/>
      <c r="B2562" s="182">
        <f t="shared" ref="B2562:B2573" si="310">IF(A2562=0,0,VLOOKUP(A2562,Tabla_Indices,2,FALSE))</f>
        <v>0</v>
      </c>
      <c r="C2562" s="269"/>
      <c r="D2562" s="270"/>
      <c r="E2562" s="271"/>
      <c r="F2562" s="272"/>
      <c r="G2562" s="183">
        <f>ROUND(E2562*F2562,2)</f>
        <v>0</v>
      </c>
    </row>
    <row r="2563" spans="1:7" ht="20.100000000000001" customHeight="1" x14ac:dyDescent="0.2">
      <c r="A2563" s="273"/>
      <c r="B2563" s="182">
        <f t="shared" si="310"/>
        <v>0</v>
      </c>
      <c r="C2563" s="269"/>
      <c r="D2563" s="270"/>
      <c r="E2563" s="271"/>
      <c r="F2563" s="272"/>
      <c r="G2563" s="183">
        <f t="shared" ref="G2563:G2573" si="311">ROUND(E2563*F2563,2)</f>
        <v>0</v>
      </c>
    </row>
    <row r="2564" spans="1:7" ht="20.100000000000001" customHeight="1" x14ac:dyDescent="0.2">
      <c r="A2564" s="268"/>
      <c r="B2564" s="182">
        <f t="shared" si="310"/>
        <v>0</v>
      </c>
      <c r="C2564" s="269"/>
      <c r="D2564" s="270"/>
      <c r="E2564" s="271"/>
      <c r="F2564" s="272"/>
      <c r="G2564" s="183">
        <f t="shared" si="311"/>
        <v>0</v>
      </c>
    </row>
    <row r="2565" spans="1:7" ht="20.100000000000001" customHeight="1" x14ac:dyDescent="0.2">
      <c r="A2565" s="268"/>
      <c r="B2565" s="182">
        <f t="shared" si="310"/>
        <v>0</v>
      </c>
      <c r="C2565" s="269"/>
      <c r="D2565" s="270"/>
      <c r="E2565" s="271"/>
      <c r="F2565" s="272"/>
      <c r="G2565" s="183">
        <f t="shared" si="311"/>
        <v>0</v>
      </c>
    </row>
    <row r="2566" spans="1:7" ht="20.100000000000001" customHeight="1" x14ac:dyDescent="0.2">
      <c r="A2566" s="268"/>
      <c r="B2566" s="182">
        <f t="shared" si="310"/>
        <v>0</v>
      </c>
      <c r="C2566" s="269"/>
      <c r="D2566" s="270"/>
      <c r="E2566" s="274"/>
      <c r="F2566" s="272"/>
      <c r="G2566" s="183">
        <f t="shared" si="311"/>
        <v>0</v>
      </c>
    </row>
    <row r="2567" spans="1:7" ht="20.100000000000001" customHeight="1" x14ac:dyDescent="0.2">
      <c r="A2567" s="268"/>
      <c r="B2567" s="182">
        <f t="shared" si="310"/>
        <v>0</v>
      </c>
      <c r="C2567" s="269"/>
      <c r="D2567" s="270"/>
      <c r="E2567" s="274"/>
      <c r="F2567" s="272"/>
      <c r="G2567" s="183">
        <f t="shared" si="311"/>
        <v>0</v>
      </c>
    </row>
    <row r="2568" spans="1:7" ht="20.100000000000001" customHeight="1" x14ac:dyDescent="0.2">
      <c r="A2568" s="268"/>
      <c r="B2568" s="182">
        <f t="shared" si="310"/>
        <v>0</v>
      </c>
      <c r="C2568" s="269"/>
      <c r="D2568" s="270"/>
      <c r="E2568" s="271"/>
      <c r="F2568" s="272"/>
      <c r="G2568" s="183">
        <f t="shared" si="311"/>
        <v>0</v>
      </c>
    </row>
    <row r="2569" spans="1:7" ht="20.100000000000001" customHeight="1" x14ac:dyDescent="0.2">
      <c r="A2569" s="268"/>
      <c r="B2569" s="182">
        <f t="shared" si="310"/>
        <v>0</v>
      </c>
      <c r="C2569" s="269"/>
      <c r="D2569" s="270"/>
      <c r="E2569" s="271"/>
      <c r="F2569" s="272"/>
      <c r="G2569" s="183">
        <f t="shared" si="311"/>
        <v>0</v>
      </c>
    </row>
    <row r="2570" spans="1:7" ht="20.100000000000001" customHeight="1" x14ac:dyDescent="0.2">
      <c r="A2570" s="268"/>
      <c r="B2570" s="182">
        <f t="shared" si="310"/>
        <v>0</v>
      </c>
      <c r="C2570" s="269"/>
      <c r="D2570" s="270"/>
      <c r="E2570" s="271"/>
      <c r="F2570" s="272"/>
      <c r="G2570" s="183">
        <f t="shared" si="311"/>
        <v>0</v>
      </c>
    </row>
    <row r="2571" spans="1:7" ht="20.100000000000001" customHeight="1" x14ac:dyDescent="0.2">
      <c r="A2571" s="268"/>
      <c r="B2571" s="182">
        <f t="shared" si="310"/>
        <v>0</v>
      </c>
      <c r="C2571" s="269"/>
      <c r="D2571" s="270"/>
      <c r="E2571" s="271"/>
      <c r="F2571" s="272"/>
      <c r="G2571" s="183">
        <f t="shared" si="311"/>
        <v>0</v>
      </c>
    </row>
    <row r="2572" spans="1:7" ht="20.100000000000001" customHeight="1" x14ac:dyDescent="0.2">
      <c r="A2572" s="268"/>
      <c r="B2572" s="182">
        <f t="shared" si="310"/>
        <v>0</v>
      </c>
      <c r="C2572" s="269"/>
      <c r="D2572" s="270"/>
      <c r="E2572" s="271"/>
      <c r="F2572" s="272"/>
      <c r="G2572" s="183">
        <f t="shared" si="311"/>
        <v>0</v>
      </c>
    </row>
    <row r="2573" spans="1:7" ht="20.100000000000001" customHeight="1" x14ac:dyDescent="0.2">
      <c r="A2573" s="268"/>
      <c r="B2573" s="182">
        <f t="shared" si="310"/>
        <v>0</v>
      </c>
      <c r="C2573" s="269"/>
      <c r="D2573" s="270"/>
      <c r="E2573" s="271"/>
      <c r="F2573" s="272"/>
      <c r="G2573" s="183">
        <f t="shared" si="311"/>
        <v>0</v>
      </c>
    </row>
    <row r="2574" spans="1:7" ht="20.100000000000001" customHeight="1" x14ac:dyDescent="0.2">
      <c r="A2574" s="184"/>
      <c r="B2574" s="170"/>
      <c r="C2574" s="170"/>
      <c r="D2574" s="165"/>
      <c r="E2574" s="166"/>
      <c r="F2574" s="185" t="s">
        <v>38</v>
      </c>
      <c r="G2574" s="186">
        <f>SUBTOTAL(9,G2562:G2573)</f>
        <v>0</v>
      </c>
    </row>
    <row r="2575" spans="1:7" ht="20.100000000000001" customHeight="1" x14ac:dyDescent="0.2">
      <c r="A2575" s="184"/>
      <c r="B2575" s="170"/>
      <c r="C2575" s="187" t="s">
        <v>826</v>
      </c>
      <c r="D2575" s="165"/>
      <c r="E2575" s="166"/>
      <c r="F2575" s="167"/>
      <c r="G2575" s="188"/>
    </row>
    <row r="2576" spans="1:7" ht="20.100000000000001" customHeight="1" x14ac:dyDescent="0.2">
      <c r="A2576" s="268"/>
      <c r="B2576" s="182">
        <f t="shared" ref="B2576:B2585" si="312">IF(A2576=0,0,VLOOKUP(A2576,Tabla_Indices,2,FALSE))</f>
        <v>0</v>
      </c>
      <c r="C2576" s="275"/>
      <c r="D2576" s="270"/>
      <c r="E2576" s="271"/>
      <c r="F2576" s="272"/>
      <c r="G2576" s="183">
        <f>ROUND(E2576*F2576,2)</f>
        <v>0</v>
      </c>
    </row>
    <row r="2577" spans="1:7" ht="20.100000000000001" customHeight="1" x14ac:dyDescent="0.2">
      <c r="A2577" s="268"/>
      <c r="B2577" s="182">
        <f t="shared" si="312"/>
        <v>0</v>
      </c>
      <c r="C2577" s="269"/>
      <c r="D2577" s="270"/>
      <c r="E2577" s="271"/>
      <c r="F2577" s="272"/>
      <c r="G2577" s="183">
        <f>ROUND(E2577*F2577,2)</f>
        <v>0</v>
      </c>
    </row>
    <row r="2578" spans="1:7" ht="20.100000000000001" customHeight="1" x14ac:dyDescent="0.2">
      <c r="A2578" s="268"/>
      <c r="B2578" s="182">
        <f t="shared" si="312"/>
        <v>0</v>
      </c>
      <c r="C2578" s="269"/>
      <c r="D2578" s="270"/>
      <c r="E2578" s="271"/>
      <c r="F2578" s="272"/>
      <c r="G2578" s="183">
        <f t="shared" ref="G2578:G2585" si="313">ROUND(E2578*F2578,2)</f>
        <v>0</v>
      </c>
    </row>
    <row r="2579" spans="1:7" ht="20.100000000000001" customHeight="1" x14ac:dyDescent="0.2">
      <c r="A2579" s="268"/>
      <c r="B2579" s="182">
        <f t="shared" si="312"/>
        <v>0</v>
      </c>
      <c r="C2579" s="269"/>
      <c r="D2579" s="270"/>
      <c r="E2579" s="271"/>
      <c r="F2579" s="272"/>
      <c r="G2579" s="183">
        <f t="shared" si="313"/>
        <v>0</v>
      </c>
    </row>
    <row r="2580" spans="1:7" ht="20.100000000000001" customHeight="1" x14ac:dyDescent="0.2">
      <c r="A2580" s="268"/>
      <c r="B2580" s="182">
        <f t="shared" si="312"/>
        <v>0</v>
      </c>
      <c r="C2580" s="269"/>
      <c r="D2580" s="270"/>
      <c r="E2580" s="271"/>
      <c r="F2580" s="272"/>
      <c r="G2580" s="183">
        <f t="shared" si="313"/>
        <v>0</v>
      </c>
    </row>
    <row r="2581" spans="1:7" ht="20.100000000000001" customHeight="1" x14ac:dyDescent="0.2">
      <c r="A2581" s="268"/>
      <c r="B2581" s="182">
        <f t="shared" si="312"/>
        <v>0</v>
      </c>
      <c r="C2581" s="269"/>
      <c r="D2581" s="270"/>
      <c r="E2581" s="271"/>
      <c r="F2581" s="272"/>
      <c r="G2581" s="183">
        <f t="shared" si="313"/>
        <v>0</v>
      </c>
    </row>
    <row r="2582" spans="1:7" ht="20.100000000000001" customHeight="1" x14ac:dyDescent="0.2">
      <c r="A2582" s="268"/>
      <c r="B2582" s="182">
        <f t="shared" si="312"/>
        <v>0</v>
      </c>
      <c r="C2582" s="269"/>
      <c r="D2582" s="270"/>
      <c r="E2582" s="271"/>
      <c r="F2582" s="272"/>
      <c r="G2582" s="183">
        <f t="shared" si="313"/>
        <v>0</v>
      </c>
    </row>
    <row r="2583" spans="1:7" ht="20.100000000000001" customHeight="1" x14ac:dyDescent="0.2">
      <c r="A2583" s="268"/>
      <c r="B2583" s="182">
        <f t="shared" si="312"/>
        <v>0</v>
      </c>
      <c r="C2583" s="269"/>
      <c r="D2583" s="270"/>
      <c r="E2583" s="271"/>
      <c r="F2583" s="272"/>
      <c r="G2583" s="183">
        <f t="shared" si="313"/>
        <v>0</v>
      </c>
    </row>
    <row r="2584" spans="1:7" ht="20.100000000000001" customHeight="1" x14ac:dyDescent="0.2">
      <c r="A2584" s="268"/>
      <c r="B2584" s="182">
        <f t="shared" si="312"/>
        <v>0</v>
      </c>
      <c r="C2584" s="269"/>
      <c r="D2584" s="270"/>
      <c r="E2584" s="271"/>
      <c r="F2584" s="272"/>
      <c r="G2584" s="183">
        <f t="shared" si="313"/>
        <v>0</v>
      </c>
    </row>
    <row r="2585" spans="1:7" ht="20.100000000000001" customHeight="1" x14ac:dyDescent="0.2">
      <c r="A2585" s="268"/>
      <c r="B2585" s="182">
        <f t="shared" si="312"/>
        <v>0</v>
      </c>
      <c r="C2585" s="269"/>
      <c r="D2585" s="270"/>
      <c r="E2585" s="271"/>
      <c r="F2585" s="272"/>
      <c r="G2585" s="183">
        <f t="shared" si="313"/>
        <v>0</v>
      </c>
    </row>
    <row r="2586" spans="1:7" ht="20.100000000000001" customHeight="1" x14ac:dyDescent="0.2">
      <c r="A2586" s="184"/>
      <c r="B2586" s="170"/>
      <c r="C2586" s="170"/>
      <c r="D2586" s="165"/>
      <c r="E2586" s="166"/>
      <c r="F2586" s="185" t="s">
        <v>39</v>
      </c>
      <c r="G2586" s="186">
        <f>SUBTOTAL(9,G2576:G2585)</f>
        <v>0</v>
      </c>
    </row>
    <row r="2587" spans="1:7" ht="20.100000000000001" customHeight="1" x14ac:dyDescent="0.2">
      <c r="A2587" s="184"/>
      <c r="B2587" s="170"/>
      <c r="C2587" s="187" t="s">
        <v>827</v>
      </c>
      <c r="D2587" s="165"/>
      <c r="E2587" s="166"/>
      <c r="F2587" s="170"/>
      <c r="G2587" s="188"/>
    </row>
    <row r="2588" spans="1:7" ht="20.100000000000001" customHeight="1" x14ac:dyDescent="0.2">
      <c r="A2588" s="268"/>
      <c r="B2588" s="182">
        <f t="shared" ref="B2588:B2596" si="314">IF(A2588=0,0,VLOOKUP(A2588,Tabla_Indices,2,FALSE))</f>
        <v>0</v>
      </c>
      <c r="C2588" s="269"/>
      <c r="D2588" s="270"/>
      <c r="E2588" s="271"/>
      <c r="F2588" s="276"/>
      <c r="G2588" s="189">
        <f>ROUND(E2588*F2588,2)</f>
        <v>0</v>
      </c>
    </row>
    <row r="2589" spans="1:7" ht="20.100000000000001" customHeight="1" x14ac:dyDescent="0.2">
      <c r="A2589" s="268"/>
      <c r="B2589" s="182">
        <f t="shared" si="314"/>
        <v>0</v>
      </c>
      <c r="C2589" s="275"/>
      <c r="D2589" s="270"/>
      <c r="E2589" s="271"/>
      <c r="F2589" s="272"/>
      <c r="G2589" s="189">
        <f>ROUND(E2589*F2589,2)</f>
        <v>0</v>
      </c>
    </row>
    <row r="2590" spans="1:7" ht="20.100000000000001" customHeight="1" x14ac:dyDescent="0.2">
      <c r="A2590" s="268"/>
      <c r="B2590" s="182">
        <f t="shared" si="314"/>
        <v>0</v>
      </c>
      <c r="C2590" s="277"/>
      <c r="D2590" s="270"/>
      <c r="E2590" s="271"/>
      <c r="F2590" s="272"/>
      <c r="G2590" s="189">
        <f>ROUND(E2590*F2590,2)</f>
        <v>0</v>
      </c>
    </row>
    <row r="2591" spans="1:7" ht="20.100000000000001" customHeight="1" x14ac:dyDescent="0.2">
      <c r="A2591" s="268"/>
      <c r="B2591" s="182">
        <f t="shared" si="314"/>
        <v>0</v>
      </c>
      <c r="C2591" s="277"/>
      <c r="D2591" s="270"/>
      <c r="E2591" s="271"/>
      <c r="F2591" s="272"/>
      <c r="G2591" s="189">
        <f>ROUND(E2591*F2591,2)</f>
        <v>0</v>
      </c>
    </row>
    <row r="2592" spans="1:7" ht="20.100000000000001" customHeight="1" x14ac:dyDescent="0.2">
      <c r="A2592" s="268"/>
      <c r="B2592" s="182">
        <f t="shared" si="314"/>
        <v>0</v>
      </c>
      <c r="C2592" s="277"/>
      <c r="D2592" s="270"/>
      <c r="E2592" s="271"/>
      <c r="F2592" s="272"/>
      <c r="G2592" s="189">
        <f t="shared" ref="G2592:G2596" si="315">ROUND(E2592*F2592,2)</f>
        <v>0</v>
      </c>
    </row>
    <row r="2593" spans="1:7" ht="20.100000000000001" customHeight="1" x14ac:dyDescent="0.2">
      <c r="A2593" s="268"/>
      <c r="B2593" s="182">
        <f t="shared" si="314"/>
        <v>0</v>
      </c>
      <c r="C2593" s="277"/>
      <c r="D2593" s="270"/>
      <c r="E2593" s="271"/>
      <c r="F2593" s="272"/>
      <c r="G2593" s="189">
        <f t="shared" si="315"/>
        <v>0</v>
      </c>
    </row>
    <row r="2594" spans="1:7" ht="20.100000000000001" customHeight="1" x14ac:dyDescent="0.2">
      <c r="A2594" s="268"/>
      <c r="B2594" s="182">
        <f t="shared" si="314"/>
        <v>0</v>
      </c>
      <c r="C2594" s="269"/>
      <c r="D2594" s="270"/>
      <c r="E2594" s="271"/>
      <c r="F2594" s="272"/>
      <c r="G2594" s="189">
        <f t="shared" si="315"/>
        <v>0</v>
      </c>
    </row>
    <row r="2595" spans="1:7" ht="20.100000000000001" customHeight="1" x14ac:dyDescent="0.2">
      <c r="A2595" s="268"/>
      <c r="B2595" s="182">
        <f t="shared" si="314"/>
        <v>0</v>
      </c>
      <c r="C2595" s="269"/>
      <c r="D2595" s="270"/>
      <c r="E2595" s="271"/>
      <c r="F2595" s="272"/>
      <c r="G2595" s="189">
        <f t="shared" si="315"/>
        <v>0</v>
      </c>
    </row>
    <row r="2596" spans="1:7" ht="20.100000000000001" customHeight="1" x14ac:dyDescent="0.2">
      <c r="A2596" s="268"/>
      <c r="B2596" s="182">
        <f t="shared" si="314"/>
        <v>0</v>
      </c>
      <c r="C2596" s="269"/>
      <c r="D2596" s="270"/>
      <c r="E2596" s="271"/>
      <c r="F2596" s="272"/>
      <c r="G2596" s="189">
        <f t="shared" si="315"/>
        <v>0</v>
      </c>
    </row>
    <row r="2597" spans="1:7" ht="20.100000000000001" customHeight="1" x14ac:dyDescent="0.2">
      <c r="A2597" s="190"/>
      <c r="B2597" s="165"/>
      <c r="C2597" s="170"/>
      <c r="D2597" s="165"/>
      <c r="E2597" s="166"/>
      <c r="F2597" s="185" t="s">
        <v>40</v>
      </c>
      <c r="G2597" s="186">
        <f>SUBTOTAL(9,G2588:G2596)</f>
        <v>0</v>
      </c>
    </row>
    <row r="2598" spans="1:7" ht="20.100000000000001" customHeight="1" thickBot="1" x14ac:dyDescent="0.25">
      <c r="A2598" s="191"/>
      <c r="B2598" s="192"/>
      <c r="C2598" s="193"/>
      <c r="D2598" s="192"/>
      <c r="E2598" s="194"/>
      <c r="F2598" s="195"/>
      <c r="G2598" s="196"/>
    </row>
    <row r="2599" spans="1:7" ht="20.100000000000001" customHeight="1" thickBot="1" x14ac:dyDescent="0.25">
      <c r="A2599" s="249" t="str">
        <f>B2557</f>
        <v>18-3</v>
      </c>
      <c r="B2599" s="247" t="str">
        <f>C2557</f>
        <v>Instalación eléctrica - Corrientes débiles</v>
      </c>
      <c r="C2599" s="197"/>
      <c r="D2599" s="197" t="s">
        <v>41</v>
      </c>
      <c r="E2599" s="198"/>
      <c r="F2599" s="199" t="s">
        <v>42</v>
      </c>
      <c r="G2599" s="200">
        <f>SUBTOTAL(9,G2562:G2598)</f>
        <v>0</v>
      </c>
    </row>
    <row r="2600" spans="1:7" ht="20.100000000000001" customHeight="1" thickTop="1" thickBot="1" x14ac:dyDescent="0.25"/>
    <row r="2601" spans="1:7" ht="20.100000000000001" customHeight="1" thickTop="1" x14ac:dyDescent="0.2">
      <c r="A2601" s="329" t="s">
        <v>44</v>
      </c>
      <c r="B2601" s="330"/>
      <c r="C2601" s="330"/>
      <c r="D2601" s="330"/>
      <c r="E2601" s="330"/>
      <c r="F2601" s="330"/>
      <c r="G2601" s="331"/>
    </row>
    <row r="2602" spans="1:7" ht="20.100000000000001" customHeight="1" x14ac:dyDescent="0.2">
      <c r="A2602" s="155" t="s">
        <v>823</v>
      </c>
      <c r="B2602" s="156" t="str">
        <f>Comitente</f>
        <v>DIRECCIÓN ARQUITECTURA</v>
      </c>
      <c r="C2602" s="157"/>
      <c r="D2602" s="158"/>
      <c r="E2602" s="158"/>
      <c r="F2602" s="159"/>
      <c r="G2602" s="160"/>
    </row>
    <row r="2603" spans="1:7" ht="20.100000000000001" customHeight="1" x14ac:dyDescent="0.2">
      <c r="A2603" s="155" t="s">
        <v>824</v>
      </c>
      <c r="B2603" s="156">
        <f>Contratista</f>
        <v>0</v>
      </c>
      <c r="C2603" s="161"/>
      <c r="D2603" s="161"/>
      <c r="E2603" s="161"/>
      <c r="F2603" s="156"/>
      <c r="G2603" s="162"/>
    </row>
    <row r="2604" spans="1:7" ht="20.100000000000001" customHeight="1" x14ac:dyDescent="0.2">
      <c r="A2604" s="155" t="s">
        <v>31</v>
      </c>
      <c r="B2604" s="156" t="str">
        <f>Obra</f>
        <v>CENTRO DE SALUD SAN MARTIN</v>
      </c>
      <c r="C2604" s="161"/>
      <c r="D2604" s="161"/>
      <c r="E2604" s="161"/>
      <c r="F2604" s="156" t="s">
        <v>45</v>
      </c>
      <c r="G2604" s="162" t="str">
        <f>Fecha_Base</f>
        <v>07/11/2017</v>
      </c>
    </row>
    <row r="2605" spans="1:7" ht="20.100000000000001" customHeight="1" x14ac:dyDescent="0.2">
      <c r="A2605" s="163" t="s">
        <v>822</v>
      </c>
      <c r="B2605" s="164" t="str">
        <f>Ubicación</f>
        <v>CALLE NACIONAL - DISTRITO DOS ACEQUIAS</v>
      </c>
      <c r="C2605" s="164"/>
      <c r="D2605" s="165"/>
      <c r="E2605" s="166"/>
      <c r="F2605" s="167"/>
      <c r="G2605" s="168"/>
    </row>
    <row r="2606" spans="1:7" ht="20.100000000000001" customHeight="1" x14ac:dyDescent="0.2">
      <c r="A2606" s="163" t="s">
        <v>46</v>
      </c>
      <c r="B2606" s="278">
        <v>18</v>
      </c>
      <c r="C2606" s="170" t="str">
        <f>IF(B2606="","",VLOOKUP(B2606,Computo_Presupuesto,2,FALSE))</f>
        <v>INSTALACIONES ELECTRICA</v>
      </c>
      <c r="D2606" s="171"/>
      <c r="E2606" s="166"/>
      <c r="F2606" s="167"/>
      <c r="G2606" s="168"/>
    </row>
    <row r="2607" spans="1:7" ht="20.100000000000001" customHeight="1" x14ac:dyDescent="0.2">
      <c r="A2607" s="163" t="s">
        <v>32</v>
      </c>
      <c r="B2607" s="254" t="s">
        <v>1613</v>
      </c>
      <c r="C2607" s="170" t="str">
        <f>IF(B2607=0,"",VLOOKUP(B2607,Computo_Presupuesto,2,FALSE))</f>
        <v>Instalación eléctrica - Cañerias y/o bandejas</v>
      </c>
      <c r="D2607" s="165"/>
      <c r="E2607" s="166"/>
      <c r="F2607" s="164" t="s">
        <v>33</v>
      </c>
      <c r="G2607" s="172" t="str">
        <f>IF(B2607=0,"",VLOOKUP(B2607,Computo_Presupuesto,4,FALSE))</f>
        <v>gl</v>
      </c>
    </row>
    <row r="2608" spans="1:7" ht="20.100000000000001" customHeight="1" x14ac:dyDescent="0.2">
      <c r="A2608" s="163"/>
      <c r="B2608" s="164"/>
      <c r="C2608" s="170"/>
      <c r="D2608" s="165"/>
      <c r="E2608" s="166"/>
      <c r="F2608" s="170"/>
      <c r="G2608" s="173"/>
    </row>
    <row r="2609" spans="1:7" ht="20.100000000000001" customHeight="1" x14ac:dyDescent="0.2">
      <c r="A2609" s="332" t="s">
        <v>685</v>
      </c>
      <c r="B2609" s="333"/>
      <c r="C2609" s="334" t="s">
        <v>0</v>
      </c>
      <c r="D2609" s="334" t="s">
        <v>34</v>
      </c>
      <c r="E2609" s="335" t="s">
        <v>35</v>
      </c>
      <c r="F2609" s="336" t="s">
        <v>36</v>
      </c>
      <c r="G2609" s="337" t="s">
        <v>37</v>
      </c>
    </row>
    <row r="2610" spans="1:7" ht="20.100000000000001" customHeight="1" x14ac:dyDescent="0.2">
      <c r="A2610" s="174" t="s">
        <v>686</v>
      </c>
      <c r="B2610" s="175" t="s">
        <v>687</v>
      </c>
      <c r="C2610" s="334"/>
      <c r="D2610" s="334"/>
      <c r="E2610" s="335"/>
      <c r="F2610" s="336"/>
      <c r="G2610" s="337"/>
    </row>
    <row r="2611" spans="1:7" ht="20.100000000000001" customHeight="1" x14ac:dyDescent="0.2">
      <c r="A2611" s="267"/>
      <c r="B2611" s="176"/>
      <c r="C2611" s="177" t="s">
        <v>825</v>
      </c>
      <c r="D2611" s="178"/>
      <c r="E2611" s="179"/>
      <c r="F2611" s="180"/>
      <c r="G2611" s="181"/>
    </row>
    <row r="2612" spans="1:7" ht="20.100000000000001" customHeight="1" x14ac:dyDescent="0.2">
      <c r="A2612" s="268"/>
      <c r="B2612" s="182">
        <f t="shared" ref="B2612:B2623" si="316">IF(A2612=0,0,VLOOKUP(A2612,Tabla_Indices,2,FALSE))</f>
        <v>0</v>
      </c>
      <c r="C2612" s="269"/>
      <c r="D2612" s="270"/>
      <c r="E2612" s="271"/>
      <c r="F2612" s="272"/>
      <c r="G2612" s="183">
        <f>ROUND(E2612*F2612,2)</f>
        <v>0</v>
      </c>
    </row>
    <row r="2613" spans="1:7" ht="20.100000000000001" customHeight="1" x14ac:dyDescent="0.2">
      <c r="A2613" s="273"/>
      <c r="B2613" s="182">
        <f t="shared" si="316"/>
        <v>0</v>
      </c>
      <c r="C2613" s="269"/>
      <c r="D2613" s="270"/>
      <c r="E2613" s="271"/>
      <c r="F2613" s="272"/>
      <c r="G2613" s="183">
        <f t="shared" ref="G2613:G2623" si="317">ROUND(E2613*F2613,2)</f>
        <v>0</v>
      </c>
    </row>
    <row r="2614" spans="1:7" ht="20.100000000000001" customHeight="1" x14ac:dyDescent="0.2">
      <c r="A2614" s="268"/>
      <c r="B2614" s="182">
        <f t="shared" si="316"/>
        <v>0</v>
      </c>
      <c r="C2614" s="269"/>
      <c r="D2614" s="270"/>
      <c r="E2614" s="271"/>
      <c r="F2614" s="272"/>
      <c r="G2614" s="183">
        <f t="shared" si="317"/>
        <v>0</v>
      </c>
    </row>
    <row r="2615" spans="1:7" ht="20.100000000000001" customHeight="1" x14ac:dyDescent="0.2">
      <c r="A2615" s="268"/>
      <c r="B2615" s="182">
        <f t="shared" si="316"/>
        <v>0</v>
      </c>
      <c r="C2615" s="269"/>
      <c r="D2615" s="270"/>
      <c r="E2615" s="271"/>
      <c r="F2615" s="272"/>
      <c r="G2615" s="183">
        <f t="shared" si="317"/>
        <v>0</v>
      </c>
    </row>
    <row r="2616" spans="1:7" ht="20.100000000000001" customHeight="1" x14ac:dyDescent="0.2">
      <c r="A2616" s="268"/>
      <c r="B2616" s="182">
        <f t="shared" si="316"/>
        <v>0</v>
      </c>
      <c r="C2616" s="269"/>
      <c r="D2616" s="270"/>
      <c r="E2616" s="274"/>
      <c r="F2616" s="272"/>
      <c r="G2616" s="183">
        <f t="shared" si="317"/>
        <v>0</v>
      </c>
    </row>
    <row r="2617" spans="1:7" ht="20.100000000000001" customHeight="1" x14ac:dyDescent="0.2">
      <c r="A2617" s="268"/>
      <c r="B2617" s="182">
        <f t="shared" si="316"/>
        <v>0</v>
      </c>
      <c r="C2617" s="269"/>
      <c r="D2617" s="270"/>
      <c r="E2617" s="274"/>
      <c r="F2617" s="272"/>
      <c r="G2617" s="183">
        <f t="shared" si="317"/>
        <v>0</v>
      </c>
    </row>
    <row r="2618" spans="1:7" ht="20.100000000000001" customHeight="1" x14ac:dyDescent="0.2">
      <c r="A2618" s="268"/>
      <c r="B2618" s="182">
        <f t="shared" si="316"/>
        <v>0</v>
      </c>
      <c r="C2618" s="269"/>
      <c r="D2618" s="270"/>
      <c r="E2618" s="271"/>
      <c r="F2618" s="272"/>
      <c r="G2618" s="183">
        <f t="shared" si="317"/>
        <v>0</v>
      </c>
    </row>
    <row r="2619" spans="1:7" ht="20.100000000000001" customHeight="1" x14ac:dyDescent="0.2">
      <c r="A2619" s="268"/>
      <c r="B2619" s="182">
        <f t="shared" si="316"/>
        <v>0</v>
      </c>
      <c r="C2619" s="269"/>
      <c r="D2619" s="270"/>
      <c r="E2619" s="271"/>
      <c r="F2619" s="272"/>
      <c r="G2619" s="183">
        <f t="shared" si="317"/>
        <v>0</v>
      </c>
    </row>
    <row r="2620" spans="1:7" ht="20.100000000000001" customHeight="1" x14ac:dyDescent="0.2">
      <c r="A2620" s="268"/>
      <c r="B2620" s="182">
        <f t="shared" si="316"/>
        <v>0</v>
      </c>
      <c r="C2620" s="269"/>
      <c r="D2620" s="270"/>
      <c r="E2620" s="271"/>
      <c r="F2620" s="272"/>
      <c r="G2620" s="183">
        <f t="shared" si="317"/>
        <v>0</v>
      </c>
    </row>
    <row r="2621" spans="1:7" ht="20.100000000000001" customHeight="1" x14ac:dyDescent="0.2">
      <c r="A2621" s="268"/>
      <c r="B2621" s="182">
        <f t="shared" si="316"/>
        <v>0</v>
      </c>
      <c r="C2621" s="269"/>
      <c r="D2621" s="270"/>
      <c r="E2621" s="271"/>
      <c r="F2621" s="272"/>
      <c r="G2621" s="183">
        <f t="shared" si="317"/>
        <v>0</v>
      </c>
    </row>
    <row r="2622" spans="1:7" ht="20.100000000000001" customHeight="1" x14ac:dyDescent="0.2">
      <c r="A2622" s="268"/>
      <c r="B2622" s="182">
        <f t="shared" si="316"/>
        <v>0</v>
      </c>
      <c r="C2622" s="269"/>
      <c r="D2622" s="270"/>
      <c r="E2622" s="271"/>
      <c r="F2622" s="272"/>
      <c r="G2622" s="183">
        <f t="shared" si="317"/>
        <v>0</v>
      </c>
    </row>
    <row r="2623" spans="1:7" ht="20.100000000000001" customHeight="1" x14ac:dyDescent="0.2">
      <c r="A2623" s="268"/>
      <c r="B2623" s="182">
        <f t="shared" si="316"/>
        <v>0</v>
      </c>
      <c r="C2623" s="269"/>
      <c r="D2623" s="270"/>
      <c r="E2623" s="271"/>
      <c r="F2623" s="272"/>
      <c r="G2623" s="183">
        <f t="shared" si="317"/>
        <v>0</v>
      </c>
    </row>
    <row r="2624" spans="1:7" ht="20.100000000000001" customHeight="1" x14ac:dyDescent="0.2">
      <c r="A2624" s="184"/>
      <c r="B2624" s="170"/>
      <c r="C2624" s="170"/>
      <c r="D2624" s="165"/>
      <c r="E2624" s="166"/>
      <c r="F2624" s="185" t="s">
        <v>38</v>
      </c>
      <c r="G2624" s="186">
        <f>SUBTOTAL(9,G2612:G2623)</f>
        <v>0</v>
      </c>
    </row>
    <row r="2625" spans="1:7" ht="20.100000000000001" customHeight="1" x14ac:dyDescent="0.2">
      <c r="A2625" s="184"/>
      <c r="B2625" s="170"/>
      <c r="C2625" s="187" t="s">
        <v>826</v>
      </c>
      <c r="D2625" s="165"/>
      <c r="E2625" s="166"/>
      <c r="F2625" s="167"/>
      <c r="G2625" s="188"/>
    </row>
    <row r="2626" spans="1:7" ht="20.100000000000001" customHeight="1" x14ac:dyDescent="0.2">
      <c r="A2626" s="268"/>
      <c r="B2626" s="182">
        <f t="shared" ref="B2626:B2635" si="318">IF(A2626=0,0,VLOOKUP(A2626,Tabla_Indices,2,FALSE))</f>
        <v>0</v>
      </c>
      <c r="C2626" s="275"/>
      <c r="D2626" s="270"/>
      <c r="E2626" s="271"/>
      <c r="F2626" s="272"/>
      <c r="G2626" s="183">
        <f>ROUND(E2626*F2626,2)</f>
        <v>0</v>
      </c>
    </row>
    <row r="2627" spans="1:7" ht="20.100000000000001" customHeight="1" x14ac:dyDescent="0.2">
      <c r="A2627" s="268"/>
      <c r="B2627" s="182">
        <f t="shared" si="318"/>
        <v>0</v>
      </c>
      <c r="C2627" s="269"/>
      <c r="D2627" s="270"/>
      <c r="E2627" s="271"/>
      <c r="F2627" s="272"/>
      <c r="G2627" s="183">
        <f>ROUND(E2627*F2627,2)</f>
        <v>0</v>
      </c>
    </row>
    <row r="2628" spans="1:7" ht="20.100000000000001" customHeight="1" x14ac:dyDescent="0.2">
      <c r="A2628" s="268"/>
      <c r="B2628" s="182">
        <f t="shared" si="318"/>
        <v>0</v>
      </c>
      <c r="C2628" s="269"/>
      <c r="D2628" s="270"/>
      <c r="E2628" s="271"/>
      <c r="F2628" s="272"/>
      <c r="G2628" s="183">
        <f t="shared" ref="G2628:G2635" si="319">ROUND(E2628*F2628,2)</f>
        <v>0</v>
      </c>
    </row>
    <row r="2629" spans="1:7" ht="20.100000000000001" customHeight="1" x14ac:dyDescent="0.2">
      <c r="A2629" s="268"/>
      <c r="B2629" s="182">
        <f t="shared" si="318"/>
        <v>0</v>
      </c>
      <c r="C2629" s="269"/>
      <c r="D2629" s="270"/>
      <c r="E2629" s="271"/>
      <c r="F2629" s="272"/>
      <c r="G2629" s="183">
        <f t="shared" si="319"/>
        <v>0</v>
      </c>
    </row>
    <row r="2630" spans="1:7" ht="20.100000000000001" customHeight="1" x14ac:dyDescent="0.2">
      <c r="A2630" s="268"/>
      <c r="B2630" s="182">
        <f t="shared" si="318"/>
        <v>0</v>
      </c>
      <c r="C2630" s="269"/>
      <c r="D2630" s="270"/>
      <c r="E2630" s="271"/>
      <c r="F2630" s="272"/>
      <c r="G2630" s="183">
        <f t="shared" si="319"/>
        <v>0</v>
      </c>
    </row>
    <row r="2631" spans="1:7" ht="20.100000000000001" customHeight="1" x14ac:dyDescent="0.2">
      <c r="A2631" s="268"/>
      <c r="B2631" s="182">
        <f t="shared" si="318"/>
        <v>0</v>
      </c>
      <c r="C2631" s="269"/>
      <c r="D2631" s="270"/>
      <c r="E2631" s="271"/>
      <c r="F2631" s="272"/>
      <c r="G2631" s="183">
        <f t="shared" si="319"/>
        <v>0</v>
      </c>
    </row>
    <row r="2632" spans="1:7" ht="20.100000000000001" customHeight="1" x14ac:dyDescent="0.2">
      <c r="A2632" s="268"/>
      <c r="B2632" s="182">
        <f t="shared" si="318"/>
        <v>0</v>
      </c>
      <c r="C2632" s="269"/>
      <c r="D2632" s="270"/>
      <c r="E2632" s="271"/>
      <c r="F2632" s="272"/>
      <c r="G2632" s="183">
        <f t="shared" si="319"/>
        <v>0</v>
      </c>
    </row>
    <row r="2633" spans="1:7" ht="20.100000000000001" customHeight="1" x14ac:dyDescent="0.2">
      <c r="A2633" s="268"/>
      <c r="B2633" s="182">
        <f t="shared" si="318"/>
        <v>0</v>
      </c>
      <c r="C2633" s="269"/>
      <c r="D2633" s="270"/>
      <c r="E2633" s="271"/>
      <c r="F2633" s="272"/>
      <c r="G2633" s="183">
        <f t="shared" si="319"/>
        <v>0</v>
      </c>
    </row>
    <row r="2634" spans="1:7" ht="20.100000000000001" customHeight="1" x14ac:dyDescent="0.2">
      <c r="A2634" s="268"/>
      <c r="B2634" s="182">
        <f t="shared" si="318"/>
        <v>0</v>
      </c>
      <c r="C2634" s="269"/>
      <c r="D2634" s="270"/>
      <c r="E2634" s="271"/>
      <c r="F2634" s="272"/>
      <c r="G2634" s="183">
        <f t="shared" si="319"/>
        <v>0</v>
      </c>
    </row>
    <row r="2635" spans="1:7" ht="20.100000000000001" customHeight="1" x14ac:dyDescent="0.2">
      <c r="A2635" s="268"/>
      <c r="B2635" s="182">
        <f t="shared" si="318"/>
        <v>0</v>
      </c>
      <c r="C2635" s="269"/>
      <c r="D2635" s="270"/>
      <c r="E2635" s="271"/>
      <c r="F2635" s="272"/>
      <c r="G2635" s="183">
        <f t="shared" si="319"/>
        <v>0</v>
      </c>
    </row>
    <row r="2636" spans="1:7" ht="20.100000000000001" customHeight="1" x14ac:dyDescent="0.2">
      <c r="A2636" s="184"/>
      <c r="B2636" s="170"/>
      <c r="C2636" s="170"/>
      <c r="D2636" s="165"/>
      <c r="E2636" s="166"/>
      <c r="F2636" s="185" t="s">
        <v>39</v>
      </c>
      <c r="G2636" s="186">
        <f>SUBTOTAL(9,G2626:G2635)</f>
        <v>0</v>
      </c>
    </row>
    <row r="2637" spans="1:7" ht="20.100000000000001" customHeight="1" x14ac:dyDescent="0.2">
      <c r="A2637" s="184"/>
      <c r="B2637" s="170"/>
      <c r="C2637" s="187" t="s">
        <v>827</v>
      </c>
      <c r="D2637" s="165"/>
      <c r="E2637" s="166"/>
      <c r="F2637" s="170"/>
      <c r="G2637" s="188"/>
    </row>
    <row r="2638" spans="1:7" ht="20.100000000000001" customHeight="1" x14ac:dyDescent="0.2">
      <c r="A2638" s="268"/>
      <c r="B2638" s="182">
        <f t="shared" ref="B2638:B2646" si="320">IF(A2638=0,0,VLOOKUP(A2638,Tabla_Indices,2,FALSE))</f>
        <v>0</v>
      </c>
      <c r="C2638" s="269"/>
      <c r="D2638" s="270"/>
      <c r="E2638" s="271"/>
      <c r="F2638" s="276"/>
      <c r="G2638" s="189">
        <f>ROUND(E2638*F2638,2)</f>
        <v>0</v>
      </c>
    </row>
    <row r="2639" spans="1:7" ht="20.100000000000001" customHeight="1" x14ac:dyDescent="0.2">
      <c r="A2639" s="268"/>
      <c r="B2639" s="182">
        <f t="shared" si="320"/>
        <v>0</v>
      </c>
      <c r="C2639" s="275"/>
      <c r="D2639" s="270"/>
      <c r="E2639" s="271"/>
      <c r="F2639" s="272"/>
      <c r="G2639" s="189">
        <f>ROUND(E2639*F2639,2)</f>
        <v>0</v>
      </c>
    </row>
    <row r="2640" spans="1:7" ht="20.100000000000001" customHeight="1" x14ac:dyDescent="0.2">
      <c r="A2640" s="268"/>
      <c r="B2640" s="182">
        <f t="shared" si="320"/>
        <v>0</v>
      </c>
      <c r="C2640" s="277"/>
      <c r="D2640" s="270"/>
      <c r="E2640" s="271"/>
      <c r="F2640" s="272"/>
      <c r="G2640" s="189">
        <f>ROUND(E2640*F2640,2)</f>
        <v>0</v>
      </c>
    </row>
    <row r="2641" spans="1:7" ht="20.100000000000001" customHeight="1" x14ac:dyDescent="0.2">
      <c r="A2641" s="268"/>
      <c r="B2641" s="182">
        <f t="shared" si="320"/>
        <v>0</v>
      </c>
      <c r="C2641" s="277"/>
      <c r="D2641" s="270"/>
      <c r="E2641" s="271"/>
      <c r="F2641" s="272"/>
      <c r="G2641" s="189">
        <f>ROUND(E2641*F2641,2)</f>
        <v>0</v>
      </c>
    </row>
    <row r="2642" spans="1:7" ht="20.100000000000001" customHeight="1" x14ac:dyDescent="0.2">
      <c r="A2642" s="268"/>
      <c r="B2642" s="182">
        <f t="shared" si="320"/>
        <v>0</v>
      </c>
      <c r="C2642" s="277"/>
      <c r="D2642" s="270"/>
      <c r="E2642" s="271"/>
      <c r="F2642" s="272"/>
      <c r="G2642" s="189">
        <f t="shared" ref="G2642:G2646" si="321">ROUND(E2642*F2642,2)</f>
        <v>0</v>
      </c>
    </row>
    <row r="2643" spans="1:7" ht="20.100000000000001" customHeight="1" x14ac:dyDescent="0.2">
      <c r="A2643" s="268"/>
      <c r="B2643" s="182">
        <f t="shared" si="320"/>
        <v>0</v>
      </c>
      <c r="C2643" s="277"/>
      <c r="D2643" s="270"/>
      <c r="E2643" s="271"/>
      <c r="F2643" s="272"/>
      <c r="G2643" s="189">
        <f t="shared" si="321"/>
        <v>0</v>
      </c>
    </row>
    <row r="2644" spans="1:7" ht="20.100000000000001" customHeight="1" x14ac:dyDescent="0.2">
      <c r="A2644" s="268"/>
      <c r="B2644" s="182">
        <f t="shared" si="320"/>
        <v>0</v>
      </c>
      <c r="C2644" s="269"/>
      <c r="D2644" s="270"/>
      <c r="E2644" s="271"/>
      <c r="F2644" s="272"/>
      <c r="G2644" s="189">
        <f t="shared" si="321"/>
        <v>0</v>
      </c>
    </row>
    <row r="2645" spans="1:7" ht="20.100000000000001" customHeight="1" x14ac:dyDescent="0.2">
      <c r="A2645" s="268"/>
      <c r="B2645" s="182">
        <f t="shared" si="320"/>
        <v>0</v>
      </c>
      <c r="C2645" s="269"/>
      <c r="D2645" s="270"/>
      <c r="E2645" s="271"/>
      <c r="F2645" s="272"/>
      <c r="G2645" s="189">
        <f t="shared" si="321"/>
        <v>0</v>
      </c>
    </row>
    <row r="2646" spans="1:7" ht="20.100000000000001" customHeight="1" x14ac:dyDescent="0.2">
      <c r="A2646" s="268"/>
      <c r="B2646" s="182">
        <f t="shared" si="320"/>
        <v>0</v>
      </c>
      <c r="C2646" s="269"/>
      <c r="D2646" s="270"/>
      <c r="E2646" s="271"/>
      <c r="F2646" s="272"/>
      <c r="G2646" s="189">
        <f t="shared" si="321"/>
        <v>0</v>
      </c>
    </row>
    <row r="2647" spans="1:7" ht="20.100000000000001" customHeight="1" x14ac:dyDescent="0.2">
      <c r="A2647" s="190"/>
      <c r="B2647" s="165"/>
      <c r="C2647" s="170"/>
      <c r="D2647" s="165"/>
      <c r="E2647" s="166"/>
      <c r="F2647" s="185" t="s">
        <v>40</v>
      </c>
      <c r="G2647" s="186">
        <f>SUBTOTAL(9,G2638:G2646)</f>
        <v>0</v>
      </c>
    </row>
    <row r="2648" spans="1:7" ht="20.100000000000001" customHeight="1" thickBot="1" x14ac:dyDescent="0.25">
      <c r="A2648" s="191"/>
      <c r="B2648" s="192"/>
      <c r="C2648" s="193"/>
      <c r="D2648" s="192"/>
      <c r="E2648" s="194"/>
      <c r="F2648" s="195"/>
      <c r="G2648" s="196"/>
    </row>
    <row r="2649" spans="1:7" ht="20.100000000000001" customHeight="1" thickBot="1" x14ac:dyDescent="0.25">
      <c r="A2649" s="249" t="str">
        <f>B2607</f>
        <v>18-4</v>
      </c>
      <c r="B2649" s="247" t="str">
        <f>C2607</f>
        <v>Instalación eléctrica - Cañerias y/o bandejas</v>
      </c>
      <c r="C2649" s="197"/>
      <c r="D2649" s="197" t="s">
        <v>41</v>
      </c>
      <c r="E2649" s="198"/>
      <c r="F2649" s="199" t="s">
        <v>42</v>
      </c>
      <c r="G2649" s="200">
        <f>SUBTOTAL(9,G2612:G2648)</f>
        <v>0</v>
      </c>
    </row>
    <row r="2650" spans="1:7" ht="20.100000000000001" customHeight="1" thickTop="1" thickBot="1" x14ac:dyDescent="0.25"/>
    <row r="2651" spans="1:7" ht="20.100000000000001" customHeight="1" thickTop="1" x14ac:dyDescent="0.2">
      <c r="A2651" s="329" t="s">
        <v>44</v>
      </c>
      <c r="B2651" s="330"/>
      <c r="C2651" s="330"/>
      <c r="D2651" s="330"/>
      <c r="E2651" s="330"/>
      <c r="F2651" s="330"/>
      <c r="G2651" s="331"/>
    </row>
    <row r="2652" spans="1:7" ht="20.100000000000001" customHeight="1" x14ac:dyDescent="0.2">
      <c r="A2652" s="155" t="s">
        <v>823</v>
      </c>
      <c r="B2652" s="156" t="str">
        <f>Comitente</f>
        <v>DIRECCIÓN ARQUITECTURA</v>
      </c>
      <c r="C2652" s="157"/>
      <c r="D2652" s="158"/>
      <c r="E2652" s="158"/>
      <c r="F2652" s="159"/>
      <c r="G2652" s="160"/>
    </row>
    <row r="2653" spans="1:7" ht="20.100000000000001" customHeight="1" x14ac:dyDescent="0.2">
      <c r="A2653" s="155" t="s">
        <v>824</v>
      </c>
      <c r="B2653" s="156">
        <f>Contratista</f>
        <v>0</v>
      </c>
      <c r="C2653" s="161"/>
      <c r="D2653" s="161"/>
      <c r="E2653" s="161"/>
      <c r="F2653" s="156"/>
      <c r="G2653" s="162"/>
    </row>
    <row r="2654" spans="1:7" ht="20.100000000000001" customHeight="1" x14ac:dyDescent="0.2">
      <c r="A2654" s="155" t="s">
        <v>31</v>
      </c>
      <c r="B2654" s="156" t="str">
        <f>Obra</f>
        <v>CENTRO DE SALUD SAN MARTIN</v>
      </c>
      <c r="C2654" s="161"/>
      <c r="D2654" s="161"/>
      <c r="E2654" s="161"/>
      <c r="F2654" s="156" t="s">
        <v>45</v>
      </c>
      <c r="G2654" s="162" t="str">
        <f>Fecha_Base</f>
        <v>07/11/2017</v>
      </c>
    </row>
    <row r="2655" spans="1:7" ht="20.100000000000001" customHeight="1" x14ac:dyDescent="0.2">
      <c r="A2655" s="163" t="s">
        <v>822</v>
      </c>
      <c r="B2655" s="164" t="str">
        <f>Ubicación</f>
        <v>CALLE NACIONAL - DISTRITO DOS ACEQUIAS</v>
      </c>
      <c r="C2655" s="164"/>
      <c r="D2655" s="165"/>
      <c r="E2655" s="166"/>
      <c r="F2655" s="167"/>
      <c r="G2655" s="168"/>
    </row>
    <row r="2656" spans="1:7" ht="20.100000000000001" customHeight="1" x14ac:dyDescent="0.2">
      <c r="A2656" s="163" t="s">
        <v>46</v>
      </c>
      <c r="B2656" s="278">
        <v>18</v>
      </c>
      <c r="C2656" s="170" t="str">
        <f>IF(B2656="","",VLOOKUP(B2656,Computo_Presupuesto,2,FALSE))</f>
        <v>INSTALACIONES ELECTRICA</v>
      </c>
      <c r="D2656" s="171"/>
      <c r="E2656" s="166"/>
      <c r="F2656" s="167"/>
      <c r="G2656" s="168"/>
    </row>
    <row r="2657" spans="1:7" ht="20.100000000000001" customHeight="1" x14ac:dyDescent="0.2">
      <c r="A2657" s="163" t="s">
        <v>32</v>
      </c>
      <c r="B2657" s="254" t="s">
        <v>1661</v>
      </c>
      <c r="C2657" s="170" t="str">
        <f>IF(B2657=0,"",VLOOKUP(B2657,Computo_Presupuesto,2,FALSE))</f>
        <v>Instalación eléctrica - Artefactos iluminación</v>
      </c>
      <c r="D2657" s="165"/>
      <c r="E2657" s="166"/>
      <c r="F2657" s="164" t="s">
        <v>33</v>
      </c>
      <c r="G2657" s="172" t="str">
        <f>IF(B2657=0,"",VLOOKUP(B2657,Computo_Presupuesto,4,FALSE))</f>
        <v>gl</v>
      </c>
    </row>
    <row r="2658" spans="1:7" ht="20.100000000000001" customHeight="1" x14ac:dyDescent="0.2">
      <c r="A2658" s="163"/>
      <c r="B2658" s="164"/>
      <c r="C2658" s="170"/>
      <c r="D2658" s="165"/>
      <c r="E2658" s="166"/>
      <c r="F2658" s="170"/>
      <c r="G2658" s="173"/>
    </row>
    <row r="2659" spans="1:7" ht="20.100000000000001" customHeight="1" x14ac:dyDescent="0.2">
      <c r="A2659" s="332" t="s">
        <v>685</v>
      </c>
      <c r="B2659" s="333"/>
      <c r="C2659" s="334" t="s">
        <v>0</v>
      </c>
      <c r="D2659" s="334" t="s">
        <v>34</v>
      </c>
      <c r="E2659" s="335" t="s">
        <v>35</v>
      </c>
      <c r="F2659" s="336" t="s">
        <v>36</v>
      </c>
      <c r="G2659" s="337" t="s">
        <v>37</v>
      </c>
    </row>
    <row r="2660" spans="1:7" s="15" customFormat="1" ht="20.100000000000001" customHeight="1" x14ac:dyDescent="0.2">
      <c r="A2660" s="174" t="s">
        <v>686</v>
      </c>
      <c r="B2660" s="175" t="s">
        <v>687</v>
      </c>
      <c r="C2660" s="334"/>
      <c r="D2660" s="334"/>
      <c r="E2660" s="335"/>
      <c r="F2660" s="336"/>
      <c r="G2660" s="337"/>
    </row>
    <row r="2661" spans="1:7" ht="20.100000000000001" customHeight="1" x14ac:dyDescent="0.2">
      <c r="A2661" s="267"/>
      <c r="B2661" s="176"/>
      <c r="C2661" s="177" t="s">
        <v>825</v>
      </c>
      <c r="D2661" s="178"/>
      <c r="E2661" s="179"/>
      <c r="F2661" s="180"/>
      <c r="G2661" s="181"/>
    </row>
    <row r="2662" spans="1:7" ht="20.100000000000001" customHeight="1" x14ac:dyDescent="0.2">
      <c r="A2662" s="268"/>
      <c r="B2662" s="182">
        <f t="shared" ref="B2662:B2673" si="322">IF(A2662=0,0,VLOOKUP(A2662,Tabla_Indices,2,FALSE))</f>
        <v>0</v>
      </c>
      <c r="C2662" s="269"/>
      <c r="D2662" s="270"/>
      <c r="E2662" s="271"/>
      <c r="F2662" s="272"/>
      <c r="G2662" s="183">
        <f>ROUND(E2662*F2662,2)</f>
        <v>0</v>
      </c>
    </row>
    <row r="2663" spans="1:7" ht="20.100000000000001" customHeight="1" x14ac:dyDescent="0.2">
      <c r="A2663" s="273"/>
      <c r="B2663" s="182">
        <f t="shared" si="322"/>
        <v>0</v>
      </c>
      <c r="C2663" s="269"/>
      <c r="D2663" s="270"/>
      <c r="E2663" s="271"/>
      <c r="F2663" s="272"/>
      <c r="G2663" s="183">
        <f t="shared" ref="G2663:G2673" si="323">ROUND(E2663*F2663,2)</f>
        <v>0</v>
      </c>
    </row>
    <row r="2664" spans="1:7" ht="20.100000000000001" customHeight="1" x14ac:dyDescent="0.2">
      <c r="A2664" s="268"/>
      <c r="B2664" s="182">
        <f t="shared" si="322"/>
        <v>0</v>
      </c>
      <c r="C2664" s="269"/>
      <c r="D2664" s="270"/>
      <c r="E2664" s="271"/>
      <c r="F2664" s="272"/>
      <c r="G2664" s="183">
        <f t="shared" si="323"/>
        <v>0</v>
      </c>
    </row>
    <row r="2665" spans="1:7" ht="20.100000000000001" customHeight="1" x14ac:dyDescent="0.2">
      <c r="A2665" s="268"/>
      <c r="B2665" s="182">
        <f t="shared" si="322"/>
        <v>0</v>
      </c>
      <c r="C2665" s="269"/>
      <c r="D2665" s="270"/>
      <c r="E2665" s="271"/>
      <c r="F2665" s="272"/>
      <c r="G2665" s="183">
        <f t="shared" si="323"/>
        <v>0</v>
      </c>
    </row>
    <row r="2666" spans="1:7" ht="20.100000000000001" customHeight="1" x14ac:dyDescent="0.2">
      <c r="A2666" s="268"/>
      <c r="B2666" s="182">
        <f t="shared" si="322"/>
        <v>0</v>
      </c>
      <c r="C2666" s="269"/>
      <c r="D2666" s="270"/>
      <c r="E2666" s="274"/>
      <c r="F2666" s="272"/>
      <c r="G2666" s="183">
        <f t="shared" si="323"/>
        <v>0</v>
      </c>
    </row>
    <row r="2667" spans="1:7" ht="20.100000000000001" customHeight="1" x14ac:dyDescent="0.2">
      <c r="A2667" s="268"/>
      <c r="B2667" s="182">
        <f t="shared" si="322"/>
        <v>0</v>
      </c>
      <c r="C2667" s="269"/>
      <c r="D2667" s="270"/>
      <c r="E2667" s="274"/>
      <c r="F2667" s="272"/>
      <c r="G2667" s="183">
        <f t="shared" si="323"/>
        <v>0</v>
      </c>
    </row>
    <row r="2668" spans="1:7" ht="20.100000000000001" customHeight="1" x14ac:dyDescent="0.2">
      <c r="A2668" s="268"/>
      <c r="B2668" s="182">
        <f t="shared" si="322"/>
        <v>0</v>
      </c>
      <c r="C2668" s="269"/>
      <c r="D2668" s="270"/>
      <c r="E2668" s="271"/>
      <c r="F2668" s="272"/>
      <c r="G2668" s="183">
        <f t="shared" si="323"/>
        <v>0</v>
      </c>
    </row>
    <row r="2669" spans="1:7" ht="20.100000000000001" customHeight="1" x14ac:dyDescent="0.2">
      <c r="A2669" s="268"/>
      <c r="B2669" s="182">
        <f t="shared" si="322"/>
        <v>0</v>
      </c>
      <c r="C2669" s="269"/>
      <c r="D2669" s="270"/>
      <c r="E2669" s="271"/>
      <c r="F2669" s="272"/>
      <c r="G2669" s="183">
        <f t="shared" si="323"/>
        <v>0</v>
      </c>
    </row>
    <row r="2670" spans="1:7" ht="20.100000000000001" customHeight="1" x14ac:dyDescent="0.2">
      <c r="A2670" s="268"/>
      <c r="B2670" s="182">
        <f t="shared" si="322"/>
        <v>0</v>
      </c>
      <c r="C2670" s="269"/>
      <c r="D2670" s="270"/>
      <c r="E2670" s="271"/>
      <c r="F2670" s="272"/>
      <c r="G2670" s="183">
        <f t="shared" si="323"/>
        <v>0</v>
      </c>
    </row>
    <row r="2671" spans="1:7" ht="20.100000000000001" customHeight="1" x14ac:dyDescent="0.2">
      <c r="A2671" s="268"/>
      <c r="B2671" s="182">
        <f t="shared" si="322"/>
        <v>0</v>
      </c>
      <c r="C2671" s="269"/>
      <c r="D2671" s="270"/>
      <c r="E2671" s="271"/>
      <c r="F2671" s="272"/>
      <c r="G2671" s="183">
        <f t="shared" si="323"/>
        <v>0</v>
      </c>
    </row>
    <row r="2672" spans="1:7" ht="20.100000000000001" customHeight="1" x14ac:dyDescent="0.2">
      <c r="A2672" s="268"/>
      <c r="B2672" s="182">
        <f t="shared" si="322"/>
        <v>0</v>
      </c>
      <c r="C2672" s="269"/>
      <c r="D2672" s="270"/>
      <c r="E2672" s="271"/>
      <c r="F2672" s="272"/>
      <c r="G2672" s="183">
        <f t="shared" si="323"/>
        <v>0</v>
      </c>
    </row>
    <row r="2673" spans="1:7" ht="20.100000000000001" customHeight="1" x14ac:dyDescent="0.2">
      <c r="A2673" s="268"/>
      <c r="B2673" s="182">
        <f t="shared" si="322"/>
        <v>0</v>
      </c>
      <c r="C2673" s="269"/>
      <c r="D2673" s="270"/>
      <c r="E2673" s="271"/>
      <c r="F2673" s="272"/>
      <c r="G2673" s="183">
        <f t="shared" si="323"/>
        <v>0</v>
      </c>
    </row>
    <row r="2674" spans="1:7" ht="20.100000000000001" customHeight="1" x14ac:dyDescent="0.2">
      <c r="A2674" s="184"/>
      <c r="B2674" s="170"/>
      <c r="C2674" s="170"/>
      <c r="D2674" s="165"/>
      <c r="E2674" s="166"/>
      <c r="F2674" s="185" t="s">
        <v>38</v>
      </c>
      <c r="G2674" s="186">
        <f>SUBTOTAL(9,G2662:G2673)</f>
        <v>0</v>
      </c>
    </row>
    <row r="2675" spans="1:7" ht="20.100000000000001" customHeight="1" x14ac:dyDescent="0.2">
      <c r="A2675" s="184"/>
      <c r="B2675" s="170"/>
      <c r="C2675" s="187" t="s">
        <v>826</v>
      </c>
      <c r="D2675" s="165"/>
      <c r="E2675" s="166"/>
      <c r="F2675" s="167"/>
      <c r="G2675" s="188"/>
    </row>
    <row r="2676" spans="1:7" ht="20.100000000000001" customHeight="1" x14ac:dyDescent="0.2">
      <c r="A2676" s="268"/>
      <c r="B2676" s="182">
        <f t="shared" ref="B2676:B2685" si="324">IF(A2676=0,0,VLOOKUP(A2676,Tabla_Indices,2,FALSE))</f>
        <v>0</v>
      </c>
      <c r="C2676" s="275"/>
      <c r="D2676" s="270"/>
      <c r="E2676" s="271"/>
      <c r="F2676" s="272"/>
      <c r="G2676" s="183">
        <f>ROUND(E2676*F2676,2)</f>
        <v>0</v>
      </c>
    </row>
    <row r="2677" spans="1:7" ht="20.100000000000001" customHeight="1" x14ac:dyDescent="0.2">
      <c r="A2677" s="268"/>
      <c r="B2677" s="182">
        <f t="shared" si="324"/>
        <v>0</v>
      </c>
      <c r="C2677" s="269"/>
      <c r="D2677" s="270"/>
      <c r="E2677" s="271"/>
      <c r="F2677" s="272"/>
      <c r="G2677" s="183">
        <f>ROUND(E2677*F2677,2)</f>
        <v>0</v>
      </c>
    </row>
    <row r="2678" spans="1:7" ht="20.100000000000001" customHeight="1" x14ac:dyDescent="0.2">
      <c r="A2678" s="268"/>
      <c r="B2678" s="182">
        <f t="shared" si="324"/>
        <v>0</v>
      </c>
      <c r="C2678" s="269"/>
      <c r="D2678" s="270"/>
      <c r="E2678" s="271"/>
      <c r="F2678" s="272"/>
      <c r="G2678" s="183">
        <f t="shared" ref="G2678:G2685" si="325">ROUND(E2678*F2678,2)</f>
        <v>0</v>
      </c>
    </row>
    <row r="2679" spans="1:7" ht="20.100000000000001" customHeight="1" x14ac:dyDescent="0.2">
      <c r="A2679" s="268"/>
      <c r="B2679" s="182">
        <f t="shared" si="324"/>
        <v>0</v>
      </c>
      <c r="C2679" s="269"/>
      <c r="D2679" s="270"/>
      <c r="E2679" s="271"/>
      <c r="F2679" s="272"/>
      <c r="G2679" s="183">
        <f t="shared" si="325"/>
        <v>0</v>
      </c>
    </row>
    <row r="2680" spans="1:7" ht="20.100000000000001" customHeight="1" x14ac:dyDescent="0.2">
      <c r="A2680" s="268"/>
      <c r="B2680" s="182">
        <f t="shared" si="324"/>
        <v>0</v>
      </c>
      <c r="C2680" s="269"/>
      <c r="D2680" s="270"/>
      <c r="E2680" s="271"/>
      <c r="F2680" s="272"/>
      <c r="G2680" s="183">
        <f t="shared" si="325"/>
        <v>0</v>
      </c>
    </row>
    <row r="2681" spans="1:7" ht="20.100000000000001" customHeight="1" x14ac:dyDescent="0.2">
      <c r="A2681" s="268"/>
      <c r="B2681" s="182">
        <f t="shared" si="324"/>
        <v>0</v>
      </c>
      <c r="C2681" s="269"/>
      <c r="D2681" s="270"/>
      <c r="E2681" s="271"/>
      <c r="F2681" s="272"/>
      <c r="G2681" s="183">
        <f t="shared" si="325"/>
        <v>0</v>
      </c>
    </row>
    <row r="2682" spans="1:7" ht="20.100000000000001" customHeight="1" x14ac:dyDescent="0.2">
      <c r="A2682" s="268"/>
      <c r="B2682" s="182">
        <f t="shared" si="324"/>
        <v>0</v>
      </c>
      <c r="C2682" s="269"/>
      <c r="D2682" s="270"/>
      <c r="E2682" s="271"/>
      <c r="F2682" s="272"/>
      <c r="G2682" s="183">
        <f t="shared" si="325"/>
        <v>0</v>
      </c>
    </row>
    <row r="2683" spans="1:7" ht="20.100000000000001" customHeight="1" x14ac:dyDescent="0.2">
      <c r="A2683" s="268"/>
      <c r="B2683" s="182">
        <f t="shared" si="324"/>
        <v>0</v>
      </c>
      <c r="C2683" s="269"/>
      <c r="D2683" s="270"/>
      <c r="E2683" s="271"/>
      <c r="F2683" s="272"/>
      <c r="G2683" s="183">
        <f t="shared" si="325"/>
        <v>0</v>
      </c>
    </row>
    <row r="2684" spans="1:7" ht="20.100000000000001" customHeight="1" x14ac:dyDescent="0.2">
      <c r="A2684" s="268"/>
      <c r="B2684" s="182">
        <f t="shared" si="324"/>
        <v>0</v>
      </c>
      <c r="C2684" s="269"/>
      <c r="D2684" s="270"/>
      <c r="E2684" s="271"/>
      <c r="F2684" s="272"/>
      <c r="G2684" s="183">
        <f t="shared" si="325"/>
        <v>0</v>
      </c>
    </row>
    <row r="2685" spans="1:7" ht="20.100000000000001" customHeight="1" x14ac:dyDescent="0.2">
      <c r="A2685" s="268"/>
      <c r="B2685" s="182">
        <f t="shared" si="324"/>
        <v>0</v>
      </c>
      <c r="C2685" s="269"/>
      <c r="D2685" s="270"/>
      <c r="E2685" s="271"/>
      <c r="F2685" s="272"/>
      <c r="G2685" s="183">
        <f t="shared" si="325"/>
        <v>0</v>
      </c>
    </row>
    <row r="2686" spans="1:7" ht="20.100000000000001" customHeight="1" x14ac:dyDescent="0.2">
      <c r="A2686" s="184"/>
      <c r="B2686" s="170"/>
      <c r="C2686" s="170"/>
      <c r="D2686" s="165"/>
      <c r="E2686" s="166"/>
      <c r="F2686" s="185" t="s">
        <v>39</v>
      </c>
      <c r="G2686" s="186">
        <f>SUBTOTAL(9,G2676:G2685)</f>
        <v>0</v>
      </c>
    </row>
    <row r="2687" spans="1:7" ht="20.100000000000001" customHeight="1" x14ac:dyDescent="0.2">
      <c r="A2687" s="184"/>
      <c r="B2687" s="170"/>
      <c r="C2687" s="187" t="s">
        <v>827</v>
      </c>
      <c r="D2687" s="165"/>
      <c r="E2687" s="166"/>
      <c r="F2687" s="170"/>
      <c r="G2687" s="188"/>
    </row>
    <row r="2688" spans="1:7" ht="20.100000000000001" customHeight="1" x14ac:dyDescent="0.2">
      <c r="A2688" s="268"/>
      <c r="B2688" s="182">
        <f t="shared" ref="B2688:B2696" si="326">IF(A2688=0,0,VLOOKUP(A2688,Tabla_Indices,2,FALSE))</f>
        <v>0</v>
      </c>
      <c r="C2688" s="269"/>
      <c r="D2688" s="270"/>
      <c r="E2688" s="271"/>
      <c r="F2688" s="276"/>
      <c r="G2688" s="189">
        <f>ROUND(E2688*F2688,2)</f>
        <v>0</v>
      </c>
    </row>
    <row r="2689" spans="1:7" ht="20.100000000000001" customHeight="1" x14ac:dyDescent="0.2">
      <c r="A2689" s="268"/>
      <c r="B2689" s="182">
        <f t="shared" si="326"/>
        <v>0</v>
      </c>
      <c r="C2689" s="275"/>
      <c r="D2689" s="270"/>
      <c r="E2689" s="271"/>
      <c r="F2689" s="272"/>
      <c r="G2689" s="189">
        <f>ROUND(E2689*F2689,2)</f>
        <v>0</v>
      </c>
    </row>
    <row r="2690" spans="1:7" ht="20.100000000000001" customHeight="1" x14ac:dyDescent="0.2">
      <c r="A2690" s="268"/>
      <c r="B2690" s="182">
        <f t="shared" si="326"/>
        <v>0</v>
      </c>
      <c r="C2690" s="277"/>
      <c r="D2690" s="270"/>
      <c r="E2690" s="271"/>
      <c r="F2690" s="272"/>
      <c r="G2690" s="189">
        <f>ROUND(E2690*F2690,2)</f>
        <v>0</v>
      </c>
    </row>
    <row r="2691" spans="1:7" ht="20.100000000000001" customHeight="1" x14ac:dyDescent="0.2">
      <c r="A2691" s="268"/>
      <c r="B2691" s="182">
        <f t="shared" si="326"/>
        <v>0</v>
      </c>
      <c r="C2691" s="277"/>
      <c r="D2691" s="270"/>
      <c r="E2691" s="271"/>
      <c r="F2691" s="272"/>
      <c r="G2691" s="189">
        <f>ROUND(E2691*F2691,2)</f>
        <v>0</v>
      </c>
    </row>
    <row r="2692" spans="1:7" ht="20.100000000000001" customHeight="1" x14ac:dyDescent="0.2">
      <c r="A2692" s="268"/>
      <c r="B2692" s="182">
        <f t="shared" si="326"/>
        <v>0</v>
      </c>
      <c r="C2692" s="277"/>
      <c r="D2692" s="270"/>
      <c r="E2692" s="271"/>
      <c r="F2692" s="272"/>
      <c r="G2692" s="189">
        <f t="shared" ref="G2692:G2696" si="327">ROUND(E2692*F2692,2)</f>
        <v>0</v>
      </c>
    </row>
    <row r="2693" spans="1:7" ht="20.100000000000001" customHeight="1" x14ac:dyDescent="0.2">
      <c r="A2693" s="268"/>
      <c r="B2693" s="182">
        <f t="shared" si="326"/>
        <v>0</v>
      </c>
      <c r="C2693" s="277"/>
      <c r="D2693" s="270"/>
      <c r="E2693" s="271"/>
      <c r="F2693" s="272"/>
      <c r="G2693" s="189">
        <f t="shared" si="327"/>
        <v>0</v>
      </c>
    </row>
    <row r="2694" spans="1:7" ht="20.100000000000001" customHeight="1" x14ac:dyDescent="0.2">
      <c r="A2694" s="268"/>
      <c r="B2694" s="182">
        <f t="shared" si="326"/>
        <v>0</v>
      </c>
      <c r="C2694" s="269"/>
      <c r="D2694" s="270"/>
      <c r="E2694" s="271"/>
      <c r="F2694" s="272"/>
      <c r="G2694" s="189">
        <f t="shared" si="327"/>
        <v>0</v>
      </c>
    </row>
    <row r="2695" spans="1:7" ht="20.100000000000001" customHeight="1" x14ac:dyDescent="0.2">
      <c r="A2695" s="268"/>
      <c r="B2695" s="182">
        <f t="shared" si="326"/>
        <v>0</v>
      </c>
      <c r="C2695" s="269"/>
      <c r="D2695" s="270"/>
      <c r="E2695" s="271"/>
      <c r="F2695" s="272"/>
      <c r="G2695" s="189">
        <f t="shared" si="327"/>
        <v>0</v>
      </c>
    </row>
    <row r="2696" spans="1:7" ht="20.100000000000001" customHeight="1" x14ac:dyDescent="0.2">
      <c r="A2696" s="268"/>
      <c r="B2696" s="182">
        <f t="shared" si="326"/>
        <v>0</v>
      </c>
      <c r="C2696" s="269"/>
      <c r="D2696" s="270"/>
      <c r="E2696" s="271"/>
      <c r="F2696" s="272"/>
      <c r="G2696" s="189">
        <f t="shared" si="327"/>
        <v>0</v>
      </c>
    </row>
    <row r="2697" spans="1:7" ht="20.100000000000001" customHeight="1" x14ac:dyDescent="0.2">
      <c r="A2697" s="248"/>
      <c r="B2697" s="165"/>
      <c r="C2697" s="170"/>
      <c r="D2697" s="165"/>
      <c r="E2697" s="166"/>
      <c r="F2697" s="185" t="s">
        <v>40</v>
      </c>
      <c r="G2697" s="186">
        <f>SUBTOTAL(9,G2688:G2696)</f>
        <v>0</v>
      </c>
    </row>
    <row r="2698" spans="1:7" ht="20.100000000000001" customHeight="1" thickBot="1" x14ac:dyDescent="0.25">
      <c r="A2698" s="191"/>
      <c r="B2698" s="192"/>
      <c r="C2698" s="193"/>
      <c r="D2698" s="192"/>
      <c r="E2698" s="194"/>
      <c r="F2698" s="195"/>
      <c r="G2698" s="196"/>
    </row>
    <row r="2699" spans="1:7" ht="20.100000000000001" customHeight="1" thickBot="1" x14ac:dyDescent="0.25">
      <c r="A2699" s="249" t="str">
        <f>B2657</f>
        <v>18-5</v>
      </c>
      <c r="B2699" s="247" t="str">
        <f>C2657</f>
        <v>Instalación eléctrica - Artefactos iluminación</v>
      </c>
      <c r="C2699" s="197"/>
      <c r="D2699" s="197" t="s">
        <v>41</v>
      </c>
      <c r="E2699" s="198"/>
      <c r="F2699" s="199" t="s">
        <v>42</v>
      </c>
      <c r="G2699" s="200">
        <f>SUBTOTAL(9,G2662:G2698)</f>
        <v>0</v>
      </c>
    </row>
    <row r="2700" spans="1:7" ht="20.100000000000001" customHeight="1" thickTop="1" thickBot="1" x14ac:dyDescent="0.25"/>
    <row r="2701" spans="1:7" ht="20.100000000000001" customHeight="1" thickTop="1" x14ac:dyDescent="0.2">
      <c r="A2701" s="329" t="s">
        <v>44</v>
      </c>
      <c r="B2701" s="330"/>
      <c r="C2701" s="330"/>
      <c r="D2701" s="330"/>
      <c r="E2701" s="330"/>
      <c r="F2701" s="330"/>
      <c r="G2701" s="331"/>
    </row>
    <row r="2702" spans="1:7" ht="20.100000000000001" customHeight="1" x14ac:dyDescent="0.2">
      <c r="A2702" s="155" t="s">
        <v>823</v>
      </c>
      <c r="B2702" s="156" t="str">
        <f>Comitente</f>
        <v>DIRECCIÓN ARQUITECTURA</v>
      </c>
      <c r="C2702" s="157"/>
      <c r="D2702" s="158"/>
      <c r="E2702" s="158"/>
      <c r="F2702" s="159"/>
      <c r="G2702" s="160"/>
    </row>
    <row r="2703" spans="1:7" ht="20.100000000000001" customHeight="1" x14ac:dyDescent="0.2">
      <c r="A2703" s="155" t="s">
        <v>824</v>
      </c>
      <c r="B2703" s="156">
        <f>Contratista</f>
        <v>0</v>
      </c>
      <c r="C2703" s="161"/>
      <c r="D2703" s="161"/>
      <c r="E2703" s="161"/>
      <c r="F2703" s="156"/>
      <c r="G2703" s="162"/>
    </row>
    <row r="2704" spans="1:7" ht="20.100000000000001" customHeight="1" x14ac:dyDescent="0.2">
      <c r="A2704" s="155" t="s">
        <v>31</v>
      </c>
      <c r="B2704" s="156" t="str">
        <f>Obra</f>
        <v>CENTRO DE SALUD SAN MARTIN</v>
      </c>
      <c r="C2704" s="161"/>
      <c r="D2704" s="161"/>
      <c r="E2704" s="161"/>
      <c r="F2704" s="156" t="s">
        <v>45</v>
      </c>
      <c r="G2704" s="162" t="str">
        <f>Fecha_Base</f>
        <v>07/11/2017</v>
      </c>
    </row>
    <row r="2705" spans="1:7" ht="20.100000000000001" customHeight="1" x14ac:dyDescent="0.2">
      <c r="A2705" s="163" t="s">
        <v>822</v>
      </c>
      <c r="B2705" s="164" t="str">
        <f>Ubicación</f>
        <v>CALLE NACIONAL - DISTRITO DOS ACEQUIAS</v>
      </c>
      <c r="C2705" s="164"/>
      <c r="D2705" s="165"/>
      <c r="E2705" s="166"/>
      <c r="F2705" s="167"/>
      <c r="G2705" s="168"/>
    </row>
    <row r="2706" spans="1:7" ht="20.100000000000001" customHeight="1" x14ac:dyDescent="0.2">
      <c r="A2706" s="163" t="s">
        <v>46</v>
      </c>
      <c r="B2706" s="278">
        <v>19</v>
      </c>
      <c r="C2706" s="170" t="str">
        <f>IF(B2706="","",VLOOKUP(B2706,Computo_Presupuesto,2,FALSE))</f>
        <v>INSTALACIONES SANITARIA</v>
      </c>
      <c r="D2706" s="171"/>
      <c r="E2706" s="166"/>
      <c r="F2706" s="167"/>
      <c r="G2706" s="168"/>
    </row>
    <row r="2707" spans="1:7" ht="20.100000000000001" customHeight="1" x14ac:dyDescent="0.2">
      <c r="A2707" s="163" t="s">
        <v>32</v>
      </c>
      <c r="B2707" s="254" t="s">
        <v>1194</v>
      </c>
      <c r="C2707" s="170" t="str">
        <f>IF(B2707=0,"",VLOOKUP(B2707,Computo_Presupuesto,2,FALSE))</f>
        <v>Instalación sanitaria - Base de cloacas</v>
      </c>
      <c r="D2707" s="165"/>
      <c r="E2707" s="166"/>
      <c r="F2707" s="164" t="s">
        <v>33</v>
      </c>
      <c r="G2707" s="172" t="str">
        <f>IF(B2707=0,"",VLOOKUP(B2707,Computo_Presupuesto,4,FALSE))</f>
        <v>gl</v>
      </c>
    </row>
    <row r="2708" spans="1:7" ht="20.100000000000001" customHeight="1" x14ac:dyDescent="0.2">
      <c r="A2708" s="163"/>
      <c r="B2708" s="164"/>
      <c r="C2708" s="170"/>
      <c r="D2708" s="165"/>
      <c r="E2708" s="166"/>
      <c r="F2708" s="170"/>
      <c r="G2708" s="173"/>
    </row>
    <row r="2709" spans="1:7" ht="20.100000000000001" customHeight="1" x14ac:dyDescent="0.2">
      <c r="A2709" s="332" t="s">
        <v>685</v>
      </c>
      <c r="B2709" s="333"/>
      <c r="C2709" s="334" t="s">
        <v>0</v>
      </c>
      <c r="D2709" s="334" t="s">
        <v>34</v>
      </c>
      <c r="E2709" s="335" t="s">
        <v>35</v>
      </c>
      <c r="F2709" s="336" t="s">
        <v>36</v>
      </c>
      <c r="G2709" s="337" t="s">
        <v>37</v>
      </c>
    </row>
    <row r="2710" spans="1:7" ht="20.100000000000001" customHeight="1" x14ac:dyDescent="0.2">
      <c r="A2710" s="174" t="s">
        <v>686</v>
      </c>
      <c r="B2710" s="175" t="s">
        <v>687</v>
      </c>
      <c r="C2710" s="334"/>
      <c r="D2710" s="334"/>
      <c r="E2710" s="335"/>
      <c r="F2710" s="336"/>
      <c r="G2710" s="337"/>
    </row>
    <row r="2711" spans="1:7" ht="20.100000000000001" customHeight="1" x14ac:dyDescent="0.2">
      <c r="A2711" s="267"/>
      <c r="B2711" s="176"/>
      <c r="C2711" s="177" t="s">
        <v>825</v>
      </c>
      <c r="D2711" s="178"/>
      <c r="E2711" s="179"/>
      <c r="F2711" s="180"/>
      <c r="G2711" s="181"/>
    </row>
    <row r="2712" spans="1:7" ht="20.100000000000001" customHeight="1" x14ac:dyDescent="0.2">
      <c r="A2712" s="268"/>
      <c r="B2712" s="182">
        <f t="shared" ref="B2712:B2723" si="328">IF(A2712=0,0,VLOOKUP(A2712,Tabla_Indices,2,FALSE))</f>
        <v>0</v>
      </c>
      <c r="C2712" s="269"/>
      <c r="D2712" s="270"/>
      <c r="E2712" s="271"/>
      <c r="F2712" s="272"/>
      <c r="G2712" s="183">
        <f>ROUND(E2712*F2712,2)</f>
        <v>0</v>
      </c>
    </row>
    <row r="2713" spans="1:7" ht="20.100000000000001" customHeight="1" x14ac:dyDescent="0.2">
      <c r="A2713" s="273"/>
      <c r="B2713" s="182">
        <f t="shared" si="328"/>
        <v>0</v>
      </c>
      <c r="C2713" s="269"/>
      <c r="D2713" s="270"/>
      <c r="E2713" s="271"/>
      <c r="F2713" s="272"/>
      <c r="G2713" s="183">
        <f t="shared" ref="G2713:G2723" si="329">ROUND(E2713*F2713,2)</f>
        <v>0</v>
      </c>
    </row>
    <row r="2714" spans="1:7" ht="20.100000000000001" customHeight="1" x14ac:dyDescent="0.2">
      <c r="A2714" s="268"/>
      <c r="B2714" s="182">
        <f t="shared" si="328"/>
        <v>0</v>
      </c>
      <c r="C2714" s="269"/>
      <c r="D2714" s="270"/>
      <c r="E2714" s="271"/>
      <c r="F2714" s="272"/>
      <c r="G2714" s="183">
        <f t="shared" si="329"/>
        <v>0</v>
      </c>
    </row>
    <row r="2715" spans="1:7" ht="20.100000000000001" customHeight="1" x14ac:dyDescent="0.2">
      <c r="A2715" s="268"/>
      <c r="B2715" s="182">
        <f t="shared" si="328"/>
        <v>0</v>
      </c>
      <c r="C2715" s="269"/>
      <c r="D2715" s="270"/>
      <c r="E2715" s="271"/>
      <c r="F2715" s="272"/>
      <c r="G2715" s="183">
        <f t="shared" si="329"/>
        <v>0</v>
      </c>
    </row>
    <row r="2716" spans="1:7" ht="20.100000000000001" customHeight="1" x14ac:dyDescent="0.2">
      <c r="A2716" s="268"/>
      <c r="B2716" s="182">
        <f t="shared" si="328"/>
        <v>0</v>
      </c>
      <c r="C2716" s="269"/>
      <c r="D2716" s="270"/>
      <c r="E2716" s="274"/>
      <c r="F2716" s="272"/>
      <c r="G2716" s="183">
        <f t="shared" si="329"/>
        <v>0</v>
      </c>
    </row>
    <row r="2717" spans="1:7" ht="20.100000000000001" customHeight="1" x14ac:dyDescent="0.2">
      <c r="A2717" s="268"/>
      <c r="B2717" s="182">
        <f t="shared" si="328"/>
        <v>0</v>
      </c>
      <c r="C2717" s="269"/>
      <c r="D2717" s="270"/>
      <c r="E2717" s="274"/>
      <c r="F2717" s="272"/>
      <c r="G2717" s="183">
        <f t="shared" si="329"/>
        <v>0</v>
      </c>
    </row>
    <row r="2718" spans="1:7" ht="20.100000000000001" customHeight="1" x14ac:dyDescent="0.2">
      <c r="A2718" s="268"/>
      <c r="B2718" s="182">
        <f t="shared" si="328"/>
        <v>0</v>
      </c>
      <c r="C2718" s="269"/>
      <c r="D2718" s="270"/>
      <c r="E2718" s="271"/>
      <c r="F2718" s="272"/>
      <c r="G2718" s="183">
        <f t="shared" si="329"/>
        <v>0</v>
      </c>
    </row>
    <row r="2719" spans="1:7" ht="20.100000000000001" customHeight="1" x14ac:dyDescent="0.2">
      <c r="A2719" s="268"/>
      <c r="B2719" s="182">
        <f t="shared" si="328"/>
        <v>0</v>
      </c>
      <c r="C2719" s="269"/>
      <c r="D2719" s="270"/>
      <c r="E2719" s="271"/>
      <c r="F2719" s="272"/>
      <c r="G2719" s="183">
        <f t="shared" si="329"/>
        <v>0</v>
      </c>
    </row>
    <row r="2720" spans="1:7" ht="20.100000000000001" customHeight="1" x14ac:dyDescent="0.2">
      <c r="A2720" s="268"/>
      <c r="B2720" s="182">
        <f t="shared" si="328"/>
        <v>0</v>
      </c>
      <c r="C2720" s="269"/>
      <c r="D2720" s="270"/>
      <c r="E2720" s="271"/>
      <c r="F2720" s="272"/>
      <c r="G2720" s="183">
        <f t="shared" si="329"/>
        <v>0</v>
      </c>
    </row>
    <row r="2721" spans="1:7" ht="20.100000000000001" customHeight="1" x14ac:dyDescent="0.2">
      <c r="A2721" s="268"/>
      <c r="B2721" s="182">
        <f t="shared" si="328"/>
        <v>0</v>
      </c>
      <c r="C2721" s="269"/>
      <c r="D2721" s="270"/>
      <c r="E2721" s="271"/>
      <c r="F2721" s="272"/>
      <c r="G2721" s="183">
        <f t="shared" si="329"/>
        <v>0</v>
      </c>
    </row>
    <row r="2722" spans="1:7" ht="20.100000000000001" customHeight="1" x14ac:dyDescent="0.2">
      <c r="A2722" s="268"/>
      <c r="B2722" s="182">
        <f t="shared" si="328"/>
        <v>0</v>
      </c>
      <c r="C2722" s="269"/>
      <c r="D2722" s="270"/>
      <c r="E2722" s="271"/>
      <c r="F2722" s="272"/>
      <c r="G2722" s="183">
        <f t="shared" si="329"/>
        <v>0</v>
      </c>
    </row>
    <row r="2723" spans="1:7" ht="20.100000000000001" customHeight="1" x14ac:dyDescent="0.2">
      <c r="A2723" s="268"/>
      <c r="B2723" s="182">
        <f t="shared" si="328"/>
        <v>0</v>
      </c>
      <c r="C2723" s="269"/>
      <c r="D2723" s="270"/>
      <c r="E2723" s="271"/>
      <c r="F2723" s="272"/>
      <c r="G2723" s="183">
        <f t="shared" si="329"/>
        <v>0</v>
      </c>
    </row>
    <row r="2724" spans="1:7" ht="20.100000000000001" customHeight="1" x14ac:dyDescent="0.2">
      <c r="A2724" s="184"/>
      <c r="B2724" s="170"/>
      <c r="C2724" s="170"/>
      <c r="D2724" s="165"/>
      <c r="E2724" s="166"/>
      <c r="F2724" s="185" t="s">
        <v>38</v>
      </c>
      <c r="G2724" s="186">
        <f>SUBTOTAL(9,G2712:G2723)</f>
        <v>0</v>
      </c>
    </row>
    <row r="2725" spans="1:7" ht="20.100000000000001" customHeight="1" x14ac:dyDescent="0.2">
      <c r="A2725" s="184"/>
      <c r="B2725" s="170"/>
      <c r="C2725" s="187" t="s">
        <v>826</v>
      </c>
      <c r="D2725" s="165"/>
      <c r="E2725" s="166"/>
      <c r="F2725" s="167"/>
      <c r="G2725" s="188"/>
    </row>
    <row r="2726" spans="1:7" ht="20.100000000000001" customHeight="1" x14ac:dyDescent="0.2">
      <c r="A2726" s="268"/>
      <c r="B2726" s="182">
        <f t="shared" ref="B2726:B2735" si="330">IF(A2726=0,0,VLOOKUP(A2726,Tabla_Indices,2,FALSE))</f>
        <v>0</v>
      </c>
      <c r="C2726" s="275"/>
      <c r="D2726" s="270"/>
      <c r="E2726" s="271"/>
      <c r="F2726" s="272"/>
      <c r="G2726" s="183">
        <f>ROUND(E2726*F2726,2)</f>
        <v>0</v>
      </c>
    </row>
    <row r="2727" spans="1:7" ht="20.100000000000001" customHeight="1" x14ac:dyDescent="0.2">
      <c r="A2727" s="268"/>
      <c r="B2727" s="182">
        <f t="shared" si="330"/>
        <v>0</v>
      </c>
      <c r="C2727" s="269"/>
      <c r="D2727" s="270"/>
      <c r="E2727" s="271"/>
      <c r="F2727" s="272"/>
      <c r="G2727" s="183">
        <f>ROUND(E2727*F2727,2)</f>
        <v>0</v>
      </c>
    </row>
    <row r="2728" spans="1:7" ht="20.100000000000001" customHeight="1" x14ac:dyDescent="0.2">
      <c r="A2728" s="268"/>
      <c r="B2728" s="182">
        <f t="shared" si="330"/>
        <v>0</v>
      </c>
      <c r="C2728" s="269"/>
      <c r="D2728" s="270"/>
      <c r="E2728" s="271"/>
      <c r="F2728" s="272"/>
      <c r="G2728" s="183">
        <f t="shared" ref="G2728:G2735" si="331">ROUND(E2728*F2728,2)</f>
        <v>0</v>
      </c>
    </row>
    <row r="2729" spans="1:7" ht="20.100000000000001" customHeight="1" x14ac:dyDescent="0.2">
      <c r="A2729" s="268"/>
      <c r="B2729" s="182">
        <f t="shared" si="330"/>
        <v>0</v>
      </c>
      <c r="C2729" s="269"/>
      <c r="D2729" s="270"/>
      <c r="E2729" s="271"/>
      <c r="F2729" s="272"/>
      <c r="G2729" s="183">
        <f t="shared" si="331"/>
        <v>0</v>
      </c>
    </row>
    <row r="2730" spans="1:7" ht="20.100000000000001" customHeight="1" x14ac:dyDescent="0.2">
      <c r="A2730" s="268"/>
      <c r="B2730" s="182">
        <f t="shared" si="330"/>
        <v>0</v>
      </c>
      <c r="C2730" s="269"/>
      <c r="D2730" s="270"/>
      <c r="E2730" s="271"/>
      <c r="F2730" s="272"/>
      <c r="G2730" s="183">
        <f t="shared" si="331"/>
        <v>0</v>
      </c>
    </row>
    <row r="2731" spans="1:7" ht="20.100000000000001" customHeight="1" x14ac:dyDescent="0.2">
      <c r="A2731" s="268"/>
      <c r="B2731" s="182">
        <f t="shared" si="330"/>
        <v>0</v>
      </c>
      <c r="C2731" s="269"/>
      <c r="D2731" s="270"/>
      <c r="E2731" s="271"/>
      <c r="F2731" s="272"/>
      <c r="G2731" s="183">
        <f t="shared" si="331"/>
        <v>0</v>
      </c>
    </row>
    <row r="2732" spans="1:7" ht="20.100000000000001" customHeight="1" x14ac:dyDescent="0.2">
      <c r="A2732" s="268"/>
      <c r="B2732" s="182">
        <f t="shared" si="330"/>
        <v>0</v>
      </c>
      <c r="C2732" s="269"/>
      <c r="D2732" s="270"/>
      <c r="E2732" s="271"/>
      <c r="F2732" s="272"/>
      <c r="G2732" s="183">
        <f t="shared" si="331"/>
        <v>0</v>
      </c>
    </row>
    <row r="2733" spans="1:7" ht="20.100000000000001" customHeight="1" x14ac:dyDescent="0.2">
      <c r="A2733" s="268"/>
      <c r="B2733" s="182">
        <f t="shared" si="330"/>
        <v>0</v>
      </c>
      <c r="C2733" s="269"/>
      <c r="D2733" s="270"/>
      <c r="E2733" s="271"/>
      <c r="F2733" s="272"/>
      <c r="G2733" s="183">
        <f t="shared" si="331"/>
        <v>0</v>
      </c>
    </row>
    <row r="2734" spans="1:7" ht="20.100000000000001" customHeight="1" x14ac:dyDescent="0.2">
      <c r="A2734" s="268"/>
      <c r="B2734" s="182">
        <f t="shared" si="330"/>
        <v>0</v>
      </c>
      <c r="C2734" s="269"/>
      <c r="D2734" s="270"/>
      <c r="E2734" s="271"/>
      <c r="F2734" s="272"/>
      <c r="G2734" s="183">
        <f t="shared" si="331"/>
        <v>0</v>
      </c>
    </row>
    <row r="2735" spans="1:7" ht="20.100000000000001" customHeight="1" x14ac:dyDescent="0.2">
      <c r="A2735" s="268"/>
      <c r="B2735" s="182">
        <f t="shared" si="330"/>
        <v>0</v>
      </c>
      <c r="C2735" s="269"/>
      <c r="D2735" s="270"/>
      <c r="E2735" s="271"/>
      <c r="F2735" s="272"/>
      <c r="G2735" s="183">
        <f t="shared" si="331"/>
        <v>0</v>
      </c>
    </row>
    <row r="2736" spans="1:7" ht="20.100000000000001" customHeight="1" x14ac:dyDescent="0.2">
      <c r="A2736" s="184"/>
      <c r="B2736" s="170"/>
      <c r="C2736" s="170"/>
      <c r="D2736" s="165"/>
      <c r="E2736" s="166"/>
      <c r="F2736" s="185" t="s">
        <v>39</v>
      </c>
      <c r="G2736" s="186">
        <f>SUBTOTAL(9,G2726:G2735)</f>
        <v>0</v>
      </c>
    </row>
    <row r="2737" spans="1:7" ht="20.100000000000001" customHeight="1" x14ac:dyDescent="0.2">
      <c r="A2737" s="184"/>
      <c r="B2737" s="170"/>
      <c r="C2737" s="187" t="s">
        <v>827</v>
      </c>
      <c r="D2737" s="165"/>
      <c r="E2737" s="166"/>
      <c r="F2737" s="170"/>
      <c r="G2737" s="188"/>
    </row>
    <row r="2738" spans="1:7" ht="20.100000000000001" customHeight="1" x14ac:dyDescent="0.2">
      <c r="A2738" s="268"/>
      <c r="B2738" s="182">
        <f t="shared" ref="B2738:B2746" si="332">IF(A2738=0,0,VLOOKUP(A2738,Tabla_Indices,2,FALSE))</f>
        <v>0</v>
      </c>
      <c r="C2738" s="269"/>
      <c r="D2738" s="270"/>
      <c r="E2738" s="271"/>
      <c r="F2738" s="276"/>
      <c r="G2738" s="189">
        <f>ROUND(E2738*F2738,2)</f>
        <v>0</v>
      </c>
    </row>
    <row r="2739" spans="1:7" ht="20.100000000000001" customHeight="1" x14ac:dyDescent="0.2">
      <c r="A2739" s="268"/>
      <c r="B2739" s="182">
        <f t="shared" si="332"/>
        <v>0</v>
      </c>
      <c r="C2739" s="275"/>
      <c r="D2739" s="270"/>
      <c r="E2739" s="271"/>
      <c r="F2739" s="272"/>
      <c r="G2739" s="189">
        <f>ROUND(E2739*F2739,2)</f>
        <v>0</v>
      </c>
    </row>
    <row r="2740" spans="1:7" ht="20.100000000000001" customHeight="1" x14ac:dyDescent="0.2">
      <c r="A2740" s="268"/>
      <c r="B2740" s="182">
        <f t="shared" si="332"/>
        <v>0</v>
      </c>
      <c r="C2740" s="277"/>
      <c r="D2740" s="270"/>
      <c r="E2740" s="271"/>
      <c r="F2740" s="272"/>
      <c r="G2740" s="189">
        <f>ROUND(E2740*F2740,2)</f>
        <v>0</v>
      </c>
    </row>
    <row r="2741" spans="1:7" ht="20.100000000000001" customHeight="1" x14ac:dyDescent="0.2">
      <c r="A2741" s="268"/>
      <c r="B2741" s="182">
        <f t="shared" si="332"/>
        <v>0</v>
      </c>
      <c r="C2741" s="277"/>
      <c r="D2741" s="270"/>
      <c r="E2741" s="271"/>
      <c r="F2741" s="272"/>
      <c r="G2741" s="189">
        <f>ROUND(E2741*F2741,2)</f>
        <v>0</v>
      </c>
    </row>
    <row r="2742" spans="1:7" ht="20.100000000000001" customHeight="1" x14ac:dyDescent="0.2">
      <c r="A2742" s="268"/>
      <c r="B2742" s="182">
        <f t="shared" si="332"/>
        <v>0</v>
      </c>
      <c r="C2742" s="277"/>
      <c r="D2742" s="270"/>
      <c r="E2742" s="271"/>
      <c r="F2742" s="272"/>
      <c r="G2742" s="189">
        <f t="shared" ref="G2742:G2746" si="333">ROUND(E2742*F2742,2)</f>
        <v>0</v>
      </c>
    </row>
    <row r="2743" spans="1:7" ht="20.100000000000001" customHeight="1" x14ac:dyDescent="0.2">
      <c r="A2743" s="268"/>
      <c r="B2743" s="182">
        <f t="shared" si="332"/>
        <v>0</v>
      </c>
      <c r="C2743" s="277"/>
      <c r="D2743" s="270"/>
      <c r="E2743" s="271"/>
      <c r="F2743" s="272"/>
      <c r="G2743" s="189">
        <f t="shared" si="333"/>
        <v>0</v>
      </c>
    </row>
    <row r="2744" spans="1:7" ht="20.100000000000001" customHeight="1" x14ac:dyDescent="0.2">
      <c r="A2744" s="268"/>
      <c r="B2744" s="182">
        <f t="shared" si="332"/>
        <v>0</v>
      </c>
      <c r="C2744" s="269"/>
      <c r="D2744" s="270"/>
      <c r="E2744" s="271"/>
      <c r="F2744" s="272"/>
      <c r="G2744" s="189">
        <f t="shared" si="333"/>
        <v>0</v>
      </c>
    </row>
    <row r="2745" spans="1:7" ht="20.100000000000001" customHeight="1" x14ac:dyDescent="0.2">
      <c r="A2745" s="268"/>
      <c r="B2745" s="182">
        <f t="shared" si="332"/>
        <v>0</v>
      </c>
      <c r="C2745" s="269"/>
      <c r="D2745" s="270"/>
      <c r="E2745" s="271"/>
      <c r="F2745" s="272"/>
      <c r="G2745" s="189">
        <f t="shared" si="333"/>
        <v>0</v>
      </c>
    </row>
    <row r="2746" spans="1:7" ht="20.100000000000001" customHeight="1" x14ac:dyDescent="0.2">
      <c r="A2746" s="268"/>
      <c r="B2746" s="182">
        <f t="shared" si="332"/>
        <v>0</v>
      </c>
      <c r="C2746" s="269"/>
      <c r="D2746" s="270"/>
      <c r="E2746" s="271"/>
      <c r="F2746" s="272"/>
      <c r="G2746" s="189">
        <f t="shared" si="333"/>
        <v>0</v>
      </c>
    </row>
    <row r="2747" spans="1:7" ht="20.100000000000001" customHeight="1" x14ac:dyDescent="0.2">
      <c r="A2747" s="190"/>
      <c r="B2747" s="165"/>
      <c r="C2747" s="170"/>
      <c r="D2747" s="165"/>
      <c r="E2747" s="166"/>
      <c r="F2747" s="185" t="s">
        <v>40</v>
      </c>
      <c r="G2747" s="186">
        <f>SUBTOTAL(9,G2738:G2746)</f>
        <v>0</v>
      </c>
    </row>
    <row r="2748" spans="1:7" ht="20.100000000000001" customHeight="1" thickBot="1" x14ac:dyDescent="0.25">
      <c r="A2748" s="191"/>
      <c r="B2748" s="192"/>
      <c r="C2748" s="193"/>
      <c r="D2748" s="192"/>
      <c r="E2748" s="194"/>
      <c r="F2748" s="195"/>
      <c r="G2748" s="196"/>
    </row>
    <row r="2749" spans="1:7" ht="20.100000000000001" customHeight="1" thickBot="1" x14ac:dyDescent="0.25">
      <c r="A2749" s="249" t="str">
        <f>B2707</f>
        <v>19-1</v>
      </c>
      <c r="B2749" s="247" t="str">
        <f>C2707</f>
        <v>Instalación sanitaria - Base de cloacas</v>
      </c>
      <c r="C2749" s="197"/>
      <c r="D2749" s="197" t="s">
        <v>41</v>
      </c>
      <c r="E2749" s="198"/>
      <c r="F2749" s="199" t="s">
        <v>42</v>
      </c>
      <c r="G2749" s="200">
        <f>SUBTOTAL(9,G2712:G2748)</f>
        <v>0</v>
      </c>
    </row>
    <row r="2750" spans="1:7" ht="20.100000000000001" customHeight="1" thickTop="1" thickBot="1" x14ac:dyDescent="0.25"/>
    <row r="2751" spans="1:7" ht="20.100000000000001" customHeight="1" thickTop="1" x14ac:dyDescent="0.2">
      <c r="A2751" s="329" t="s">
        <v>44</v>
      </c>
      <c r="B2751" s="330"/>
      <c r="C2751" s="330"/>
      <c r="D2751" s="330"/>
      <c r="E2751" s="330"/>
      <c r="F2751" s="330"/>
      <c r="G2751" s="331"/>
    </row>
    <row r="2752" spans="1:7" ht="20.100000000000001" customHeight="1" x14ac:dyDescent="0.2">
      <c r="A2752" s="155" t="s">
        <v>823</v>
      </c>
      <c r="B2752" s="156" t="str">
        <f>Comitente</f>
        <v>DIRECCIÓN ARQUITECTURA</v>
      </c>
      <c r="C2752" s="157"/>
      <c r="D2752" s="158"/>
      <c r="E2752" s="158"/>
      <c r="F2752" s="159"/>
      <c r="G2752" s="160"/>
    </row>
    <row r="2753" spans="1:7" ht="20.100000000000001" customHeight="1" x14ac:dyDescent="0.2">
      <c r="A2753" s="155" t="s">
        <v>824</v>
      </c>
      <c r="B2753" s="156">
        <f>Contratista</f>
        <v>0</v>
      </c>
      <c r="C2753" s="161"/>
      <c r="D2753" s="161"/>
      <c r="E2753" s="161"/>
      <c r="F2753" s="156"/>
      <c r="G2753" s="162"/>
    </row>
    <row r="2754" spans="1:7" ht="20.100000000000001" customHeight="1" x14ac:dyDescent="0.2">
      <c r="A2754" s="155" t="s">
        <v>31</v>
      </c>
      <c r="B2754" s="156" t="str">
        <f>Obra</f>
        <v>CENTRO DE SALUD SAN MARTIN</v>
      </c>
      <c r="C2754" s="161"/>
      <c r="D2754" s="161"/>
      <c r="E2754" s="161"/>
      <c r="F2754" s="156" t="s">
        <v>45</v>
      </c>
      <c r="G2754" s="162" t="str">
        <f>Fecha_Base</f>
        <v>07/11/2017</v>
      </c>
    </row>
    <row r="2755" spans="1:7" ht="20.100000000000001" customHeight="1" x14ac:dyDescent="0.2">
      <c r="A2755" s="163" t="s">
        <v>822</v>
      </c>
      <c r="B2755" s="164" t="str">
        <f>Ubicación</f>
        <v>CALLE NACIONAL - DISTRITO DOS ACEQUIAS</v>
      </c>
      <c r="C2755" s="164"/>
      <c r="D2755" s="165"/>
      <c r="E2755" s="166"/>
      <c r="F2755" s="167"/>
      <c r="G2755" s="168"/>
    </row>
    <row r="2756" spans="1:7" ht="20.100000000000001" customHeight="1" x14ac:dyDescent="0.2">
      <c r="A2756" s="163" t="s">
        <v>46</v>
      </c>
      <c r="B2756" s="278">
        <v>19</v>
      </c>
      <c r="C2756" s="170" t="str">
        <f>IF(B2756="","",VLOOKUP(B2756,Computo_Presupuesto,2,FALSE))</f>
        <v>INSTALACIONES SANITARIA</v>
      </c>
      <c r="D2756" s="171"/>
      <c r="E2756" s="166"/>
      <c r="F2756" s="167"/>
      <c r="G2756" s="168"/>
    </row>
    <row r="2757" spans="1:7" ht="20.100000000000001" customHeight="1" x14ac:dyDescent="0.2">
      <c r="A2757" s="163" t="s">
        <v>32</v>
      </c>
      <c r="B2757" s="254" t="s">
        <v>1195</v>
      </c>
      <c r="C2757" s="170" t="str">
        <f>IF(B2757=0,"",VLOOKUP(B2757,Computo_Presupuesto,2,FALSE))</f>
        <v>Planta de tratamiento de residuos cloacales</v>
      </c>
      <c r="D2757" s="165"/>
      <c r="E2757" s="166"/>
      <c r="F2757" s="164" t="s">
        <v>33</v>
      </c>
      <c r="G2757" s="172" t="str">
        <f>IF(B2757=0,"",VLOOKUP(B2757,Computo_Presupuesto,4,FALSE))</f>
        <v>gl</v>
      </c>
    </row>
    <row r="2758" spans="1:7" ht="20.100000000000001" customHeight="1" x14ac:dyDescent="0.2">
      <c r="A2758" s="163"/>
      <c r="B2758" s="164"/>
      <c r="C2758" s="170"/>
      <c r="D2758" s="165"/>
      <c r="E2758" s="166"/>
      <c r="F2758" s="170"/>
      <c r="G2758" s="173"/>
    </row>
    <row r="2759" spans="1:7" ht="20.100000000000001" customHeight="1" x14ac:dyDescent="0.2">
      <c r="A2759" s="332" t="s">
        <v>685</v>
      </c>
      <c r="B2759" s="333"/>
      <c r="C2759" s="334" t="s">
        <v>0</v>
      </c>
      <c r="D2759" s="334" t="s">
        <v>34</v>
      </c>
      <c r="E2759" s="335" t="s">
        <v>35</v>
      </c>
      <c r="F2759" s="336" t="s">
        <v>36</v>
      </c>
      <c r="G2759" s="337" t="s">
        <v>37</v>
      </c>
    </row>
    <row r="2760" spans="1:7" ht="20.100000000000001" customHeight="1" x14ac:dyDescent="0.2">
      <c r="A2760" s="174" t="s">
        <v>686</v>
      </c>
      <c r="B2760" s="175" t="s">
        <v>687</v>
      </c>
      <c r="C2760" s="334"/>
      <c r="D2760" s="334"/>
      <c r="E2760" s="335"/>
      <c r="F2760" s="336"/>
      <c r="G2760" s="337"/>
    </row>
    <row r="2761" spans="1:7" ht="20.100000000000001" customHeight="1" x14ac:dyDescent="0.2">
      <c r="A2761" s="267"/>
      <c r="B2761" s="176"/>
      <c r="C2761" s="177" t="s">
        <v>825</v>
      </c>
      <c r="D2761" s="178"/>
      <c r="E2761" s="179"/>
      <c r="F2761" s="180"/>
      <c r="G2761" s="181"/>
    </row>
    <row r="2762" spans="1:7" ht="20.100000000000001" customHeight="1" x14ac:dyDescent="0.2">
      <c r="A2762" s="268"/>
      <c r="B2762" s="182">
        <f t="shared" ref="B2762:B2773" si="334">IF(A2762=0,0,VLOOKUP(A2762,Tabla_Indices,2,FALSE))</f>
        <v>0</v>
      </c>
      <c r="C2762" s="269"/>
      <c r="D2762" s="270"/>
      <c r="E2762" s="271"/>
      <c r="F2762" s="272"/>
      <c r="G2762" s="183">
        <f>ROUND(E2762*F2762,2)</f>
        <v>0</v>
      </c>
    </row>
    <row r="2763" spans="1:7" ht="20.100000000000001" customHeight="1" x14ac:dyDescent="0.2">
      <c r="A2763" s="273"/>
      <c r="B2763" s="182">
        <f t="shared" si="334"/>
        <v>0</v>
      </c>
      <c r="C2763" s="269"/>
      <c r="D2763" s="270"/>
      <c r="E2763" s="271"/>
      <c r="F2763" s="272"/>
      <c r="G2763" s="183">
        <f t="shared" ref="G2763:G2773" si="335">ROUND(E2763*F2763,2)</f>
        <v>0</v>
      </c>
    </row>
    <row r="2764" spans="1:7" ht="20.100000000000001" customHeight="1" x14ac:dyDescent="0.2">
      <c r="A2764" s="268"/>
      <c r="B2764" s="182">
        <f t="shared" si="334"/>
        <v>0</v>
      </c>
      <c r="C2764" s="269"/>
      <c r="D2764" s="270"/>
      <c r="E2764" s="271"/>
      <c r="F2764" s="272"/>
      <c r="G2764" s="183">
        <f t="shared" si="335"/>
        <v>0</v>
      </c>
    </row>
    <row r="2765" spans="1:7" ht="20.100000000000001" customHeight="1" x14ac:dyDescent="0.2">
      <c r="A2765" s="268"/>
      <c r="B2765" s="182">
        <f t="shared" si="334"/>
        <v>0</v>
      </c>
      <c r="C2765" s="269"/>
      <c r="D2765" s="270"/>
      <c r="E2765" s="271"/>
      <c r="F2765" s="272"/>
      <c r="G2765" s="183">
        <f t="shared" si="335"/>
        <v>0</v>
      </c>
    </row>
    <row r="2766" spans="1:7" ht="20.100000000000001" customHeight="1" x14ac:dyDescent="0.2">
      <c r="A2766" s="268"/>
      <c r="B2766" s="182">
        <f t="shared" si="334"/>
        <v>0</v>
      </c>
      <c r="C2766" s="269"/>
      <c r="D2766" s="270"/>
      <c r="E2766" s="274"/>
      <c r="F2766" s="272"/>
      <c r="G2766" s="183">
        <f t="shared" si="335"/>
        <v>0</v>
      </c>
    </row>
    <row r="2767" spans="1:7" ht="20.100000000000001" customHeight="1" x14ac:dyDescent="0.2">
      <c r="A2767" s="268"/>
      <c r="B2767" s="182">
        <f t="shared" si="334"/>
        <v>0</v>
      </c>
      <c r="C2767" s="269"/>
      <c r="D2767" s="270"/>
      <c r="E2767" s="274"/>
      <c r="F2767" s="272"/>
      <c r="G2767" s="183">
        <f t="shared" si="335"/>
        <v>0</v>
      </c>
    </row>
    <row r="2768" spans="1:7" ht="20.100000000000001" customHeight="1" x14ac:dyDescent="0.2">
      <c r="A2768" s="268"/>
      <c r="B2768" s="182">
        <f t="shared" si="334"/>
        <v>0</v>
      </c>
      <c r="C2768" s="269"/>
      <c r="D2768" s="270"/>
      <c r="E2768" s="271"/>
      <c r="F2768" s="272"/>
      <c r="G2768" s="183">
        <f t="shared" si="335"/>
        <v>0</v>
      </c>
    </row>
    <row r="2769" spans="1:7" ht="20.100000000000001" customHeight="1" x14ac:dyDescent="0.2">
      <c r="A2769" s="268"/>
      <c r="B2769" s="182">
        <f t="shared" si="334"/>
        <v>0</v>
      </c>
      <c r="C2769" s="269"/>
      <c r="D2769" s="270"/>
      <c r="E2769" s="271"/>
      <c r="F2769" s="272"/>
      <c r="G2769" s="183">
        <f t="shared" si="335"/>
        <v>0</v>
      </c>
    </row>
    <row r="2770" spans="1:7" ht="20.100000000000001" customHeight="1" x14ac:dyDescent="0.2">
      <c r="A2770" s="268"/>
      <c r="B2770" s="182">
        <f t="shared" si="334"/>
        <v>0</v>
      </c>
      <c r="C2770" s="269"/>
      <c r="D2770" s="270"/>
      <c r="E2770" s="271"/>
      <c r="F2770" s="272"/>
      <c r="G2770" s="183">
        <f t="shared" si="335"/>
        <v>0</v>
      </c>
    </row>
    <row r="2771" spans="1:7" ht="20.100000000000001" customHeight="1" x14ac:dyDescent="0.2">
      <c r="A2771" s="268"/>
      <c r="B2771" s="182">
        <f t="shared" si="334"/>
        <v>0</v>
      </c>
      <c r="C2771" s="269"/>
      <c r="D2771" s="270"/>
      <c r="E2771" s="271"/>
      <c r="F2771" s="272"/>
      <c r="G2771" s="183">
        <f t="shared" si="335"/>
        <v>0</v>
      </c>
    </row>
    <row r="2772" spans="1:7" ht="20.100000000000001" customHeight="1" x14ac:dyDescent="0.2">
      <c r="A2772" s="268"/>
      <c r="B2772" s="182">
        <f t="shared" si="334"/>
        <v>0</v>
      </c>
      <c r="C2772" s="269"/>
      <c r="D2772" s="270"/>
      <c r="E2772" s="271"/>
      <c r="F2772" s="272"/>
      <c r="G2772" s="183">
        <f t="shared" si="335"/>
        <v>0</v>
      </c>
    </row>
    <row r="2773" spans="1:7" ht="20.100000000000001" customHeight="1" x14ac:dyDescent="0.2">
      <c r="A2773" s="268"/>
      <c r="B2773" s="182">
        <f t="shared" si="334"/>
        <v>0</v>
      </c>
      <c r="C2773" s="269"/>
      <c r="D2773" s="270"/>
      <c r="E2773" s="271"/>
      <c r="F2773" s="272"/>
      <c r="G2773" s="183">
        <f t="shared" si="335"/>
        <v>0</v>
      </c>
    </row>
    <row r="2774" spans="1:7" ht="20.100000000000001" customHeight="1" x14ac:dyDescent="0.2">
      <c r="A2774" s="184"/>
      <c r="B2774" s="170"/>
      <c r="C2774" s="170"/>
      <c r="D2774" s="165"/>
      <c r="E2774" s="166"/>
      <c r="F2774" s="185" t="s">
        <v>38</v>
      </c>
      <c r="G2774" s="186">
        <f>SUBTOTAL(9,G2762:G2773)</f>
        <v>0</v>
      </c>
    </row>
    <row r="2775" spans="1:7" ht="20.100000000000001" customHeight="1" x14ac:dyDescent="0.2">
      <c r="A2775" s="184"/>
      <c r="B2775" s="170"/>
      <c r="C2775" s="187" t="s">
        <v>826</v>
      </c>
      <c r="D2775" s="165"/>
      <c r="E2775" s="166"/>
      <c r="F2775" s="167"/>
      <c r="G2775" s="188"/>
    </row>
    <row r="2776" spans="1:7" ht="20.100000000000001" customHeight="1" x14ac:dyDescent="0.2">
      <c r="A2776" s="268"/>
      <c r="B2776" s="182">
        <f t="shared" ref="B2776:B2785" si="336">IF(A2776=0,0,VLOOKUP(A2776,Tabla_Indices,2,FALSE))</f>
        <v>0</v>
      </c>
      <c r="C2776" s="275"/>
      <c r="D2776" s="270"/>
      <c r="E2776" s="271"/>
      <c r="F2776" s="272"/>
      <c r="G2776" s="183">
        <f>ROUND(E2776*F2776,2)</f>
        <v>0</v>
      </c>
    </row>
    <row r="2777" spans="1:7" ht="20.100000000000001" customHeight="1" x14ac:dyDescent="0.2">
      <c r="A2777" s="268"/>
      <c r="B2777" s="182">
        <f t="shared" si="336"/>
        <v>0</v>
      </c>
      <c r="C2777" s="269"/>
      <c r="D2777" s="270"/>
      <c r="E2777" s="271"/>
      <c r="F2777" s="272"/>
      <c r="G2777" s="183">
        <f>ROUND(E2777*F2777,2)</f>
        <v>0</v>
      </c>
    </row>
    <row r="2778" spans="1:7" ht="20.100000000000001" customHeight="1" x14ac:dyDescent="0.2">
      <c r="A2778" s="268"/>
      <c r="B2778" s="182">
        <f t="shared" si="336"/>
        <v>0</v>
      </c>
      <c r="C2778" s="269"/>
      <c r="D2778" s="270"/>
      <c r="E2778" s="271"/>
      <c r="F2778" s="272"/>
      <c r="G2778" s="183">
        <f t="shared" ref="G2778:G2785" si="337">ROUND(E2778*F2778,2)</f>
        <v>0</v>
      </c>
    </row>
    <row r="2779" spans="1:7" ht="20.100000000000001" customHeight="1" x14ac:dyDescent="0.2">
      <c r="A2779" s="268"/>
      <c r="B2779" s="182">
        <f t="shared" si="336"/>
        <v>0</v>
      </c>
      <c r="C2779" s="269"/>
      <c r="D2779" s="270"/>
      <c r="E2779" s="271"/>
      <c r="F2779" s="272"/>
      <c r="G2779" s="183">
        <f t="shared" si="337"/>
        <v>0</v>
      </c>
    </row>
    <row r="2780" spans="1:7" ht="20.100000000000001" customHeight="1" x14ac:dyDescent="0.2">
      <c r="A2780" s="268"/>
      <c r="B2780" s="182">
        <f t="shared" si="336"/>
        <v>0</v>
      </c>
      <c r="C2780" s="269"/>
      <c r="D2780" s="270"/>
      <c r="E2780" s="271"/>
      <c r="F2780" s="272"/>
      <c r="G2780" s="183">
        <f t="shared" si="337"/>
        <v>0</v>
      </c>
    </row>
    <row r="2781" spans="1:7" ht="20.100000000000001" customHeight="1" x14ac:dyDescent="0.2">
      <c r="A2781" s="268"/>
      <c r="B2781" s="182">
        <f t="shared" si="336"/>
        <v>0</v>
      </c>
      <c r="C2781" s="269"/>
      <c r="D2781" s="270"/>
      <c r="E2781" s="271"/>
      <c r="F2781" s="272"/>
      <c r="G2781" s="183">
        <f t="shared" si="337"/>
        <v>0</v>
      </c>
    </row>
    <row r="2782" spans="1:7" ht="20.100000000000001" customHeight="1" x14ac:dyDescent="0.2">
      <c r="A2782" s="268"/>
      <c r="B2782" s="182">
        <f t="shared" si="336"/>
        <v>0</v>
      </c>
      <c r="C2782" s="269"/>
      <c r="D2782" s="270"/>
      <c r="E2782" s="271"/>
      <c r="F2782" s="272"/>
      <c r="G2782" s="183">
        <f t="shared" si="337"/>
        <v>0</v>
      </c>
    </row>
    <row r="2783" spans="1:7" ht="20.100000000000001" customHeight="1" x14ac:dyDescent="0.2">
      <c r="A2783" s="268"/>
      <c r="B2783" s="182">
        <f t="shared" si="336"/>
        <v>0</v>
      </c>
      <c r="C2783" s="269"/>
      <c r="D2783" s="270"/>
      <c r="E2783" s="271"/>
      <c r="F2783" s="272"/>
      <c r="G2783" s="183">
        <f t="shared" si="337"/>
        <v>0</v>
      </c>
    </row>
    <row r="2784" spans="1:7" ht="20.100000000000001" customHeight="1" x14ac:dyDescent="0.2">
      <c r="A2784" s="268"/>
      <c r="B2784" s="182">
        <f t="shared" si="336"/>
        <v>0</v>
      </c>
      <c r="C2784" s="269"/>
      <c r="D2784" s="270"/>
      <c r="E2784" s="271"/>
      <c r="F2784" s="272"/>
      <c r="G2784" s="183">
        <f t="shared" si="337"/>
        <v>0</v>
      </c>
    </row>
    <row r="2785" spans="1:7" ht="20.100000000000001" customHeight="1" x14ac:dyDescent="0.2">
      <c r="A2785" s="268"/>
      <c r="B2785" s="182">
        <f t="shared" si="336"/>
        <v>0</v>
      </c>
      <c r="C2785" s="269"/>
      <c r="D2785" s="270"/>
      <c r="E2785" s="271"/>
      <c r="F2785" s="272"/>
      <c r="G2785" s="183">
        <f t="shared" si="337"/>
        <v>0</v>
      </c>
    </row>
    <row r="2786" spans="1:7" ht="20.100000000000001" customHeight="1" x14ac:dyDescent="0.2">
      <c r="A2786" s="184"/>
      <c r="B2786" s="170"/>
      <c r="C2786" s="170"/>
      <c r="D2786" s="165"/>
      <c r="E2786" s="166"/>
      <c r="F2786" s="185" t="s">
        <v>39</v>
      </c>
      <c r="G2786" s="186">
        <f>SUBTOTAL(9,G2776:G2785)</f>
        <v>0</v>
      </c>
    </row>
    <row r="2787" spans="1:7" ht="20.100000000000001" customHeight="1" x14ac:dyDescent="0.2">
      <c r="A2787" s="184"/>
      <c r="B2787" s="170"/>
      <c r="C2787" s="187" t="s">
        <v>827</v>
      </c>
      <c r="D2787" s="165"/>
      <c r="E2787" s="166"/>
      <c r="F2787" s="170"/>
      <c r="G2787" s="188"/>
    </row>
    <row r="2788" spans="1:7" ht="20.100000000000001" customHeight="1" x14ac:dyDescent="0.2">
      <c r="A2788" s="268"/>
      <c r="B2788" s="182">
        <f t="shared" ref="B2788:B2796" si="338">IF(A2788=0,0,VLOOKUP(A2788,Tabla_Indices,2,FALSE))</f>
        <v>0</v>
      </c>
      <c r="C2788" s="269"/>
      <c r="D2788" s="270"/>
      <c r="E2788" s="271"/>
      <c r="F2788" s="276"/>
      <c r="G2788" s="189">
        <f>ROUND(E2788*F2788,2)</f>
        <v>0</v>
      </c>
    </row>
    <row r="2789" spans="1:7" ht="20.100000000000001" customHeight="1" x14ac:dyDescent="0.2">
      <c r="A2789" s="268"/>
      <c r="B2789" s="182">
        <f t="shared" si="338"/>
        <v>0</v>
      </c>
      <c r="C2789" s="275"/>
      <c r="D2789" s="270"/>
      <c r="E2789" s="271"/>
      <c r="F2789" s="272"/>
      <c r="G2789" s="189">
        <f>ROUND(E2789*F2789,2)</f>
        <v>0</v>
      </c>
    </row>
    <row r="2790" spans="1:7" ht="20.100000000000001" customHeight="1" x14ac:dyDescent="0.2">
      <c r="A2790" s="268"/>
      <c r="B2790" s="182">
        <f t="shared" si="338"/>
        <v>0</v>
      </c>
      <c r="C2790" s="277"/>
      <c r="D2790" s="270"/>
      <c r="E2790" s="271"/>
      <c r="F2790" s="272"/>
      <c r="G2790" s="189">
        <f>ROUND(E2790*F2790,2)</f>
        <v>0</v>
      </c>
    </row>
    <row r="2791" spans="1:7" ht="20.100000000000001" customHeight="1" x14ac:dyDescent="0.2">
      <c r="A2791" s="268"/>
      <c r="B2791" s="182">
        <f t="shared" si="338"/>
        <v>0</v>
      </c>
      <c r="C2791" s="277"/>
      <c r="D2791" s="270"/>
      <c r="E2791" s="271"/>
      <c r="F2791" s="272"/>
      <c r="G2791" s="189">
        <f>ROUND(E2791*F2791,2)</f>
        <v>0</v>
      </c>
    </row>
    <row r="2792" spans="1:7" ht="20.100000000000001" customHeight="1" x14ac:dyDescent="0.2">
      <c r="A2792" s="268"/>
      <c r="B2792" s="182">
        <f t="shared" si="338"/>
        <v>0</v>
      </c>
      <c r="C2792" s="277"/>
      <c r="D2792" s="270"/>
      <c r="E2792" s="271"/>
      <c r="F2792" s="272"/>
      <c r="G2792" s="189">
        <f t="shared" ref="G2792:G2796" si="339">ROUND(E2792*F2792,2)</f>
        <v>0</v>
      </c>
    </row>
    <row r="2793" spans="1:7" ht="20.100000000000001" customHeight="1" x14ac:dyDescent="0.2">
      <c r="A2793" s="268"/>
      <c r="B2793" s="182">
        <f t="shared" si="338"/>
        <v>0</v>
      </c>
      <c r="C2793" s="277"/>
      <c r="D2793" s="270"/>
      <c r="E2793" s="271"/>
      <c r="F2793" s="272"/>
      <c r="G2793" s="189">
        <f t="shared" si="339"/>
        <v>0</v>
      </c>
    </row>
    <row r="2794" spans="1:7" ht="20.100000000000001" customHeight="1" x14ac:dyDescent="0.2">
      <c r="A2794" s="268"/>
      <c r="B2794" s="182">
        <f t="shared" si="338"/>
        <v>0</v>
      </c>
      <c r="C2794" s="269"/>
      <c r="D2794" s="270"/>
      <c r="E2794" s="271"/>
      <c r="F2794" s="272"/>
      <c r="G2794" s="189">
        <f t="shared" si="339"/>
        <v>0</v>
      </c>
    </row>
    <row r="2795" spans="1:7" ht="20.100000000000001" customHeight="1" x14ac:dyDescent="0.2">
      <c r="A2795" s="268"/>
      <c r="B2795" s="182">
        <f t="shared" si="338"/>
        <v>0</v>
      </c>
      <c r="C2795" s="269"/>
      <c r="D2795" s="270"/>
      <c r="E2795" s="271"/>
      <c r="F2795" s="272"/>
      <c r="G2795" s="189">
        <f t="shared" si="339"/>
        <v>0</v>
      </c>
    </row>
    <row r="2796" spans="1:7" ht="20.100000000000001" customHeight="1" x14ac:dyDescent="0.2">
      <c r="A2796" s="268"/>
      <c r="B2796" s="182">
        <f t="shared" si="338"/>
        <v>0</v>
      </c>
      <c r="C2796" s="269"/>
      <c r="D2796" s="270"/>
      <c r="E2796" s="271"/>
      <c r="F2796" s="272"/>
      <c r="G2796" s="189">
        <f t="shared" si="339"/>
        <v>0</v>
      </c>
    </row>
    <row r="2797" spans="1:7" ht="20.100000000000001" customHeight="1" x14ac:dyDescent="0.2">
      <c r="A2797" s="190"/>
      <c r="B2797" s="165"/>
      <c r="C2797" s="170"/>
      <c r="D2797" s="165"/>
      <c r="E2797" s="166"/>
      <c r="F2797" s="185" t="s">
        <v>40</v>
      </c>
      <c r="G2797" s="186">
        <f>SUBTOTAL(9,G2788:G2796)</f>
        <v>0</v>
      </c>
    </row>
    <row r="2798" spans="1:7" ht="20.100000000000001" customHeight="1" thickBot="1" x14ac:dyDescent="0.25">
      <c r="A2798" s="191"/>
      <c r="B2798" s="192"/>
      <c r="C2798" s="193"/>
      <c r="D2798" s="192"/>
      <c r="E2798" s="194"/>
      <c r="F2798" s="195"/>
      <c r="G2798" s="196"/>
    </row>
    <row r="2799" spans="1:7" ht="20.100000000000001" customHeight="1" thickBot="1" x14ac:dyDescent="0.25">
      <c r="A2799" s="249" t="str">
        <f>B2757</f>
        <v>19-2</v>
      </c>
      <c r="B2799" s="247" t="str">
        <f>C2757</f>
        <v>Planta de tratamiento de residuos cloacales</v>
      </c>
      <c r="C2799" s="197"/>
      <c r="D2799" s="197" t="s">
        <v>41</v>
      </c>
      <c r="E2799" s="198"/>
      <c r="F2799" s="199" t="s">
        <v>42</v>
      </c>
      <c r="G2799" s="200">
        <f>SUBTOTAL(9,G2762:G2798)</f>
        <v>0</v>
      </c>
    </row>
    <row r="2800" spans="1:7" ht="20.100000000000001" customHeight="1" thickTop="1" thickBot="1" x14ac:dyDescent="0.25"/>
    <row r="2801" spans="1:7" ht="20.100000000000001" customHeight="1" thickTop="1" x14ac:dyDescent="0.2">
      <c r="A2801" s="329" t="s">
        <v>44</v>
      </c>
      <c r="B2801" s="330"/>
      <c r="C2801" s="330"/>
      <c r="D2801" s="330"/>
      <c r="E2801" s="330"/>
      <c r="F2801" s="330"/>
      <c r="G2801" s="331"/>
    </row>
    <row r="2802" spans="1:7" ht="20.100000000000001" customHeight="1" x14ac:dyDescent="0.2">
      <c r="A2802" s="155" t="s">
        <v>823</v>
      </c>
      <c r="B2802" s="156" t="str">
        <f>Comitente</f>
        <v>DIRECCIÓN ARQUITECTURA</v>
      </c>
      <c r="C2802" s="157"/>
      <c r="D2802" s="158"/>
      <c r="E2802" s="158"/>
      <c r="F2802" s="159"/>
      <c r="G2802" s="160"/>
    </row>
    <row r="2803" spans="1:7" ht="20.100000000000001" customHeight="1" x14ac:dyDescent="0.2">
      <c r="A2803" s="155" t="s">
        <v>824</v>
      </c>
      <c r="B2803" s="156">
        <f>Contratista</f>
        <v>0</v>
      </c>
      <c r="C2803" s="161"/>
      <c r="D2803" s="161"/>
      <c r="E2803" s="161"/>
      <c r="F2803" s="156"/>
      <c r="G2803" s="162"/>
    </row>
    <row r="2804" spans="1:7" ht="20.100000000000001" customHeight="1" x14ac:dyDescent="0.2">
      <c r="A2804" s="155" t="s">
        <v>31</v>
      </c>
      <c r="B2804" s="156" t="str">
        <f>Obra</f>
        <v>CENTRO DE SALUD SAN MARTIN</v>
      </c>
      <c r="C2804" s="161"/>
      <c r="D2804" s="161"/>
      <c r="E2804" s="161"/>
      <c r="F2804" s="156" t="s">
        <v>45</v>
      </c>
      <c r="G2804" s="162" t="str">
        <f>Fecha_Base</f>
        <v>07/11/2017</v>
      </c>
    </row>
    <row r="2805" spans="1:7" ht="20.100000000000001" customHeight="1" x14ac:dyDescent="0.2">
      <c r="A2805" s="163" t="s">
        <v>822</v>
      </c>
      <c r="B2805" s="164" t="str">
        <f>Ubicación</f>
        <v>CALLE NACIONAL - DISTRITO DOS ACEQUIAS</v>
      </c>
      <c r="C2805" s="164"/>
      <c r="D2805" s="165"/>
      <c r="E2805" s="166"/>
      <c r="F2805" s="167"/>
      <c r="G2805" s="168"/>
    </row>
    <row r="2806" spans="1:7" ht="20.100000000000001" customHeight="1" x14ac:dyDescent="0.2">
      <c r="A2806" s="163" t="s">
        <v>46</v>
      </c>
      <c r="B2806" s="278">
        <v>19</v>
      </c>
      <c r="C2806" s="170" t="str">
        <f>IF(B2806="","",VLOOKUP(B2806,Computo_Presupuesto,2,FALSE))</f>
        <v>INSTALACIONES SANITARIA</v>
      </c>
      <c r="D2806" s="171"/>
      <c r="E2806" s="166"/>
      <c r="F2806" s="167"/>
      <c r="G2806" s="168"/>
    </row>
    <row r="2807" spans="1:7" ht="20.100000000000001" customHeight="1" x14ac:dyDescent="0.2">
      <c r="A2807" s="163" t="s">
        <v>32</v>
      </c>
      <c r="B2807" s="254" t="s">
        <v>1196</v>
      </c>
      <c r="C2807" s="170" t="str">
        <f>IF(B2807=0,"",VLOOKUP(B2807,Computo_Presupuesto,2,FALSE))</f>
        <v>Instalación sanitaria - Provisión de agua potable</v>
      </c>
      <c r="D2807" s="165"/>
      <c r="E2807" s="166"/>
      <c r="F2807" s="164" t="s">
        <v>33</v>
      </c>
      <c r="G2807" s="172" t="str">
        <f>IF(B2807=0,"",VLOOKUP(B2807,Computo_Presupuesto,4,FALSE))</f>
        <v>gl</v>
      </c>
    </row>
    <row r="2808" spans="1:7" ht="20.100000000000001" customHeight="1" x14ac:dyDescent="0.2">
      <c r="A2808" s="163"/>
      <c r="B2808" s="164"/>
      <c r="C2808" s="170"/>
      <c r="D2808" s="165"/>
      <c r="E2808" s="166"/>
      <c r="F2808" s="170"/>
      <c r="G2808" s="173"/>
    </row>
    <row r="2809" spans="1:7" ht="20.100000000000001" customHeight="1" x14ac:dyDescent="0.2">
      <c r="A2809" s="332" t="s">
        <v>685</v>
      </c>
      <c r="B2809" s="333"/>
      <c r="C2809" s="334" t="s">
        <v>0</v>
      </c>
      <c r="D2809" s="334" t="s">
        <v>34</v>
      </c>
      <c r="E2809" s="335" t="s">
        <v>35</v>
      </c>
      <c r="F2809" s="336" t="s">
        <v>36</v>
      </c>
      <c r="G2809" s="337" t="s">
        <v>37</v>
      </c>
    </row>
    <row r="2810" spans="1:7" ht="20.100000000000001" customHeight="1" x14ac:dyDescent="0.2">
      <c r="A2810" s="174" t="s">
        <v>686</v>
      </c>
      <c r="B2810" s="175" t="s">
        <v>687</v>
      </c>
      <c r="C2810" s="334"/>
      <c r="D2810" s="334"/>
      <c r="E2810" s="335"/>
      <c r="F2810" s="336"/>
      <c r="G2810" s="337"/>
    </row>
    <row r="2811" spans="1:7" ht="20.100000000000001" customHeight="1" x14ac:dyDescent="0.2">
      <c r="A2811" s="287"/>
      <c r="B2811" s="176"/>
      <c r="C2811" s="177" t="s">
        <v>825</v>
      </c>
      <c r="D2811" s="178"/>
      <c r="E2811" s="179"/>
      <c r="F2811" s="180"/>
      <c r="G2811" s="181"/>
    </row>
    <row r="2812" spans="1:7" ht="20.100000000000001" customHeight="1" x14ac:dyDescent="0.2">
      <c r="A2812" s="268"/>
      <c r="B2812" s="182">
        <f t="shared" ref="B2812:B2823" si="340">IF(A2812=0,0,VLOOKUP(A2812,Tabla_Indices,2,FALSE))</f>
        <v>0</v>
      </c>
      <c r="C2812" s="269"/>
      <c r="D2812" s="270"/>
      <c r="E2812" s="271"/>
      <c r="F2812" s="272"/>
      <c r="G2812" s="183">
        <f>ROUND(E2812*F2812,2)</f>
        <v>0</v>
      </c>
    </row>
    <row r="2813" spans="1:7" ht="20.100000000000001" customHeight="1" x14ac:dyDescent="0.2">
      <c r="A2813" s="273"/>
      <c r="B2813" s="182">
        <f t="shared" si="340"/>
        <v>0</v>
      </c>
      <c r="C2813" s="269"/>
      <c r="D2813" s="270"/>
      <c r="E2813" s="271"/>
      <c r="F2813" s="272"/>
      <c r="G2813" s="183">
        <f t="shared" ref="G2813:G2823" si="341">ROUND(E2813*F2813,2)</f>
        <v>0</v>
      </c>
    </row>
    <row r="2814" spans="1:7" ht="20.100000000000001" customHeight="1" x14ac:dyDescent="0.2">
      <c r="A2814" s="268"/>
      <c r="B2814" s="182">
        <f t="shared" si="340"/>
        <v>0</v>
      </c>
      <c r="C2814" s="269"/>
      <c r="D2814" s="270"/>
      <c r="E2814" s="271"/>
      <c r="F2814" s="272"/>
      <c r="G2814" s="183">
        <f t="shared" si="341"/>
        <v>0</v>
      </c>
    </row>
    <row r="2815" spans="1:7" ht="20.100000000000001" customHeight="1" x14ac:dyDescent="0.2">
      <c r="A2815" s="268"/>
      <c r="B2815" s="182">
        <f t="shared" si="340"/>
        <v>0</v>
      </c>
      <c r="C2815" s="269"/>
      <c r="D2815" s="270"/>
      <c r="E2815" s="271"/>
      <c r="F2815" s="272"/>
      <c r="G2815" s="183">
        <f t="shared" si="341"/>
        <v>0</v>
      </c>
    </row>
    <row r="2816" spans="1:7" ht="20.100000000000001" customHeight="1" x14ac:dyDescent="0.2">
      <c r="A2816" s="268"/>
      <c r="B2816" s="182">
        <f t="shared" si="340"/>
        <v>0</v>
      </c>
      <c r="C2816" s="269"/>
      <c r="D2816" s="270"/>
      <c r="E2816" s="274"/>
      <c r="F2816" s="272"/>
      <c r="G2816" s="183">
        <f t="shared" si="341"/>
        <v>0</v>
      </c>
    </row>
    <row r="2817" spans="1:7" ht="20.100000000000001" customHeight="1" x14ac:dyDescent="0.2">
      <c r="A2817" s="268"/>
      <c r="B2817" s="182">
        <f t="shared" si="340"/>
        <v>0</v>
      </c>
      <c r="C2817" s="269"/>
      <c r="D2817" s="270"/>
      <c r="E2817" s="274"/>
      <c r="F2817" s="272"/>
      <c r="G2817" s="183">
        <f t="shared" si="341"/>
        <v>0</v>
      </c>
    </row>
    <row r="2818" spans="1:7" ht="20.100000000000001" customHeight="1" x14ac:dyDescent="0.2">
      <c r="A2818" s="268"/>
      <c r="B2818" s="182">
        <f t="shared" si="340"/>
        <v>0</v>
      </c>
      <c r="C2818" s="269"/>
      <c r="D2818" s="270"/>
      <c r="E2818" s="271"/>
      <c r="F2818" s="272"/>
      <c r="G2818" s="183">
        <f t="shared" si="341"/>
        <v>0</v>
      </c>
    </row>
    <row r="2819" spans="1:7" ht="20.100000000000001" customHeight="1" x14ac:dyDescent="0.2">
      <c r="A2819" s="268"/>
      <c r="B2819" s="182">
        <f t="shared" si="340"/>
        <v>0</v>
      </c>
      <c r="C2819" s="269"/>
      <c r="D2819" s="270"/>
      <c r="E2819" s="271"/>
      <c r="F2819" s="272"/>
      <c r="G2819" s="183">
        <f t="shared" si="341"/>
        <v>0</v>
      </c>
    </row>
    <row r="2820" spans="1:7" ht="20.100000000000001" customHeight="1" x14ac:dyDescent="0.2">
      <c r="A2820" s="268"/>
      <c r="B2820" s="182">
        <f t="shared" si="340"/>
        <v>0</v>
      </c>
      <c r="C2820" s="269"/>
      <c r="D2820" s="270"/>
      <c r="E2820" s="271"/>
      <c r="F2820" s="272"/>
      <c r="G2820" s="183">
        <f t="shared" si="341"/>
        <v>0</v>
      </c>
    </row>
    <row r="2821" spans="1:7" ht="20.100000000000001" customHeight="1" x14ac:dyDescent="0.2">
      <c r="A2821" s="268"/>
      <c r="B2821" s="182">
        <f t="shared" si="340"/>
        <v>0</v>
      </c>
      <c r="C2821" s="269"/>
      <c r="D2821" s="270"/>
      <c r="E2821" s="271"/>
      <c r="F2821" s="272"/>
      <c r="G2821" s="183">
        <f t="shared" si="341"/>
        <v>0</v>
      </c>
    </row>
    <row r="2822" spans="1:7" ht="20.100000000000001" customHeight="1" x14ac:dyDescent="0.2">
      <c r="A2822" s="268"/>
      <c r="B2822" s="182">
        <f t="shared" si="340"/>
        <v>0</v>
      </c>
      <c r="C2822" s="269"/>
      <c r="D2822" s="270"/>
      <c r="E2822" s="271"/>
      <c r="F2822" s="272"/>
      <c r="G2822" s="183">
        <f t="shared" si="341"/>
        <v>0</v>
      </c>
    </row>
    <row r="2823" spans="1:7" ht="20.100000000000001" customHeight="1" x14ac:dyDescent="0.2">
      <c r="A2823" s="268"/>
      <c r="B2823" s="182">
        <f t="shared" si="340"/>
        <v>0</v>
      </c>
      <c r="C2823" s="269"/>
      <c r="D2823" s="270"/>
      <c r="E2823" s="271"/>
      <c r="F2823" s="272"/>
      <c r="G2823" s="183">
        <f t="shared" si="341"/>
        <v>0</v>
      </c>
    </row>
    <row r="2824" spans="1:7" ht="20.100000000000001" customHeight="1" x14ac:dyDescent="0.2">
      <c r="A2824" s="184"/>
      <c r="B2824" s="170"/>
      <c r="C2824" s="170"/>
      <c r="D2824" s="165"/>
      <c r="E2824" s="166"/>
      <c r="F2824" s="185" t="s">
        <v>38</v>
      </c>
      <c r="G2824" s="186">
        <f>SUBTOTAL(9,G2812:G2823)</f>
        <v>0</v>
      </c>
    </row>
    <row r="2825" spans="1:7" ht="20.100000000000001" customHeight="1" x14ac:dyDescent="0.2">
      <c r="A2825" s="184"/>
      <c r="B2825" s="170"/>
      <c r="C2825" s="187" t="s">
        <v>826</v>
      </c>
      <c r="D2825" s="165"/>
      <c r="E2825" s="166"/>
      <c r="F2825" s="167"/>
      <c r="G2825" s="188"/>
    </row>
    <row r="2826" spans="1:7" ht="20.100000000000001" customHeight="1" x14ac:dyDescent="0.2">
      <c r="A2826" s="268"/>
      <c r="B2826" s="182">
        <f t="shared" ref="B2826:B2835" si="342">IF(A2826=0,0,VLOOKUP(A2826,Tabla_Indices,2,FALSE))</f>
        <v>0</v>
      </c>
      <c r="C2826" s="275"/>
      <c r="D2826" s="270"/>
      <c r="E2826" s="271"/>
      <c r="F2826" s="272"/>
      <c r="G2826" s="183">
        <f>ROUND(E2826*F2826,2)</f>
        <v>0</v>
      </c>
    </row>
    <row r="2827" spans="1:7" ht="20.100000000000001" customHeight="1" x14ac:dyDescent="0.2">
      <c r="A2827" s="268"/>
      <c r="B2827" s="182">
        <f t="shared" si="342"/>
        <v>0</v>
      </c>
      <c r="C2827" s="269"/>
      <c r="D2827" s="270"/>
      <c r="E2827" s="271"/>
      <c r="F2827" s="272"/>
      <c r="G2827" s="183">
        <f>ROUND(E2827*F2827,2)</f>
        <v>0</v>
      </c>
    </row>
    <row r="2828" spans="1:7" ht="20.100000000000001" customHeight="1" x14ac:dyDescent="0.2">
      <c r="A2828" s="268"/>
      <c r="B2828" s="182">
        <f t="shared" si="342"/>
        <v>0</v>
      </c>
      <c r="C2828" s="269"/>
      <c r="D2828" s="270"/>
      <c r="E2828" s="271"/>
      <c r="F2828" s="272"/>
      <c r="G2828" s="183">
        <f t="shared" ref="G2828:G2835" si="343">ROUND(E2828*F2828,2)</f>
        <v>0</v>
      </c>
    </row>
    <row r="2829" spans="1:7" ht="20.100000000000001" customHeight="1" x14ac:dyDescent="0.2">
      <c r="A2829" s="268"/>
      <c r="B2829" s="182">
        <f t="shared" si="342"/>
        <v>0</v>
      </c>
      <c r="C2829" s="269"/>
      <c r="D2829" s="270"/>
      <c r="E2829" s="271"/>
      <c r="F2829" s="272"/>
      <c r="G2829" s="183">
        <f t="shared" si="343"/>
        <v>0</v>
      </c>
    </row>
    <row r="2830" spans="1:7" ht="20.100000000000001" customHeight="1" x14ac:dyDescent="0.2">
      <c r="A2830" s="268"/>
      <c r="B2830" s="182">
        <f t="shared" si="342"/>
        <v>0</v>
      </c>
      <c r="C2830" s="269"/>
      <c r="D2830" s="270"/>
      <c r="E2830" s="271"/>
      <c r="F2830" s="272"/>
      <c r="G2830" s="183">
        <f t="shared" si="343"/>
        <v>0</v>
      </c>
    </row>
    <row r="2831" spans="1:7" ht="20.100000000000001" customHeight="1" x14ac:dyDescent="0.2">
      <c r="A2831" s="268"/>
      <c r="B2831" s="182">
        <f t="shared" si="342"/>
        <v>0</v>
      </c>
      <c r="C2831" s="269"/>
      <c r="D2831" s="270"/>
      <c r="E2831" s="271"/>
      <c r="F2831" s="272"/>
      <c r="G2831" s="183">
        <f t="shared" si="343"/>
        <v>0</v>
      </c>
    </row>
    <row r="2832" spans="1:7" ht="20.100000000000001" customHeight="1" x14ac:dyDescent="0.2">
      <c r="A2832" s="268"/>
      <c r="B2832" s="182">
        <f t="shared" si="342"/>
        <v>0</v>
      </c>
      <c r="C2832" s="269"/>
      <c r="D2832" s="270"/>
      <c r="E2832" s="271"/>
      <c r="F2832" s="272"/>
      <c r="G2832" s="183">
        <f t="shared" si="343"/>
        <v>0</v>
      </c>
    </row>
    <row r="2833" spans="1:7" ht="20.100000000000001" customHeight="1" x14ac:dyDescent="0.2">
      <c r="A2833" s="268"/>
      <c r="B2833" s="182">
        <f t="shared" si="342"/>
        <v>0</v>
      </c>
      <c r="C2833" s="269"/>
      <c r="D2833" s="270"/>
      <c r="E2833" s="271"/>
      <c r="F2833" s="272"/>
      <c r="G2833" s="183">
        <f t="shared" si="343"/>
        <v>0</v>
      </c>
    </row>
    <row r="2834" spans="1:7" ht="20.100000000000001" customHeight="1" x14ac:dyDescent="0.2">
      <c r="A2834" s="268"/>
      <c r="B2834" s="182">
        <f t="shared" si="342"/>
        <v>0</v>
      </c>
      <c r="C2834" s="269"/>
      <c r="D2834" s="270"/>
      <c r="E2834" s="271"/>
      <c r="F2834" s="272"/>
      <c r="G2834" s="183">
        <f t="shared" si="343"/>
        <v>0</v>
      </c>
    </row>
    <row r="2835" spans="1:7" ht="20.100000000000001" customHeight="1" x14ac:dyDescent="0.2">
      <c r="A2835" s="268"/>
      <c r="B2835" s="182">
        <f t="shared" si="342"/>
        <v>0</v>
      </c>
      <c r="C2835" s="269"/>
      <c r="D2835" s="270"/>
      <c r="E2835" s="271"/>
      <c r="F2835" s="272"/>
      <c r="G2835" s="183">
        <f t="shared" si="343"/>
        <v>0</v>
      </c>
    </row>
    <row r="2836" spans="1:7" ht="20.100000000000001" customHeight="1" x14ac:dyDescent="0.2">
      <c r="A2836" s="184"/>
      <c r="B2836" s="170"/>
      <c r="C2836" s="170"/>
      <c r="D2836" s="165"/>
      <c r="E2836" s="166"/>
      <c r="F2836" s="185" t="s">
        <v>39</v>
      </c>
      <c r="G2836" s="186">
        <f>SUBTOTAL(9,G2826:G2835)</f>
        <v>0</v>
      </c>
    </row>
    <row r="2837" spans="1:7" ht="20.100000000000001" customHeight="1" x14ac:dyDescent="0.2">
      <c r="A2837" s="184"/>
      <c r="B2837" s="170"/>
      <c r="C2837" s="187" t="s">
        <v>827</v>
      </c>
      <c r="D2837" s="165"/>
      <c r="E2837" s="166"/>
      <c r="F2837" s="170"/>
      <c r="G2837" s="188"/>
    </row>
    <row r="2838" spans="1:7" ht="20.100000000000001" customHeight="1" x14ac:dyDescent="0.2">
      <c r="A2838" s="268"/>
      <c r="B2838" s="182">
        <f t="shared" ref="B2838:B2846" si="344">IF(A2838=0,0,VLOOKUP(A2838,Tabla_Indices,2,FALSE))</f>
        <v>0</v>
      </c>
      <c r="C2838" s="269"/>
      <c r="D2838" s="270"/>
      <c r="E2838" s="271"/>
      <c r="F2838" s="276"/>
      <c r="G2838" s="189">
        <f>ROUND(E2838*F2838,2)</f>
        <v>0</v>
      </c>
    </row>
    <row r="2839" spans="1:7" ht="20.100000000000001" customHeight="1" x14ac:dyDescent="0.2">
      <c r="A2839" s="268"/>
      <c r="B2839" s="182">
        <f t="shared" si="344"/>
        <v>0</v>
      </c>
      <c r="C2839" s="275"/>
      <c r="D2839" s="270"/>
      <c r="E2839" s="271"/>
      <c r="F2839" s="272"/>
      <c r="G2839" s="189">
        <f>ROUND(E2839*F2839,2)</f>
        <v>0</v>
      </c>
    </row>
    <row r="2840" spans="1:7" ht="20.100000000000001" customHeight="1" x14ac:dyDescent="0.2">
      <c r="A2840" s="268"/>
      <c r="B2840" s="182">
        <f t="shared" si="344"/>
        <v>0</v>
      </c>
      <c r="C2840" s="277"/>
      <c r="D2840" s="270"/>
      <c r="E2840" s="271"/>
      <c r="F2840" s="272"/>
      <c r="G2840" s="189">
        <f>ROUND(E2840*F2840,2)</f>
        <v>0</v>
      </c>
    </row>
    <row r="2841" spans="1:7" ht="20.100000000000001" customHeight="1" x14ac:dyDescent="0.2">
      <c r="A2841" s="268"/>
      <c r="B2841" s="182">
        <f t="shared" si="344"/>
        <v>0</v>
      </c>
      <c r="C2841" s="277"/>
      <c r="D2841" s="270"/>
      <c r="E2841" s="271"/>
      <c r="F2841" s="272"/>
      <c r="G2841" s="189">
        <f>ROUND(E2841*F2841,2)</f>
        <v>0</v>
      </c>
    </row>
    <row r="2842" spans="1:7" ht="20.100000000000001" customHeight="1" x14ac:dyDescent="0.2">
      <c r="A2842" s="268"/>
      <c r="B2842" s="182">
        <f t="shared" si="344"/>
        <v>0</v>
      </c>
      <c r="C2842" s="277"/>
      <c r="D2842" s="270"/>
      <c r="E2842" s="271"/>
      <c r="F2842" s="272"/>
      <c r="G2842" s="189">
        <f t="shared" ref="G2842:G2846" si="345">ROUND(E2842*F2842,2)</f>
        <v>0</v>
      </c>
    </row>
    <row r="2843" spans="1:7" ht="20.100000000000001" customHeight="1" x14ac:dyDescent="0.2">
      <c r="A2843" s="268"/>
      <c r="B2843" s="182">
        <f t="shared" si="344"/>
        <v>0</v>
      </c>
      <c r="C2843" s="277"/>
      <c r="D2843" s="270"/>
      <c r="E2843" s="271"/>
      <c r="F2843" s="272"/>
      <c r="G2843" s="189">
        <f t="shared" si="345"/>
        <v>0</v>
      </c>
    </row>
    <row r="2844" spans="1:7" ht="20.100000000000001" customHeight="1" x14ac:dyDescent="0.2">
      <c r="A2844" s="268"/>
      <c r="B2844" s="182">
        <f t="shared" si="344"/>
        <v>0</v>
      </c>
      <c r="C2844" s="269"/>
      <c r="D2844" s="270"/>
      <c r="E2844" s="271"/>
      <c r="F2844" s="272"/>
      <c r="G2844" s="189">
        <f t="shared" si="345"/>
        <v>0</v>
      </c>
    </row>
    <row r="2845" spans="1:7" ht="20.100000000000001" customHeight="1" x14ac:dyDescent="0.2">
      <c r="A2845" s="268"/>
      <c r="B2845" s="182">
        <f t="shared" si="344"/>
        <v>0</v>
      </c>
      <c r="C2845" s="269"/>
      <c r="D2845" s="270"/>
      <c r="E2845" s="271"/>
      <c r="F2845" s="272"/>
      <c r="G2845" s="189">
        <f t="shared" si="345"/>
        <v>0</v>
      </c>
    </row>
    <row r="2846" spans="1:7" ht="20.100000000000001" customHeight="1" x14ac:dyDescent="0.2">
      <c r="A2846" s="268"/>
      <c r="B2846" s="182">
        <f t="shared" si="344"/>
        <v>0</v>
      </c>
      <c r="C2846" s="269"/>
      <c r="D2846" s="270"/>
      <c r="E2846" s="271"/>
      <c r="F2846" s="272"/>
      <c r="G2846" s="189">
        <f t="shared" si="345"/>
        <v>0</v>
      </c>
    </row>
    <row r="2847" spans="1:7" ht="20.100000000000001" customHeight="1" x14ac:dyDescent="0.2">
      <c r="A2847" s="190"/>
      <c r="B2847" s="165"/>
      <c r="C2847" s="170"/>
      <c r="D2847" s="165"/>
      <c r="E2847" s="166"/>
      <c r="F2847" s="185" t="s">
        <v>40</v>
      </c>
      <c r="G2847" s="186">
        <f>SUBTOTAL(9,G2838:G2846)</f>
        <v>0</v>
      </c>
    </row>
    <row r="2848" spans="1:7" ht="20.100000000000001" customHeight="1" thickBot="1" x14ac:dyDescent="0.25">
      <c r="A2848" s="191"/>
      <c r="B2848" s="192"/>
      <c r="C2848" s="193"/>
      <c r="D2848" s="192"/>
      <c r="E2848" s="194"/>
      <c r="F2848" s="195"/>
      <c r="G2848" s="196"/>
    </row>
    <row r="2849" spans="1:7" ht="20.100000000000001" customHeight="1" thickBot="1" x14ac:dyDescent="0.25">
      <c r="A2849" s="249" t="str">
        <f>B2807</f>
        <v>19-3</v>
      </c>
      <c r="B2849" s="247" t="str">
        <f>C2807</f>
        <v>Instalación sanitaria - Provisión de agua potable</v>
      </c>
      <c r="C2849" s="197"/>
      <c r="D2849" s="197" t="s">
        <v>41</v>
      </c>
      <c r="E2849" s="198"/>
      <c r="F2849" s="199" t="s">
        <v>42</v>
      </c>
      <c r="G2849" s="200">
        <f>SUBTOTAL(9,G2812:G2848)</f>
        <v>0</v>
      </c>
    </row>
    <row r="2850" spans="1:7" ht="20.100000000000001" customHeight="1" thickTop="1" thickBot="1" x14ac:dyDescent="0.25"/>
    <row r="2851" spans="1:7" ht="20.100000000000001" customHeight="1" thickTop="1" x14ac:dyDescent="0.2">
      <c r="A2851" s="329" t="s">
        <v>44</v>
      </c>
      <c r="B2851" s="330"/>
      <c r="C2851" s="330"/>
      <c r="D2851" s="330"/>
      <c r="E2851" s="330"/>
      <c r="F2851" s="330"/>
      <c r="G2851" s="331"/>
    </row>
    <row r="2852" spans="1:7" ht="20.100000000000001" customHeight="1" x14ac:dyDescent="0.2">
      <c r="A2852" s="155" t="s">
        <v>823</v>
      </c>
      <c r="B2852" s="156" t="str">
        <f>Comitente</f>
        <v>DIRECCIÓN ARQUITECTURA</v>
      </c>
      <c r="C2852" s="157"/>
      <c r="D2852" s="158"/>
      <c r="E2852" s="158"/>
      <c r="F2852" s="159"/>
      <c r="G2852" s="160"/>
    </row>
    <row r="2853" spans="1:7" ht="20.100000000000001" customHeight="1" x14ac:dyDescent="0.2">
      <c r="A2853" s="155" t="s">
        <v>824</v>
      </c>
      <c r="B2853" s="156">
        <f>Contratista</f>
        <v>0</v>
      </c>
      <c r="C2853" s="161"/>
      <c r="D2853" s="161"/>
      <c r="E2853" s="161"/>
      <c r="F2853" s="156"/>
      <c r="G2853" s="162"/>
    </row>
    <row r="2854" spans="1:7" ht="20.100000000000001" customHeight="1" x14ac:dyDescent="0.2">
      <c r="A2854" s="155" t="s">
        <v>31</v>
      </c>
      <c r="B2854" s="156" t="str">
        <f>Obra</f>
        <v>CENTRO DE SALUD SAN MARTIN</v>
      </c>
      <c r="C2854" s="161"/>
      <c r="D2854" s="161"/>
      <c r="E2854" s="161"/>
      <c r="F2854" s="156" t="s">
        <v>45</v>
      </c>
      <c r="G2854" s="162" t="str">
        <f>Fecha_Base</f>
        <v>07/11/2017</v>
      </c>
    </row>
    <row r="2855" spans="1:7" ht="20.100000000000001" customHeight="1" x14ac:dyDescent="0.2">
      <c r="A2855" s="163" t="s">
        <v>822</v>
      </c>
      <c r="B2855" s="164" t="str">
        <f>Ubicación</f>
        <v>CALLE NACIONAL - DISTRITO DOS ACEQUIAS</v>
      </c>
      <c r="C2855" s="164"/>
      <c r="D2855" s="165"/>
      <c r="E2855" s="166"/>
      <c r="F2855" s="167"/>
      <c r="G2855" s="168"/>
    </row>
    <row r="2856" spans="1:7" ht="20.100000000000001" customHeight="1" x14ac:dyDescent="0.2">
      <c r="A2856" s="163" t="s">
        <v>46</v>
      </c>
      <c r="B2856" s="278">
        <v>19</v>
      </c>
      <c r="C2856" s="170" t="str">
        <f>IF(B2856="","",VLOOKUP(B2856,Computo_Presupuesto,2,FALSE))</f>
        <v>INSTALACIONES SANITARIA</v>
      </c>
      <c r="D2856" s="171"/>
      <c r="E2856" s="166"/>
      <c r="F2856" s="167"/>
      <c r="G2856" s="168"/>
    </row>
    <row r="2857" spans="1:7" ht="20.100000000000001" customHeight="1" x14ac:dyDescent="0.2">
      <c r="A2857" s="163" t="s">
        <v>32</v>
      </c>
      <c r="B2857" s="254" t="s">
        <v>1300</v>
      </c>
      <c r="C2857" s="170" t="str">
        <f>IF(B2857=0,"",VLOOKUP(B2857,Computo_Presupuesto,2,FALSE))</f>
        <v>Instalación sanitaria - Artefactos y accesorios</v>
      </c>
      <c r="D2857" s="165"/>
      <c r="E2857" s="166"/>
      <c r="F2857" s="164" t="s">
        <v>33</v>
      </c>
      <c r="G2857" s="172" t="str">
        <f>IF(B2857=0,"",VLOOKUP(B2857,Computo_Presupuesto,4,FALSE))</f>
        <v>gl</v>
      </c>
    </row>
    <row r="2858" spans="1:7" ht="20.100000000000001" customHeight="1" x14ac:dyDescent="0.2">
      <c r="A2858" s="163"/>
      <c r="B2858" s="164"/>
      <c r="C2858" s="170"/>
      <c r="D2858" s="165"/>
      <c r="E2858" s="166"/>
      <c r="F2858" s="170"/>
      <c r="G2858" s="173"/>
    </row>
    <row r="2859" spans="1:7" ht="20.100000000000001" customHeight="1" x14ac:dyDescent="0.2">
      <c r="A2859" s="332" t="s">
        <v>685</v>
      </c>
      <c r="B2859" s="333"/>
      <c r="C2859" s="334" t="s">
        <v>0</v>
      </c>
      <c r="D2859" s="334" t="s">
        <v>34</v>
      </c>
      <c r="E2859" s="335" t="s">
        <v>35</v>
      </c>
      <c r="F2859" s="336" t="s">
        <v>36</v>
      </c>
      <c r="G2859" s="337" t="s">
        <v>37</v>
      </c>
    </row>
    <row r="2860" spans="1:7" ht="20.100000000000001" customHeight="1" x14ac:dyDescent="0.2">
      <c r="A2860" s="174" t="s">
        <v>686</v>
      </c>
      <c r="B2860" s="175" t="s">
        <v>687</v>
      </c>
      <c r="C2860" s="334"/>
      <c r="D2860" s="334"/>
      <c r="E2860" s="335"/>
      <c r="F2860" s="336"/>
      <c r="G2860" s="337"/>
    </row>
    <row r="2861" spans="1:7" ht="20.100000000000001" customHeight="1" x14ac:dyDescent="0.2">
      <c r="A2861" s="287"/>
      <c r="B2861" s="176"/>
      <c r="C2861" s="177" t="s">
        <v>825</v>
      </c>
      <c r="D2861" s="178"/>
      <c r="E2861" s="179"/>
      <c r="F2861" s="180"/>
      <c r="G2861" s="181"/>
    </row>
    <row r="2862" spans="1:7" ht="20.100000000000001" customHeight="1" x14ac:dyDescent="0.2">
      <c r="A2862" s="268"/>
      <c r="B2862" s="182">
        <f t="shared" ref="B2862:B2873" si="346">IF(A2862=0,0,VLOOKUP(A2862,Tabla_Indices,2,FALSE))</f>
        <v>0</v>
      </c>
      <c r="C2862" s="269"/>
      <c r="D2862" s="270"/>
      <c r="E2862" s="271"/>
      <c r="F2862" s="272"/>
      <c r="G2862" s="183">
        <f>ROUND(E2862*F2862,2)</f>
        <v>0</v>
      </c>
    </row>
    <row r="2863" spans="1:7" ht="20.100000000000001" customHeight="1" x14ac:dyDescent="0.2">
      <c r="A2863" s="273"/>
      <c r="B2863" s="182">
        <f t="shared" si="346"/>
        <v>0</v>
      </c>
      <c r="C2863" s="269"/>
      <c r="D2863" s="270"/>
      <c r="E2863" s="271"/>
      <c r="F2863" s="272"/>
      <c r="G2863" s="183">
        <f t="shared" ref="G2863:G2873" si="347">ROUND(E2863*F2863,2)</f>
        <v>0</v>
      </c>
    </row>
    <row r="2864" spans="1:7" ht="20.100000000000001" customHeight="1" x14ac:dyDescent="0.2">
      <c r="A2864" s="268"/>
      <c r="B2864" s="182">
        <f t="shared" si="346"/>
        <v>0</v>
      </c>
      <c r="C2864" s="269"/>
      <c r="D2864" s="270"/>
      <c r="E2864" s="271"/>
      <c r="F2864" s="272"/>
      <c r="G2864" s="183">
        <f t="shared" si="347"/>
        <v>0</v>
      </c>
    </row>
    <row r="2865" spans="1:7" ht="20.100000000000001" customHeight="1" x14ac:dyDescent="0.2">
      <c r="A2865" s="268"/>
      <c r="B2865" s="182">
        <f t="shared" si="346"/>
        <v>0</v>
      </c>
      <c r="C2865" s="269"/>
      <c r="D2865" s="270"/>
      <c r="E2865" s="271"/>
      <c r="F2865" s="272"/>
      <c r="G2865" s="183">
        <f t="shared" si="347"/>
        <v>0</v>
      </c>
    </row>
    <row r="2866" spans="1:7" ht="20.100000000000001" customHeight="1" x14ac:dyDescent="0.2">
      <c r="A2866" s="268"/>
      <c r="B2866" s="182">
        <f t="shared" si="346"/>
        <v>0</v>
      </c>
      <c r="C2866" s="269"/>
      <c r="D2866" s="270"/>
      <c r="E2866" s="274"/>
      <c r="F2866" s="272"/>
      <c r="G2866" s="183">
        <f t="shared" si="347"/>
        <v>0</v>
      </c>
    </row>
    <row r="2867" spans="1:7" ht="20.100000000000001" customHeight="1" x14ac:dyDescent="0.2">
      <c r="A2867" s="268"/>
      <c r="B2867" s="182">
        <f t="shared" si="346"/>
        <v>0</v>
      </c>
      <c r="C2867" s="269"/>
      <c r="D2867" s="270"/>
      <c r="E2867" s="274"/>
      <c r="F2867" s="272"/>
      <c r="G2867" s="183">
        <f t="shared" si="347"/>
        <v>0</v>
      </c>
    </row>
    <row r="2868" spans="1:7" ht="20.100000000000001" customHeight="1" x14ac:dyDescent="0.2">
      <c r="A2868" s="268"/>
      <c r="B2868" s="182">
        <f t="shared" si="346"/>
        <v>0</v>
      </c>
      <c r="C2868" s="269"/>
      <c r="D2868" s="270"/>
      <c r="E2868" s="271"/>
      <c r="F2868" s="272"/>
      <c r="G2868" s="183">
        <f t="shared" si="347"/>
        <v>0</v>
      </c>
    </row>
    <row r="2869" spans="1:7" ht="20.100000000000001" customHeight="1" x14ac:dyDescent="0.2">
      <c r="A2869" s="268"/>
      <c r="B2869" s="182">
        <f t="shared" si="346"/>
        <v>0</v>
      </c>
      <c r="C2869" s="269"/>
      <c r="D2869" s="270"/>
      <c r="E2869" s="271"/>
      <c r="F2869" s="272"/>
      <c r="G2869" s="183">
        <f t="shared" si="347"/>
        <v>0</v>
      </c>
    </row>
    <row r="2870" spans="1:7" ht="20.100000000000001" customHeight="1" x14ac:dyDescent="0.2">
      <c r="A2870" s="268"/>
      <c r="B2870" s="182">
        <f t="shared" si="346"/>
        <v>0</v>
      </c>
      <c r="C2870" s="269"/>
      <c r="D2870" s="270"/>
      <c r="E2870" s="271"/>
      <c r="F2870" s="272"/>
      <c r="G2870" s="183">
        <f t="shared" si="347"/>
        <v>0</v>
      </c>
    </row>
    <row r="2871" spans="1:7" ht="20.100000000000001" customHeight="1" x14ac:dyDescent="0.2">
      <c r="A2871" s="268"/>
      <c r="B2871" s="182">
        <f t="shared" si="346"/>
        <v>0</v>
      </c>
      <c r="C2871" s="269"/>
      <c r="D2871" s="270"/>
      <c r="E2871" s="271"/>
      <c r="F2871" s="272"/>
      <c r="G2871" s="183">
        <f t="shared" si="347"/>
        <v>0</v>
      </c>
    </row>
    <row r="2872" spans="1:7" ht="20.100000000000001" customHeight="1" x14ac:dyDescent="0.2">
      <c r="A2872" s="268"/>
      <c r="B2872" s="182">
        <f t="shared" si="346"/>
        <v>0</v>
      </c>
      <c r="C2872" s="269"/>
      <c r="D2872" s="270"/>
      <c r="E2872" s="271"/>
      <c r="F2872" s="272"/>
      <c r="G2872" s="183">
        <f t="shared" si="347"/>
        <v>0</v>
      </c>
    </row>
    <row r="2873" spans="1:7" ht="20.100000000000001" customHeight="1" x14ac:dyDescent="0.2">
      <c r="A2873" s="268"/>
      <c r="B2873" s="182">
        <f t="shared" si="346"/>
        <v>0</v>
      </c>
      <c r="C2873" s="269"/>
      <c r="D2873" s="270"/>
      <c r="E2873" s="271"/>
      <c r="F2873" s="272"/>
      <c r="G2873" s="183">
        <f t="shared" si="347"/>
        <v>0</v>
      </c>
    </row>
    <row r="2874" spans="1:7" ht="20.100000000000001" customHeight="1" x14ac:dyDescent="0.2">
      <c r="A2874" s="184"/>
      <c r="B2874" s="170"/>
      <c r="C2874" s="170"/>
      <c r="D2874" s="165"/>
      <c r="E2874" s="166"/>
      <c r="F2874" s="185" t="s">
        <v>38</v>
      </c>
      <c r="G2874" s="186">
        <f>SUBTOTAL(9,G2862:G2873)</f>
        <v>0</v>
      </c>
    </row>
    <row r="2875" spans="1:7" ht="20.100000000000001" customHeight="1" x14ac:dyDescent="0.2">
      <c r="A2875" s="184"/>
      <c r="B2875" s="170"/>
      <c r="C2875" s="187" t="s">
        <v>826</v>
      </c>
      <c r="D2875" s="165"/>
      <c r="E2875" s="166"/>
      <c r="F2875" s="167"/>
      <c r="G2875" s="188"/>
    </row>
    <row r="2876" spans="1:7" ht="20.100000000000001" customHeight="1" x14ac:dyDescent="0.2">
      <c r="A2876" s="268"/>
      <c r="B2876" s="182">
        <f t="shared" ref="B2876:B2885" si="348">IF(A2876=0,0,VLOOKUP(A2876,Tabla_Indices,2,FALSE))</f>
        <v>0</v>
      </c>
      <c r="C2876" s="275"/>
      <c r="D2876" s="270"/>
      <c r="E2876" s="271"/>
      <c r="F2876" s="272"/>
      <c r="G2876" s="183">
        <f>ROUND(E2876*F2876,2)</f>
        <v>0</v>
      </c>
    </row>
    <row r="2877" spans="1:7" ht="20.100000000000001" customHeight="1" x14ac:dyDescent="0.2">
      <c r="A2877" s="268"/>
      <c r="B2877" s="182">
        <f t="shared" si="348"/>
        <v>0</v>
      </c>
      <c r="C2877" s="269"/>
      <c r="D2877" s="270"/>
      <c r="E2877" s="271"/>
      <c r="F2877" s="272"/>
      <c r="G2877" s="183">
        <f>ROUND(E2877*F2877,2)</f>
        <v>0</v>
      </c>
    </row>
    <row r="2878" spans="1:7" ht="20.100000000000001" customHeight="1" x14ac:dyDescent="0.2">
      <c r="A2878" s="268"/>
      <c r="B2878" s="182">
        <f t="shared" si="348"/>
        <v>0</v>
      </c>
      <c r="C2878" s="269"/>
      <c r="D2878" s="270"/>
      <c r="E2878" s="271"/>
      <c r="F2878" s="272"/>
      <c r="G2878" s="183">
        <f t="shared" ref="G2878:G2885" si="349">ROUND(E2878*F2878,2)</f>
        <v>0</v>
      </c>
    </row>
    <row r="2879" spans="1:7" ht="20.100000000000001" customHeight="1" x14ac:dyDescent="0.2">
      <c r="A2879" s="268"/>
      <c r="B2879" s="182">
        <f t="shared" si="348"/>
        <v>0</v>
      </c>
      <c r="C2879" s="269"/>
      <c r="D2879" s="270"/>
      <c r="E2879" s="271"/>
      <c r="F2879" s="272"/>
      <c r="G2879" s="183">
        <f t="shared" si="349"/>
        <v>0</v>
      </c>
    </row>
    <row r="2880" spans="1:7" ht="20.100000000000001" customHeight="1" x14ac:dyDescent="0.2">
      <c r="A2880" s="268"/>
      <c r="B2880" s="182">
        <f t="shared" si="348"/>
        <v>0</v>
      </c>
      <c r="C2880" s="269"/>
      <c r="D2880" s="270"/>
      <c r="E2880" s="271"/>
      <c r="F2880" s="272"/>
      <c r="G2880" s="183">
        <f t="shared" si="349"/>
        <v>0</v>
      </c>
    </row>
    <row r="2881" spans="1:7" ht="20.100000000000001" customHeight="1" x14ac:dyDescent="0.2">
      <c r="A2881" s="268"/>
      <c r="B2881" s="182">
        <f t="shared" si="348"/>
        <v>0</v>
      </c>
      <c r="C2881" s="269"/>
      <c r="D2881" s="270"/>
      <c r="E2881" s="271"/>
      <c r="F2881" s="272"/>
      <c r="G2881" s="183">
        <f t="shared" si="349"/>
        <v>0</v>
      </c>
    </row>
    <row r="2882" spans="1:7" ht="20.100000000000001" customHeight="1" x14ac:dyDescent="0.2">
      <c r="A2882" s="268"/>
      <c r="B2882" s="182">
        <f t="shared" si="348"/>
        <v>0</v>
      </c>
      <c r="C2882" s="269"/>
      <c r="D2882" s="270"/>
      <c r="E2882" s="271"/>
      <c r="F2882" s="272"/>
      <c r="G2882" s="183">
        <f t="shared" si="349"/>
        <v>0</v>
      </c>
    </row>
    <row r="2883" spans="1:7" ht="20.100000000000001" customHeight="1" x14ac:dyDescent="0.2">
      <c r="A2883" s="268"/>
      <c r="B2883" s="182">
        <f t="shared" si="348"/>
        <v>0</v>
      </c>
      <c r="C2883" s="269"/>
      <c r="D2883" s="270"/>
      <c r="E2883" s="271"/>
      <c r="F2883" s="272"/>
      <c r="G2883" s="183">
        <f t="shared" si="349"/>
        <v>0</v>
      </c>
    </row>
    <row r="2884" spans="1:7" ht="20.100000000000001" customHeight="1" x14ac:dyDescent="0.2">
      <c r="A2884" s="268"/>
      <c r="B2884" s="182">
        <f t="shared" si="348"/>
        <v>0</v>
      </c>
      <c r="C2884" s="269"/>
      <c r="D2884" s="270"/>
      <c r="E2884" s="271"/>
      <c r="F2884" s="272"/>
      <c r="G2884" s="183">
        <f t="shared" si="349"/>
        <v>0</v>
      </c>
    </row>
    <row r="2885" spans="1:7" ht="20.100000000000001" customHeight="1" x14ac:dyDescent="0.2">
      <c r="A2885" s="268"/>
      <c r="B2885" s="182">
        <f t="shared" si="348"/>
        <v>0</v>
      </c>
      <c r="C2885" s="269"/>
      <c r="D2885" s="270"/>
      <c r="E2885" s="271"/>
      <c r="F2885" s="272"/>
      <c r="G2885" s="183">
        <f t="shared" si="349"/>
        <v>0</v>
      </c>
    </row>
    <row r="2886" spans="1:7" ht="20.100000000000001" customHeight="1" x14ac:dyDescent="0.2">
      <c r="A2886" s="184"/>
      <c r="B2886" s="170"/>
      <c r="C2886" s="170"/>
      <c r="D2886" s="165"/>
      <c r="E2886" s="166"/>
      <c r="F2886" s="185" t="s">
        <v>39</v>
      </c>
      <c r="G2886" s="186">
        <f>SUBTOTAL(9,G2876:G2885)</f>
        <v>0</v>
      </c>
    </row>
    <row r="2887" spans="1:7" ht="20.100000000000001" customHeight="1" x14ac:dyDescent="0.2">
      <c r="A2887" s="184"/>
      <c r="B2887" s="170"/>
      <c r="C2887" s="187" t="s">
        <v>827</v>
      </c>
      <c r="D2887" s="165"/>
      <c r="E2887" s="166"/>
      <c r="F2887" s="170"/>
      <c r="G2887" s="188"/>
    </row>
    <row r="2888" spans="1:7" ht="20.100000000000001" customHeight="1" x14ac:dyDescent="0.2">
      <c r="A2888" s="268"/>
      <c r="B2888" s="182">
        <f t="shared" ref="B2888:B2896" si="350">IF(A2888=0,0,VLOOKUP(A2888,Tabla_Indices,2,FALSE))</f>
        <v>0</v>
      </c>
      <c r="C2888" s="269"/>
      <c r="D2888" s="270"/>
      <c r="E2888" s="271"/>
      <c r="F2888" s="276"/>
      <c r="G2888" s="189">
        <f>ROUND(E2888*F2888,2)</f>
        <v>0</v>
      </c>
    </row>
    <row r="2889" spans="1:7" ht="20.100000000000001" customHeight="1" x14ac:dyDescent="0.2">
      <c r="A2889" s="268"/>
      <c r="B2889" s="182">
        <f t="shared" si="350"/>
        <v>0</v>
      </c>
      <c r="C2889" s="275"/>
      <c r="D2889" s="270"/>
      <c r="E2889" s="271"/>
      <c r="F2889" s="272"/>
      <c r="G2889" s="189">
        <f>ROUND(E2889*F2889,2)</f>
        <v>0</v>
      </c>
    </row>
    <row r="2890" spans="1:7" ht="20.100000000000001" customHeight="1" x14ac:dyDescent="0.2">
      <c r="A2890" s="268"/>
      <c r="B2890" s="182">
        <f t="shared" si="350"/>
        <v>0</v>
      </c>
      <c r="C2890" s="277"/>
      <c r="D2890" s="270"/>
      <c r="E2890" s="271"/>
      <c r="F2890" s="272"/>
      <c r="G2890" s="189">
        <f>ROUND(E2890*F2890,2)</f>
        <v>0</v>
      </c>
    </row>
    <row r="2891" spans="1:7" ht="20.100000000000001" customHeight="1" x14ac:dyDescent="0.2">
      <c r="A2891" s="268"/>
      <c r="B2891" s="182">
        <f t="shared" si="350"/>
        <v>0</v>
      </c>
      <c r="C2891" s="277"/>
      <c r="D2891" s="270"/>
      <c r="E2891" s="271"/>
      <c r="F2891" s="272"/>
      <c r="G2891" s="189">
        <f>ROUND(E2891*F2891,2)</f>
        <v>0</v>
      </c>
    </row>
    <row r="2892" spans="1:7" ht="20.100000000000001" customHeight="1" x14ac:dyDescent="0.2">
      <c r="A2892" s="268"/>
      <c r="B2892" s="182">
        <f t="shared" si="350"/>
        <v>0</v>
      </c>
      <c r="C2892" s="277"/>
      <c r="D2892" s="270"/>
      <c r="E2892" s="271"/>
      <c r="F2892" s="272"/>
      <c r="G2892" s="189">
        <f t="shared" ref="G2892:G2896" si="351">ROUND(E2892*F2892,2)</f>
        <v>0</v>
      </c>
    </row>
    <row r="2893" spans="1:7" ht="20.100000000000001" customHeight="1" x14ac:dyDescent="0.2">
      <c r="A2893" s="268"/>
      <c r="B2893" s="182">
        <f t="shared" si="350"/>
        <v>0</v>
      </c>
      <c r="C2893" s="277"/>
      <c r="D2893" s="270"/>
      <c r="E2893" s="271"/>
      <c r="F2893" s="272"/>
      <c r="G2893" s="189">
        <f t="shared" si="351"/>
        <v>0</v>
      </c>
    </row>
    <row r="2894" spans="1:7" ht="20.100000000000001" customHeight="1" x14ac:dyDescent="0.2">
      <c r="A2894" s="268"/>
      <c r="B2894" s="182">
        <f t="shared" si="350"/>
        <v>0</v>
      </c>
      <c r="C2894" s="269"/>
      <c r="D2894" s="270"/>
      <c r="E2894" s="271"/>
      <c r="F2894" s="272"/>
      <c r="G2894" s="189">
        <f t="shared" si="351"/>
        <v>0</v>
      </c>
    </row>
    <row r="2895" spans="1:7" ht="20.100000000000001" customHeight="1" x14ac:dyDescent="0.2">
      <c r="A2895" s="268"/>
      <c r="B2895" s="182">
        <f t="shared" si="350"/>
        <v>0</v>
      </c>
      <c r="C2895" s="269"/>
      <c r="D2895" s="270"/>
      <c r="E2895" s="271"/>
      <c r="F2895" s="272"/>
      <c r="G2895" s="189">
        <f t="shared" si="351"/>
        <v>0</v>
      </c>
    </row>
    <row r="2896" spans="1:7" ht="20.100000000000001" customHeight="1" x14ac:dyDescent="0.2">
      <c r="A2896" s="268"/>
      <c r="B2896" s="182">
        <f t="shared" si="350"/>
        <v>0</v>
      </c>
      <c r="C2896" s="269"/>
      <c r="D2896" s="270"/>
      <c r="E2896" s="271"/>
      <c r="F2896" s="272"/>
      <c r="G2896" s="189">
        <f t="shared" si="351"/>
        <v>0</v>
      </c>
    </row>
    <row r="2897" spans="1:7" ht="20.100000000000001" customHeight="1" x14ac:dyDescent="0.2">
      <c r="A2897" s="190"/>
      <c r="B2897" s="165"/>
      <c r="C2897" s="170"/>
      <c r="D2897" s="165"/>
      <c r="E2897" s="166"/>
      <c r="F2897" s="185" t="s">
        <v>40</v>
      </c>
      <c r="G2897" s="186">
        <f>SUBTOTAL(9,G2888:G2896)</f>
        <v>0</v>
      </c>
    </row>
    <row r="2898" spans="1:7" ht="20.100000000000001" customHeight="1" thickBot="1" x14ac:dyDescent="0.25">
      <c r="A2898" s="191"/>
      <c r="B2898" s="192"/>
      <c r="C2898" s="193"/>
      <c r="D2898" s="192"/>
      <c r="E2898" s="194"/>
      <c r="F2898" s="195"/>
      <c r="G2898" s="196"/>
    </row>
    <row r="2899" spans="1:7" ht="20.100000000000001" customHeight="1" thickBot="1" x14ac:dyDescent="0.25">
      <c r="A2899" s="249" t="str">
        <f>B2857</f>
        <v>19-4</v>
      </c>
      <c r="B2899" s="247" t="str">
        <f>C2857</f>
        <v>Instalación sanitaria - Artefactos y accesorios</v>
      </c>
      <c r="C2899" s="197"/>
      <c r="D2899" s="197" t="s">
        <v>41</v>
      </c>
      <c r="E2899" s="198"/>
      <c r="F2899" s="199" t="s">
        <v>42</v>
      </c>
      <c r="G2899" s="200">
        <f>SUBTOTAL(9,G2862:G2898)</f>
        <v>0</v>
      </c>
    </row>
    <row r="2900" spans="1:7" ht="20.100000000000001" customHeight="1" thickTop="1" thickBot="1" x14ac:dyDescent="0.25"/>
    <row r="2901" spans="1:7" ht="20.100000000000001" customHeight="1" thickTop="1" x14ac:dyDescent="0.2">
      <c r="A2901" s="329" t="s">
        <v>44</v>
      </c>
      <c r="B2901" s="330"/>
      <c r="C2901" s="330"/>
      <c r="D2901" s="330"/>
      <c r="E2901" s="330"/>
      <c r="F2901" s="330"/>
      <c r="G2901" s="331"/>
    </row>
    <row r="2902" spans="1:7" ht="20.100000000000001" customHeight="1" x14ac:dyDescent="0.2">
      <c r="A2902" s="155" t="s">
        <v>823</v>
      </c>
      <c r="B2902" s="156" t="str">
        <f>Comitente</f>
        <v>DIRECCIÓN ARQUITECTURA</v>
      </c>
      <c r="C2902" s="157"/>
      <c r="D2902" s="158"/>
      <c r="E2902" s="158"/>
      <c r="F2902" s="159"/>
      <c r="G2902" s="160"/>
    </row>
    <row r="2903" spans="1:7" ht="20.100000000000001" customHeight="1" x14ac:dyDescent="0.2">
      <c r="A2903" s="155" t="s">
        <v>824</v>
      </c>
      <c r="B2903" s="156">
        <f>Contratista</f>
        <v>0</v>
      </c>
      <c r="C2903" s="161"/>
      <c r="D2903" s="161"/>
      <c r="E2903" s="161"/>
      <c r="F2903" s="156"/>
      <c r="G2903" s="162"/>
    </row>
    <row r="2904" spans="1:7" ht="20.100000000000001" customHeight="1" x14ac:dyDescent="0.2">
      <c r="A2904" s="155" t="s">
        <v>31</v>
      </c>
      <c r="B2904" s="156" t="str">
        <f>Obra</f>
        <v>CENTRO DE SALUD SAN MARTIN</v>
      </c>
      <c r="C2904" s="161"/>
      <c r="D2904" s="161"/>
      <c r="E2904" s="161"/>
      <c r="F2904" s="156" t="s">
        <v>45</v>
      </c>
      <c r="G2904" s="162" t="str">
        <f>Fecha_Base</f>
        <v>07/11/2017</v>
      </c>
    </row>
    <row r="2905" spans="1:7" ht="20.100000000000001" customHeight="1" x14ac:dyDescent="0.2">
      <c r="A2905" s="163" t="s">
        <v>822</v>
      </c>
      <c r="B2905" s="164" t="str">
        <f>Ubicación</f>
        <v>CALLE NACIONAL - DISTRITO DOS ACEQUIAS</v>
      </c>
      <c r="C2905" s="164"/>
      <c r="D2905" s="165"/>
      <c r="E2905" s="166"/>
      <c r="F2905" s="167"/>
      <c r="G2905" s="168"/>
    </row>
    <row r="2906" spans="1:7" ht="20.100000000000001" customHeight="1" x14ac:dyDescent="0.2">
      <c r="A2906" s="163" t="s">
        <v>46</v>
      </c>
      <c r="B2906" s="278">
        <v>19</v>
      </c>
      <c r="C2906" s="170" t="str">
        <f>IF(B2906="","",VLOOKUP(B2906,Computo_Presupuesto,2,FALSE))</f>
        <v>INSTALACIONES SANITARIA</v>
      </c>
      <c r="D2906" s="171"/>
      <c r="E2906" s="166"/>
      <c r="F2906" s="167"/>
      <c r="G2906" s="168"/>
    </row>
    <row r="2907" spans="1:7" ht="20.100000000000001" customHeight="1" x14ac:dyDescent="0.2">
      <c r="A2907" s="163" t="s">
        <v>32</v>
      </c>
      <c r="B2907" s="254" t="s">
        <v>1662</v>
      </c>
      <c r="C2907" s="170" t="str">
        <f>IF(B2907=0,"",VLOOKUP(B2907,Computo_Presupuesto,2,FALSE))</f>
        <v>Instalación sanitaria - Grifería</v>
      </c>
      <c r="D2907" s="165"/>
      <c r="E2907" s="166"/>
      <c r="F2907" s="164" t="s">
        <v>33</v>
      </c>
      <c r="G2907" s="172" t="str">
        <f>IF(B2907=0,"",VLOOKUP(B2907,Computo_Presupuesto,4,FALSE))</f>
        <v>gl</v>
      </c>
    </row>
    <row r="2908" spans="1:7" ht="20.100000000000001" customHeight="1" x14ac:dyDescent="0.2">
      <c r="A2908" s="163"/>
      <c r="B2908" s="164"/>
      <c r="C2908" s="170"/>
      <c r="D2908" s="165"/>
      <c r="E2908" s="166"/>
      <c r="F2908" s="170"/>
      <c r="G2908" s="173"/>
    </row>
    <row r="2909" spans="1:7" ht="20.100000000000001" customHeight="1" x14ac:dyDescent="0.2">
      <c r="A2909" s="332" t="s">
        <v>685</v>
      </c>
      <c r="B2909" s="333"/>
      <c r="C2909" s="334" t="s">
        <v>0</v>
      </c>
      <c r="D2909" s="334" t="s">
        <v>34</v>
      </c>
      <c r="E2909" s="335" t="s">
        <v>35</v>
      </c>
      <c r="F2909" s="336" t="s">
        <v>36</v>
      </c>
      <c r="G2909" s="337" t="s">
        <v>37</v>
      </c>
    </row>
    <row r="2910" spans="1:7" ht="20.100000000000001" customHeight="1" x14ac:dyDescent="0.2">
      <c r="A2910" s="174" t="s">
        <v>686</v>
      </c>
      <c r="B2910" s="175" t="s">
        <v>687</v>
      </c>
      <c r="C2910" s="334"/>
      <c r="D2910" s="334"/>
      <c r="E2910" s="335"/>
      <c r="F2910" s="336"/>
      <c r="G2910" s="337"/>
    </row>
    <row r="2911" spans="1:7" ht="20.100000000000001" customHeight="1" x14ac:dyDescent="0.2">
      <c r="A2911" s="287"/>
      <c r="B2911" s="176"/>
      <c r="C2911" s="177" t="s">
        <v>825</v>
      </c>
      <c r="D2911" s="178"/>
      <c r="E2911" s="179"/>
      <c r="F2911" s="180"/>
      <c r="G2911" s="181"/>
    </row>
    <row r="2912" spans="1:7" ht="20.100000000000001" customHeight="1" x14ac:dyDescent="0.2">
      <c r="A2912" s="268"/>
      <c r="B2912" s="182">
        <f t="shared" ref="B2912:B2923" si="352">IF(A2912=0,0,VLOOKUP(A2912,Tabla_Indices,2,FALSE))</f>
        <v>0</v>
      </c>
      <c r="C2912" s="269"/>
      <c r="D2912" s="270"/>
      <c r="E2912" s="271"/>
      <c r="F2912" s="272"/>
      <c r="G2912" s="183">
        <f>ROUND(E2912*F2912,2)</f>
        <v>0</v>
      </c>
    </row>
    <row r="2913" spans="1:7" ht="20.100000000000001" customHeight="1" x14ac:dyDescent="0.2">
      <c r="A2913" s="273"/>
      <c r="B2913" s="182">
        <f t="shared" si="352"/>
        <v>0</v>
      </c>
      <c r="C2913" s="269"/>
      <c r="D2913" s="270"/>
      <c r="E2913" s="271"/>
      <c r="F2913" s="272"/>
      <c r="G2913" s="183">
        <f t="shared" ref="G2913:G2923" si="353">ROUND(E2913*F2913,2)</f>
        <v>0</v>
      </c>
    </row>
    <row r="2914" spans="1:7" ht="20.100000000000001" customHeight="1" x14ac:dyDescent="0.2">
      <c r="A2914" s="268"/>
      <c r="B2914" s="182">
        <f t="shared" si="352"/>
        <v>0</v>
      </c>
      <c r="C2914" s="269"/>
      <c r="D2914" s="270"/>
      <c r="E2914" s="271"/>
      <c r="F2914" s="272"/>
      <c r="G2914" s="183">
        <f t="shared" si="353"/>
        <v>0</v>
      </c>
    </row>
    <row r="2915" spans="1:7" ht="20.100000000000001" customHeight="1" x14ac:dyDescent="0.2">
      <c r="A2915" s="268"/>
      <c r="B2915" s="182">
        <f t="shared" si="352"/>
        <v>0</v>
      </c>
      <c r="C2915" s="269"/>
      <c r="D2915" s="270"/>
      <c r="E2915" s="271"/>
      <c r="F2915" s="272"/>
      <c r="G2915" s="183">
        <f t="shared" si="353"/>
        <v>0</v>
      </c>
    </row>
    <row r="2916" spans="1:7" ht="20.100000000000001" customHeight="1" x14ac:dyDescent="0.2">
      <c r="A2916" s="268"/>
      <c r="B2916" s="182">
        <f t="shared" si="352"/>
        <v>0</v>
      </c>
      <c r="C2916" s="269"/>
      <c r="D2916" s="270"/>
      <c r="E2916" s="274"/>
      <c r="F2916" s="272"/>
      <c r="G2916" s="183">
        <f t="shared" si="353"/>
        <v>0</v>
      </c>
    </row>
    <row r="2917" spans="1:7" ht="20.100000000000001" customHeight="1" x14ac:dyDescent="0.2">
      <c r="A2917" s="268"/>
      <c r="B2917" s="182">
        <f t="shared" si="352"/>
        <v>0</v>
      </c>
      <c r="C2917" s="269"/>
      <c r="D2917" s="270"/>
      <c r="E2917" s="274"/>
      <c r="F2917" s="272"/>
      <c r="G2917" s="183">
        <f t="shared" si="353"/>
        <v>0</v>
      </c>
    </row>
    <row r="2918" spans="1:7" ht="20.100000000000001" customHeight="1" x14ac:dyDescent="0.2">
      <c r="A2918" s="268"/>
      <c r="B2918" s="182">
        <f t="shared" si="352"/>
        <v>0</v>
      </c>
      <c r="C2918" s="269"/>
      <c r="D2918" s="270"/>
      <c r="E2918" s="271"/>
      <c r="F2918" s="272"/>
      <c r="G2918" s="183">
        <f t="shared" si="353"/>
        <v>0</v>
      </c>
    </row>
    <row r="2919" spans="1:7" ht="20.100000000000001" customHeight="1" x14ac:dyDescent="0.2">
      <c r="A2919" s="268"/>
      <c r="B2919" s="182">
        <f t="shared" si="352"/>
        <v>0</v>
      </c>
      <c r="C2919" s="269"/>
      <c r="D2919" s="270"/>
      <c r="E2919" s="271"/>
      <c r="F2919" s="272"/>
      <c r="G2919" s="183">
        <f t="shared" si="353"/>
        <v>0</v>
      </c>
    </row>
    <row r="2920" spans="1:7" ht="20.100000000000001" customHeight="1" x14ac:dyDescent="0.2">
      <c r="A2920" s="268"/>
      <c r="B2920" s="182">
        <f t="shared" si="352"/>
        <v>0</v>
      </c>
      <c r="C2920" s="269"/>
      <c r="D2920" s="270"/>
      <c r="E2920" s="271"/>
      <c r="F2920" s="272"/>
      <c r="G2920" s="183">
        <f t="shared" si="353"/>
        <v>0</v>
      </c>
    </row>
    <row r="2921" spans="1:7" ht="20.100000000000001" customHeight="1" x14ac:dyDescent="0.2">
      <c r="A2921" s="268"/>
      <c r="B2921" s="182">
        <f t="shared" si="352"/>
        <v>0</v>
      </c>
      <c r="C2921" s="269"/>
      <c r="D2921" s="270"/>
      <c r="E2921" s="271"/>
      <c r="F2921" s="272"/>
      <c r="G2921" s="183">
        <f t="shared" si="353"/>
        <v>0</v>
      </c>
    </row>
    <row r="2922" spans="1:7" ht="20.100000000000001" customHeight="1" x14ac:dyDescent="0.2">
      <c r="A2922" s="268"/>
      <c r="B2922" s="182">
        <f t="shared" si="352"/>
        <v>0</v>
      </c>
      <c r="C2922" s="269"/>
      <c r="D2922" s="270"/>
      <c r="E2922" s="271"/>
      <c r="F2922" s="272"/>
      <c r="G2922" s="183">
        <f t="shared" si="353"/>
        <v>0</v>
      </c>
    </row>
    <row r="2923" spans="1:7" ht="20.100000000000001" customHeight="1" x14ac:dyDescent="0.2">
      <c r="A2923" s="268"/>
      <c r="B2923" s="182">
        <f t="shared" si="352"/>
        <v>0</v>
      </c>
      <c r="C2923" s="269"/>
      <c r="D2923" s="270"/>
      <c r="E2923" s="271"/>
      <c r="F2923" s="272"/>
      <c r="G2923" s="183">
        <f t="shared" si="353"/>
        <v>0</v>
      </c>
    </row>
    <row r="2924" spans="1:7" ht="20.100000000000001" customHeight="1" x14ac:dyDescent="0.2">
      <c r="A2924" s="184"/>
      <c r="B2924" s="170"/>
      <c r="C2924" s="170"/>
      <c r="D2924" s="165"/>
      <c r="E2924" s="166"/>
      <c r="F2924" s="185" t="s">
        <v>38</v>
      </c>
      <c r="G2924" s="186">
        <f>SUBTOTAL(9,G2912:G2923)</f>
        <v>0</v>
      </c>
    </row>
    <row r="2925" spans="1:7" ht="20.100000000000001" customHeight="1" x14ac:dyDescent="0.2">
      <c r="A2925" s="184"/>
      <c r="B2925" s="170"/>
      <c r="C2925" s="187" t="s">
        <v>826</v>
      </c>
      <c r="D2925" s="165"/>
      <c r="E2925" s="166"/>
      <c r="F2925" s="167"/>
      <c r="G2925" s="188"/>
    </row>
    <row r="2926" spans="1:7" ht="20.100000000000001" customHeight="1" x14ac:dyDescent="0.2">
      <c r="A2926" s="268"/>
      <c r="B2926" s="182">
        <f t="shared" ref="B2926:B2935" si="354">IF(A2926=0,0,VLOOKUP(A2926,Tabla_Indices,2,FALSE))</f>
        <v>0</v>
      </c>
      <c r="C2926" s="275"/>
      <c r="D2926" s="270"/>
      <c r="E2926" s="271"/>
      <c r="F2926" s="272"/>
      <c r="G2926" s="183">
        <f>ROUND(E2926*F2926,2)</f>
        <v>0</v>
      </c>
    </row>
    <row r="2927" spans="1:7" ht="20.100000000000001" customHeight="1" x14ac:dyDescent="0.2">
      <c r="A2927" s="268"/>
      <c r="B2927" s="182">
        <f t="shared" si="354"/>
        <v>0</v>
      </c>
      <c r="C2927" s="269"/>
      <c r="D2927" s="270"/>
      <c r="E2927" s="271"/>
      <c r="F2927" s="272"/>
      <c r="G2927" s="183">
        <f>ROUND(E2927*F2927,2)</f>
        <v>0</v>
      </c>
    </row>
    <row r="2928" spans="1:7" ht="20.100000000000001" customHeight="1" x14ac:dyDescent="0.2">
      <c r="A2928" s="268"/>
      <c r="B2928" s="182">
        <f t="shared" si="354"/>
        <v>0</v>
      </c>
      <c r="C2928" s="269"/>
      <c r="D2928" s="270"/>
      <c r="E2928" s="271"/>
      <c r="F2928" s="272"/>
      <c r="G2928" s="183">
        <f t="shared" ref="G2928:G2935" si="355">ROUND(E2928*F2928,2)</f>
        <v>0</v>
      </c>
    </row>
    <row r="2929" spans="1:7" ht="20.100000000000001" customHeight="1" x14ac:dyDescent="0.2">
      <c r="A2929" s="268"/>
      <c r="B2929" s="182">
        <f t="shared" si="354"/>
        <v>0</v>
      </c>
      <c r="C2929" s="269"/>
      <c r="D2929" s="270"/>
      <c r="E2929" s="271"/>
      <c r="F2929" s="272"/>
      <c r="G2929" s="183">
        <f t="shared" si="355"/>
        <v>0</v>
      </c>
    </row>
    <row r="2930" spans="1:7" ht="20.100000000000001" customHeight="1" x14ac:dyDescent="0.2">
      <c r="A2930" s="268"/>
      <c r="B2930" s="182">
        <f t="shared" si="354"/>
        <v>0</v>
      </c>
      <c r="C2930" s="269"/>
      <c r="D2930" s="270"/>
      <c r="E2930" s="271"/>
      <c r="F2930" s="272"/>
      <c r="G2930" s="183">
        <f t="shared" si="355"/>
        <v>0</v>
      </c>
    </row>
    <row r="2931" spans="1:7" ht="20.100000000000001" customHeight="1" x14ac:dyDescent="0.2">
      <c r="A2931" s="268"/>
      <c r="B2931" s="182">
        <f t="shared" si="354"/>
        <v>0</v>
      </c>
      <c r="C2931" s="269"/>
      <c r="D2931" s="270"/>
      <c r="E2931" s="271"/>
      <c r="F2931" s="272"/>
      <c r="G2931" s="183">
        <f t="shared" si="355"/>
        <v>0</v>
      </c>
    </row>
    <row r="2932" spans="1:7" ht="20.100000000000001" customHeight="1" x14ac:dyDescent="0.2">
      <c r="A2932" s="268"/>
      <c r="B2932" s="182">
        <f t="shared" si="354"/>
        <v>0</v>
      </c>
      <c r="C2932" s="269"/>
      <c r="D2932" s="270"/>
      <c r="E2932" s="271"/>
      <c r="F2932" s="272"/>
      <c r="G2932" s="183">
        <f t="shared" si="355"/>
        <v>0</v>
      </c>
    </row>
    <row r="2933" spans="1:7" ht="20.100000000000001" customHeight="1" x14ac:dyDescent="0.2">
      <c r="A2933" s="268"/>
      <c r="B2933" s="182">
        <f t="shared" si="354"/>
        <v>0</v>
      </c>
      <c r="C2933" s="269"/>
      <c r="D2933" s="270"/>
      <c r="E2933" s="271"/>
      <c r="F2933" s="272"/>
      <c r="G2933" s="183">
        <f t="shared" si="355"/>
        <v>0</v>
      </c>
    </row>
    <row r="2934" spans="1:7" ht="20.100000000000001" customHeight="1" x14ac:dyDescent="0.2">
      <c r="A2934" s="268"/>
      <c r="B2934" s="182">
        <f t="shared" si="354"/>
        <v>0</v>
      </c>
      <c r="C2934" s="269"/>
      <c r="D2934" s="270"/>
      <c r="E2934" s="271"/>
      <c r="F2934" s="272"/>
      <c r="G2934" s="183">
        <f t="shared" si="355"/>
        <v>0</v>
      </c>
    </row>
    <row r="2935" spans="1:7" ht="20.100000000000001" customHeight="1" x14ac:dyDescent="0.2">
      <c r="A2935" s="268"/>
      <c r="B2935" s="182">
        <f t="shared" si="354"/>
        <v>0</v>
      </c>
      <c r="C2935" s="269"/>
      <c r="D2935" s="270"/>
      <c r="E2935" s="271"/>
      <c r="F2935" s="272"/>
      <c r="G2935" s="183">
        <f t="shared" si="355"/>
        <v>0</v>
      </c>
    </row>
    <row r="2936" spans="1:7" ht="20.100000000000001" customHeight="1" x14ac:dyDescent="0.2">
      <c r="A2936" s="184"/>
      <c r="B2936" s="170"/>
      <c r="C2936" s="170"/>
      <c r="D2936" s="165"/>
      <c r="E2936" s="166"/>
      <c r="F2936" s="185" t="s">
        <v>39</v>
      </c>
      <c r="G2936" s="186">
        <f>SUBTOTAL(9,G2926:G2935)</f>
        <v>0</v>
      </c>
    </row>
    <row r="2937" spans="1:7" ht="20.100000000000001" customHeight="1" x14ac:dyDescent="0.2">
      <c r="A2937" s="184"/>
      <c r="B2937" s="170"/>
      <c r="C2937" s="187" t="s">
        <v>827</v>
      </c>
      <c r="D2937" s="165"/>
      <c r="E2937" s="166"/>
      <c r="F2937" s="170"/>
      <c r="G2937" s="188"/>
    </row>
    <row r="2938" spans="1:7" ht="20.100000000000001" customHeight="1" x14ac:dyDescent="0.2">
      <c r="A2938" s="268"/>
      <c r="B2938" s="182">
        <f t="shared" ref="B2938:B2946" si="356">IF(A2938=0,0,VLOOKUP(A2938,Tabla_Indices,2,FALSE))</f>
        <v>0</v>
      </c>
      <c r="C2938" s="269"/>
      <c r="D2938" s="270"/>
      <c r="E2938" s="271"/>
      <c r="F2938" s="276"/>
      <c r="G2938" s="189">
        <f>ROUND(E2938*F2938,2)</f>
        <v>0</v>
      </c>
    </row>
    <row r="2939" spans="1:7" ht="20.100000000000001" customHeight="1" x14ac:dyDescent="0.2">
      <c r="A2939" s="268"/>
      <c r="B2939" s="182">
        <f t="shared" si="356"/>
        <v>0</v>
      </c>
      <c r="C2939" s="275"/>
      <c r="D2939" s="270"/>
      <c r="E2939" s="271"/>
      <c r="F2939" s="272"/>
      <c r="G2939" s="189">
        <f>ROUND(E2939*F2939,2)</f>
        <v>0</v>
      </c>
    </row>
    <row r="2940" spans="1:7" ht="20.100000000000001" customHeight="1" x14ac:dyDescent="0.2">
      <c r="A2940" s="268"/>
      <c r="B2940" s="182">
        <f t="shared" si="356"/>
        <v>0</v>
      </c>
      <c r="C2940" s="277"/>
      <c r="D2940" s="270"/>
      <c r="E2940" s="271"/>
      <c r="F2940" s="272"/>
      <c r="G2940" s="189">
        <f>ROUND(E2940*F2940,2)</f>
        <v>0</v>
      </c>
    </row>
    <row r="2941" spans="1:7" ht="20.100000000000001" customHeight="1" x14ac:dyDescent="0.2">
      <c r="A2941" s="268"/>
      <c r="B2941" s="182">
        <f t="shared" si="356"/>
        <v>0</v>
      </c>
      <c r="C2941" s="277"/>
      <c r="D2941" s="270"/>
      <c r="E2941" s="271"/>
      <c r="F2941" s="272"/>
      <c r="G2941" s="189">
        <f>ROUND(E2941*F2941,2)</f>
        <v>0</v>
      </c>
    </row>
    <row r="2942" spans="1:7" ht="20.100000000000001" customHeight="1" x14ac:dyDescent="0.2">
      <c r="A2942" s="268"/>
      <c r="B2942" s="182">
        <f t="shared" si="356"/>
        <v>0</v>
      </c>
      <c r="C2942" s="277"/>
      <c r="D2942" s="270"/>
      <c r="E2942" s="271"/>
      <c r="F2942" s="272"/>
      <c r="G2942" s="189">
        <f t="shared" ref="G2942:G2946" si="357">ROUND(E2942*F2942,2)</f>
        <v>0</v>
      </c>
    </row>
    <row r="2943" spans="1:7" ht="20.100000000000001" customHeight="1" x14ac:dyDescent="0.2">
      <c r="A2943" s="268"/>
      <c r="B2943" s="182">
        <f t="shared" si="356"/>
        <v>0</v>
      </c>
      <c r="C2943" s="277"/>
      <c r="D2943" s="270"/>
      <c r="E2943" s="271"/>
      <c r="F2943" s="272"/>
      <c r="G2943" s="189">
        <f t="shared" si="357"/>
        <v>0</v>
      </c>
    </row>
    <row r="2944" spans="1:7" ht="20.100000000000001" customHeight="1" x14ac:dyDescent="0.2">
      <c r="A2944" s="268"/>
      <c r="B2944" s="182">
        <f t="shared" si="356"/>
        <v>0</v>
      </c>
      <c r="C2944" s="269"/>
      <c r="D2944" s="270"/>
      <c r="E2944" s="271"/>
      <c r="F2944" s="272"/>
      <c r="G2944" s="189">
        <f t="shared" si="357"/>
        <v>0</v>
      </c>
    </row>
    <row r="2945" spans="1:7" ht="20.100000000000001" customHeight="1" x14ac:dyDescent="0.2">
      <c r="A2945" s="268"/>
      <c r="B2945" s="182">
        <f t="shared" si="356"/>
        <v>0</v>
      </c>
      <c r="C2945" s="269"/>
      <c r="D2945" s="270"/>
      <c r="E2945" s="271"/>
      <c r="F2945" s="272"/>
      <c r="G2945" s="189">
        <f t="shared" si="357"/>
        <v>0</v>
      </c>
    </row>
    <row r="2946" spans="1:7" ht="20.100000000000001" customHeight="1" x14ac:dyDescent="0.2">
      <c r="A2946" s="268"/>
      <c r="B2946" s="182">
        <f t="shared" si="356"/>
        <v>0</v>
      </c>
      <c r="C2946" s="269"/>
      <c r="D2946" s="270"/>
      <c r="E2946" s="271"/>
      <c r="F2946" s="272"/>
      <c r="G2946" s="189">
        <f t="shared" si="357"/>
        <v>0</v>
      </c>
    </row>
    <row r="2947" spans="1:7" ht="20.100000000000001" customHeight="1" x14ac:dyDescent="0.2">
      <c r="A2947" s="190"/>
      <c r="B2947" s="165"/>
      <c r="C2947" s="170"/>
      <c r="D2947" s="165"/>
      <c r="E2947" s="166"/>
      <c r="F2947" s="185" t="s">
        <v>40</v>
      </c>
      <c r="G2947" s="186">
        <f>SUBTOTAL(9,G2938:G2946)</f>
        <v>0</v>
      </c>
    </row>
    <row r="2948" spans="1:7" ht="20.100000000000001" customHeight="1" thickBot="1" x14ac:dyDescent="0.25">
      <c r="A2948" s="191"/>
      <c r="B2948" s="192"/>
      <c r="C2948" s="193"/>
      <c r="D2948" s="192"/>
      <c r="E2948" s="194"/>
      <c r="F2948" s="195"/>
      <c r="G2948" s="196"/>
    </row>
    <row r="2949" spans="1:7" ht="20.100000000000001" customHeight="1" thickBot="1" x14ac:dyDescent="0.25">
      <c r="A2949" s="249" t="str">
        <f>B2907</f>
        <v>19-5</v>
      </c>
      <c r="B2949" s="247" t="str">
        <f>C2907</f>
        <v>Instalación sanitaria - Grifería</v>
      </c>
      <c r="C2949" s="197"/>
      <c r="D2949" s="197" t="s">
        <v>41</v>
      </c>
      <c r="E2949" s="198"/>
      <c r="F2949" s="199" t="s">
        <v>42</v>
      </c>
      <c r="G2949" s="200">
        <f>SUBTOTAL(9,G2912:G2948)</f>
        <v>0</v>
      </c>
    </row>
    <row r="2950" spans="1:7" ht="20.100000000000001" customHeight="1" thickTop="1" thickBot="1" x14ac:dyDescent="0.25"/>
    <row r="2951" spans="1:7" ht="20.100000000000001" customHeight="1" thickTop="1" x14ac:dyDescent="0.2">
      <c r="A2951" s="329" t="s">
        <v>44</v>
      </c>
      <c r="B2951" s="330"/>
      <c r="C2951" s="330"/>
      <c r="D2951" s="330"/>
      <c r="E2951" s="330"/>
      <c r="F2951" s="330"/>
      <c r="G2951" s="331"/>
    </row>
    <row r="2952" spans="1:7" ht="20.100000000000001" customHeight="1" x14ac:dyDescent="0.2">
      <c r="A2952" s="155" t="s">
        <v>823</v>
      </c>
      <c r="B2952" s="156" t="str">
        <f>Comitente</f>
        <v>DIRECCIÓN ARQUITECTURA</v>
      </c>
      <c r="C2952" s="157"/>
      <c r="D2952" s="158"/>
      <c r="E2952" s="158"/>
      <c r="F2952" s="159"/>
      <c r="G2952" s="160"/>
    </row>
    <row r="2953" spans="1:7" ht="20.100000000000001" customHeight="1" x14ac:dyDescent="0.2">
      <c r="A2953" s="155" t="s">
        <v>824</v>
      </c>
      <c r="B2953" s="156">
        <f>Contratista</f>
        <v>0</v>
      </c>
      <c r="C2953" s="161"/>
      <c r="D2953" s="161"/>
      <c r="E2953" s="161"/>
      <c r="F2953" s="156"/>
      <c r="G2953" s="162"/>
    </row>
    <row r="2954" spans="1:7" ht="20.100000000000001" customHeight="1" x14ac:dyDescent="0.2">
      <c r="A2954" s="155" t="s">
        <v>31</v>
      </c>
      <c r="B2954" s="156" t="str">
        <f>Obra</f>
        <v>CENTRO DE SALUD SAN MARTIN</v>
      </c>
      <c r="C2954" s="161"/>
      <c r="D2954" s="161"/>
      <c r="E2954" s="161"/>
      <c r="F2954" s="156" t="s">
        <v>45</v>
      </c>
      <c r="G2954" s="162" t="str">
        <f>Fecha_Base</f>
        <v>07/11/2017</v>
      </c>
    </row>
    <row r="2955" spans="1:7" ht="20.100000000000001" customHeight="1" x14ac:dyDescent="0.2">
      <c r="A2955" s="163" t="s">
        <v>822</v>
      </c>
      <c r="B2955" s="164" t="str">
        <f>Ubicación</f>
        <v>CALLE NACIONAL - DISTRITO DOS ACEQUIAS</v>
      </c>
      <c r="C2955" s="164"/>
      <c r="D2955" s="165"/>
      <c r="E2955" s="166"/>
      <c r="F2955" s="167"/>
      <c r="G2955" s="168"/>
    </row>
    <row r="2956" spans="1:7" ht="20.100000000000001" customHeight="1" x14ac:dyDescent="0.2">
      <c r="A2956" s="163" t="s">
        <v>46</v>
      </c>
      <c r="B2956" s="278">
        <v>20</v>
      </c>
      <c r="C2956" s="170" t="str">
        <f>IF(B2956="","",VLOOKUP(B2956,Computo_Presupuesto,2,FALSE))</f>
        <v>INSTALACION DE GAS</v>
      </c>
      <c r="D2956" s="171"/>
      <c r="E2956" s="166"/>
      <c r="F2956" s="167"/>
      <c r="G2956" s="168"/>
    </row>
    <row r="2957" spans="1:7" ht="20.100000000000001" customHeight="1" x14ac:dyDescent="0.2">
      <c r="A2957" s="163" t="s">
        <v>32</v>
      </c>
      <c r="B2957" s="254" t="s">
        <v>1663</v>
      </c>
      <c r="C2957" s="170" t="str">
        <f>IF(B2957=0,"",VLOOKUP(B2957,Computo_Presupuesto,2,FALSE))</f>
        <v>Instalación de gas - Artefactoss</v>
      </c>
      <c r="D2957" s="165"/>
      <c r="E2957" s="166"/>
      <c r="F2957" s="164" t="s">
        <v>33</v>
      </c>
      <c r="G2957" s="172" t="str">
        <f>IF(B2957=0,"",VLOOKUP(B2957,Computo_Presupuesto,4,FALSE))</f>
        <v>gl</v>
      </c>
    </row>
    <row r="2958" spans="1:7" ht="20.100000000000001" customHeight="1" x14ac:dyDescent="0.2">
      <c r="A2958" s="163"/>
      <c r="B2958" s="164"/>
      <c r="C2958" s="170"/>
      <c r="D2958" s="165"/>
      <c r="E2958" s="166"/>
      <c r="F2958" s="170"/>
      <c r="G2958" s="173"/>
    </row>
    <row r="2959" spans="1:7" ht="20.100000000000001" customHeight="1" x14ac:dyDescent="0.2">
      <c r="A2959" s="332" t="s">
        <v>685</v>
      </c>
      <c r="B2959" s="333"/>
      <c r="C2959" s="334" t="s">
        <v>0</v>
      </c>
      <c r="D2959" s="334" t="s">
        <v>34</v>
      </c>
      <c r="E2959" s="335" t="s">
        <v>35</v>
      </c>
      <c r="F2959" s="336" t="s">
        <v>36</v>
      </c>
      <c r="G2959" s="337" t="s">
        <v>37</v>
      </c>
    </row>
    <row r="2960" spans="1:7" ht="20.100000000000001" customHeight="1" x14ac:dyDescent="0.2">
      <c r="A2960" s="174" t="s">
        <v>686</v>
      </c>
      <c r="B2960" s="175" t="s">
        <v>687</v>
      </c>
      <c r="C2960" s="334"/>
      <c r="D2960" s="334"/>
      <c r="E2960" s="335"/>
      <c r="F2960" s="336"/>
      <c r="G2960" s="337"/>
    </row>
    <row r="2961" spans="1:7" ht="20.100000000000001" customHeight="1" x14ac:dyDescent="0.2">
      <c r="A2961" s="287"/>
      <c r="B2961" s="176"/>
      <c r="C2961" s="177" t="s">
        <v>825</v>
      </c>
      <c r="D2961" s="178"/>
      <c r="E2961" s="179"/>
      <c r="F2961" s="180"/>
      <c r="G2961" s="181"/>
    </row>
    <row r="2962" spans="1:7" ht="20.100000000000001" customHeight="1" x14ac:dyDescent="0.2">
      <c r="A2962" s="268"/>
      <c r="B2962" s="182">
        <f t="shared" ref="B2962:B2973" si="358">IF(A2962=0,0,VLOOKUP(A2962,Tabla_Indices,2,FALSE))</f>
        <v>0</v>
      </c>
      <c r="C2962" s="269"/>
      <c r="D2962" s="270"/>
      <c r="E2962" s="271"/>
      <c r="F2962" s="272"/>
      <c r="G2962" s="183">
        <f>ROUND(E2962*F2962,2)</f>
        <v>0</v>
      </c>
    </row>
    <row r="2963" spans="1:7" ht="20.100000000000001" customHeight="1" x14ac:dyDescent="0.2">
      <c r="A2963" s="273"/>
      <c r="B2963" s="182">
        <f t="shared" si="358"/>
        <v>0</v>
      </c>
      <c r="C2963" s="269"/>
      <c r="D2963" s="270"/>
      <c r="E2963" s="271"/>
      <c r="F2963" s="272"/>
      <c r="G2963" s="183">
        <f t="shared" ref="G2963:G2973" si="359">ROUND(E2963*F2963,2)</f>
        <v>0</v>
      </c>
    </row>
    <row r="2964" spans="1:7" ht="20.100000000000001" customHeight="1" x14ac:dyDescent="0.2">
      <c r="A2964" s="268"/>
      <c r="B2964" s="182">
        <f t="shared" si="358"/>
        <v>0</v>
      </c>
      <c r="C2964" s="269"/>
      <c r="D2964" s="270"/>
      <c r="E2964" s="271"/>
      <c r="F2964" s="272"/>
      <c r="G2964" s="183">
        <f t="shared" si="359"/>
        <v>0</v>
      </c>
    </row>
    <row r="2965" spans="1:7" ht="20.100000000000001" customHeight="1" x14ac:dyDescent="0.2">
      <c r="A2965" s="268"/>
      <c r="B2965" s="182">
        <f t="shared" si="358"/>
        <v>0</v>
      </c>
      <c r="C2965" s="269"/>
      <c r="D2965" s="270"/>
      <c r="E2965" s="271"/>
      <c r="F2965" s="272"/>
      <c r="G2965" s="183">
        <f t="shared" si="359"/>
        <v>0</v>
      </c>
    </row>
    <row r="2966" spans="1:7" ht="20.100000000000001" customHeight="1" x14ac:dyDescent="0.2">
      <c r="A2966" s="268"/>
      <c r="B2966" s="182">
        <f t="shared" si="358"/>
        <v>0</v>
      </c>
      <c r="C2966" s="269"/>
      <c r="D2966" s="270"/>
      <c r="E2966" s="274"/>
      <c r="F2966" s="272"/>
      <c r="G2966" s="183">
        <f t="shared" si="359"/>
        <v>0</v>
      </c>
    </row>
    <row r="2967" spans="1:7" ht="20.100000000000001" customHeight="1" x14ac:dyDescent="0.2">
      <c r="A2967" s="268"/>
      <c r="B2967" s="182">
        <f t="shared" si="358"/>
        <v>0</v>
      </c>
      <c r="C2967" s="269"/>
      <c r="D2967" s="270"/>
      <c r="E2967" s="274"/>
      <c r="F2967" s="272"/>
      <c r="G2967" s="183">
        <f t="shared" si="359"/>
        <v>0</v>
      </c>
    </row>
    <row r="2968" spans="1:7" ht="20.100000000000001" customHeight="1" x14ac:dyDescent="0.2">
      <c r="A2968" s="268"/>
      <c r="B2968" s="182">
        <f t="shared" si="358"/>
        <v>0</v>
      </c>
      <c r="C2968" s="269"/>
      <c r="D2968" s="270"/>
      <c r="E2968" s="271"/>
      <c r="F2968" s="272"/>
      <c r="G2968" s="183">
        <f t="shared" si="359"/>
        <v>0</v>
      </c>
    </row>
    <row r="2969" spans="1:7" ht="20.100000000000001" customHeight="1" x14ac:dyDescent="0.2">
      <c r="A2969" s="268"/>
      <c r="B2969" s="182">
        <f t="shared" si="358"/>
        <v>0</v>
      </c>
      <c r="C2969" s="269"/>
      <c r="D2969" s="270"/>
      <c r="E2969" s="271"/>
      <c r="F2969" s="272"/>
      <c r="G2969" s="183">
        <f t="shared" si="359"/>
        <v>0</v>
      </c>
    </row>
    <row r="2970" spans="1:7" ht="20.100000000000001" customHeight="1" x14ac:dyDescent="0.2">
      <c r="A2970" s="268"/>
      <c r="B2970" s="182">
        <f t="shared" si="358"/>
        <v>0</v>
      </c>
      <c r="C2970" s="269"/>
      <c r="D2970" s="270"/>
      <c r="E2970" s="271"/>
      <c r="F2970" s="272"/>
      <c r="G2970" s="183">
        <f t="shared" si="359"/>
        <v>0</v>
      </c>
    </row>
    <row r="2971" spans="1:7" ht="20.100000000000001" customHeight="1" x14ac:dyDescent="0.2">
      <c r="A2971" s="268"/>
      <c r="B2971" s="182">
        <f t="shared" si="358"/>
        <v>0</v>
      </c>
      <c r="C2971" s="269"/>
      <c r="D2971" s="270"/>
      <c r="E2971" s="271"/>
      <c r="F2971" s="272"/>
      <c r="G2971" s="183">
        <f t="shared" si="359"/>
        <v>0</v>
      </c>
    </row>
    <row r="2972" spans="1:7" ht="20.100000000000001" customHeight="1" x14ac:dyDescent="0.2">
      <c r="A2972" s="268"/>
      <c r="B2972" s="182">
        <f t="shared" si="358"/>
        <v>0</v>
      </c>
      <c r="C2972" s="269"/>
      <c r="D2972" s="270"/>
      <c r="E2972" s="271"/>
      <c r="F2972" s="272"/>
      <c r="G2972" s="183">
        <f t="shared" si="359"/>
        <v>0</v>
      </c>
    </row>
    <row r="2973" spans="1:7" ht="20.100000000000001" customHeight="1" x14ac:dyDescent="0.2">
      <c r="A2973" s="268"/>
      <c r="B2973" s="182">
        <f t="shared" si="358"/>
        <v>0</v>
      </c>
      <c r="C2973" s="269"/>
      <c r="D2973" s="270"/>
      <c r="E2973" s="271"/>
      <c r="F2973" s="272"/>
      <c r="G2973" s="183">
        <f t="shared" si="359"/>
        <v>0</v>
      </c>
    </row>
    <row r="2974" spans="1:7" ht="20.100000000000001" customHeight="1" x14ac:dyDescent="0.2">
      <c r="A2974" s="184"/>
      <c r="B2974" s="170"/>
      <c r="C2974" s="170"/>
      <c r="D2974" s="165"/>
      <c r="E2974" s="166"/>
      <c r="F2974" s="185" t="s">
        <v>38</v>
      </c>
      <c r="G2974" s="186">
        <f>SUBTOTAL(9,G2962:G2973)</f>
        <v>0</v>
      </c>
    </row>
    <row r="2975" spans="1:7" ht="20.100000000000001" customHeight="1" x14ac:dyDescent="0.2">
      <c r="A2975" s="184"/>
      <c r="B2975" s="170"/>
      <c r="C2975" s="187" t="s">
        <v>826</v>
      </c>
      <c r="D2975" s="165"/>
      <c r="E2975" s="166"/>
      <c r="F2975" s="167"/>
      <c r="G2975" s="188"/>
    </row>
    <row r="2976" spans="1:7" ht="20.100000000000001" customHeight="1" x14ac:dyDescent="0.2">
      <c r="A2976" s="268"/>
      <c r="B2976" s="182">
        <f t="shared" ref="B2976:B2985" si="360">IF(A2976=0,0,VLOOKUP(A2976,Tabla_Indices,2,FALSE))</f>
        <v>0</v>
      </c>
      <c r="C2976" s="275"/>
      <c r="D2976" s="270"/>
      <c r="E2976" s="271"/>
      <c r="F2976" s="272"/>
      <c r="G2976" s="183">
        <f>ROUND(E2976*F2976,2)</f>
        <v>0</v>
      </c>
    </row>
    <row r="2977" spans="1:7" ht="20.100000000000001" customHeight="1" x14ac:dyDescent="0.2">
      <c r="A2977" s="268"/>
      <c r="B2977" s="182">
        <f t="shared" si="360"/>
        <v>0</v>
      </c>
      <c r="C2977" s="269"/>
      <c r="D2977" s="270"/>
      <c r="E2977" s="271"/>
      <c r="F2977" s="272"/>
      <c r="G2977" s="183">
        <f>ROUND(E2977*F2977,2)</f>
        <v>0</v>
      </c>
    </row>
    <row r="2978" spans="1:7" ht="20.100000000000001" customHeight="1" x14ac:dyDescent="0.2">
      <c r="A2978" s="268"/>
      <c r="B2978" s="182">
        <f t="shared" si="360"/>
        <v>0</v>
      </c>
      <c r="C2978" s="269"/>
      <c r="D2978" s="270"/>
      <c r="E2978" s="271"/>
      <c r="F2978" s="272"/>
      <c r="G2978" s="183">
        <f t="shared" ref="G2978:G2985" si="361">ROUND(E2978*F2978,2)</f>
        <v>0</v>
      </c>
    </row>
    <row r="2979" spans="1:7" ht="20.100000000000001" customHeight="1" x14ac:dyDescent="0.2">
      <c r="A2979" s="268"/>
      <c r="B2979" s="182">
        <f t="shared" si="360"/>
        <v>0</v>
      </c>
      <c r="C2979" s="269"/>
      <c r="D2979" s="270"/>
      <c r="E2979" s="271"/>
      <c r="F2979" s="272"/>
      <c r="G2979" s="183">
        <f t="shared" si="361"/>
        <v>0</v>
      </c>
    </row>
    <row r="2980" spans="1:7" ht="20.100000000000001" customHeight="1" x14ac:dyDescent="0.2">
      <c r="A2980" s="268"/>
      <c r="B2980" s="182">
        <f t="shared" si="360"/>
        <v>0</v>
      </c>
      <c r="C2980" s="269"/>
      <c r="D2980" s="270"/>
      <c r="E2980" s="271"/>
      <c r="F2980" s="272"/>
      <c r="G2980" s="183">
        <f t="shared" si="361"/>
        <v>0</v>
      </c>
    </row>
    <row r="2981" spans="1:7" ht="20.100000000000001" customHeight="1" x14ac:dyDescent="0.2">
      <c r="A2981" s="268"/>
      <c r="B2981" s="182">
        <f t="shared" si="360"/>
        <v>0</v>
      </c>
      <c r="C2981" s="269"/>
      <c r="D2981" s="270"/>
      <c r="E2981" s="271"/>
      <c r="F2981" s="272"/>
      <c r="G2981" s="183">
        <f t="shared" si="361"/>
        <v>0</v>
      </c>
    </row>
    <row r="2982" spans="1:7" ht="20.100000000000001" customHeight="1" x14ac:dyDescent="0.2">
      <c r="A2982" s="268"/>
      <c r="B2982" s="182">
        <f t="shared" si="360"/>
        <v>0</v>
      </c>
      <c r="C2982" s="269"/>
      <c r="D2982" s="270"/>
      <c r="E2982" s="271"/>
      <c r="F2982" s="272"/>
      <c r="G2982" s="183">
        <f t="shared" si="361"/>
        <v>0</v>
      </c>
    </row>
    <row r="2983" spans="1:7" ht="20.100000000000001" customHeight="1" x14ac:dyDescent="0.2">
      <c r="A2983" s="268"/>
      <c r="B2983" s="182">
        <f t="shared" si="360"/>
        <v>0</v>
      </c>
      <c r="C2983" s="269"/>
      <c r="D2983" s="270"/>
      <c r="E2983" s="271"/>
      <c r="F2983" s="272"/>
      <c r="G2983" s="183">
        <f t="shared" si="361"/>
        <v>0</v>
      </c>
    </row>
    <row r="2984" spans="1:7" ht="20.100000000000001" customHeight="1" x14ac:dyDescent="0.2">
      <c r="A2984" s="268"/>
      <c r="B2984" s="182">
        <f t="shared" si="360"/>
        <v>0</v>
      </c>
      <c r="C2984" s="269"/>
      <c r="D2984" s="270"/>
      <c r="E2984" s="271"/>
      <c r="F2984" s="272"/>
      <c r="G2984" s="183">
        <f t="shared" si="361"/>
        <v>0</v>
      </c>
    </row>
    <row r="2985" spans="1:7" ht="20.100000000000001" customHeight="1" x14ac:dyDescent="0.2">
      <c r="A2985" s="268"/>
      <c r="B2985" s="182">
        <f t="shared" si="360"/>
        <v>0</v>
      </c>
      <c r="C2985" s="269"/>
      <c r="D2985" s="270"/>
      <c r="E2985" s="271"/>
      <c r="F2985" s="272"/>
      <c r="G2985" s="183">
        <f t="shared" si="361"/>
        <v>0</v>
      </c>
    </row>
    <row r="2986" spans="1:7" ht="20.100000000000001" customHeight="1" x14ac:dyDescent="0.2">
      <c r="A2986" s="184"/>
      <c r="B2986" s="170"/>
      <c r="C2986" s="170"/>
      <c r="D2986" s="165"/>
      <c r="E2986" s="166"/>
      <c r="F2986" s="185" t="s">
        <v>39</v>
      </c>
      <c r="G2986" s="186">
        <f>SUBTOTAL(9,G2976:G2985)</f>
        <v>0</v>
      </c>
    </row>
    <row r="2987" spans="1:7" ht="20.100000000000001" customHeight="1" x14ac:dyDescent="0.2">
      <c r="A2987" s="184"/>
      <c r="B2987" s="170"/>
      <c r="C2987" s="187" t="s">
        <v>827</v>
      </c>
      <c r="D2987" s="165"/>
      <c r="E2987" s="166"/>
      <c r="F2987" s="170"/>
      <c r="G2987" s="188"/>
    </row>
    <row r="2988" spans="1:7" ht="20.100000000000001" customHeight="1" x14ac:dyDescent="0.2">
      <c r="A2988" s="268"/>
      <c r="B2988" s="182">
        <f t="shared" ref="B2988:B2996" si="362">IF(A2988=0,0,VLOOKUP(A2988,Tabla_Indices,2,FALSE))</f>
        <v>0</v>
      </c>
      <c r="C2988" s="269"/>
      <c r="D2988" s="270"/>
      <c r="E2988" s="271"/>
      <c r="F2988" s="276"/>
      <c r="G2988" s="189">
        <f>ROUND(E2988*F2988,2)</f>
        <v>0</v>
      </c>
    </row>
    <row r="2989" spans="1:7" ht="20.100000000000001" customHeight="1" x14ac:dyDescent="0.2">
      <c r="A2989" s="268"/>
      <c r="B2989" s="182">
        <f t="shared" si="362"/>
        <v>0</v>
      </c>
      <c r="C2989" s="275"/>
      <c r="D2989" s="270"/>
      <c r="E2989" s="271"/>
      <c r="F2989" s="272"/>
      <c r="G2989" s="189">
        <f>ROUND(E2989*F2989,2)</f>
        <v>0</v>
      </c>
    </row>
    <row r="2990" spans="1:7" ht="20.100000000000001" customHeight="1" x14ac:dyDescent="0.2">
      <c r="A2990" s="268"/>
      <c r="B2990" s="182">
        <f t="shared" si="362"/>
        <v>0</v>
      </c>
      <c r="C2990" s="277"/>
      <c r="D2990" s="270"/>
      <c r="E2990" s="271"/>
      <c r="F2990" s="272"/>
      <c r="G2990" s="189">
        <f>ROUND(E2990*F2990,2)</f>
        <v>0</v>
      </c>
    </row>
    <row r="2991" spans="1:7" ht="20.100000000000001" customHeight="1" x14ac:dyDescent="0.2">
      <c r="A2991" s="268"/>
      <c r="B2991" s="182">
        <f t="shared" si="362"/>
        <v>0</v>
      </c>
      <c r="C2991" s="277"/>
      <c r="D2991" s="270"/>
      <c r="E2991" s="271"/>
      <c r="F2991" s="272"/>
      <c r="G2991" s="189">
        <f>ROUND(E2991*F2991,2)</f>
        <v>0</v>
      </c>
    </row>
    <row r="2992" spans="1:7" ht="20.100000000000001" customHeight="1" x14ac:dyDescent="0.2">
      <c r="A2992" s="268"/>
      <c r="B2992" s="182">
        <f t="shared" si="362"/>
        <v>0</v>
      </c>
      <c r="C2992" s="277"/>
      <c r="D2992" s="270"/>
      <c r="E2992" s="271"/>
      <c r="F2992" s="272"/>
      <c r="G2992" s="189">
        <f t="shared" ref="G2992:G2996" si="363">ROUND(E2992*F2992,2)</f>
        <v>0</v>
      </c>
    </row>
    <row r="2993" spans="1:7" ht="20.100000000000001" customHeight="1" x14ac:dyDescent="0.2">
      <c r="A2993" s="268"/>
      <c r="B2993" s="182">
        <f t="shared" si="362"/>
        <v>0</v>
      </c>
      <c r="C2993" s="277"/>
      <c r="D2993" s="270"/>
      <c r="E2993" s="271"/>
      <c r="F2993" s="272"/>
      <c r="G2993" s="189">
        <f t="shared" si="363"/>
        <v>0</v>
      </c>
    </row>
    <row r="2994" spans="1:7" ht="20.100000000000001" customHeight="1" x14ac:dyDescent="0.2">
      <c r="A2994" s="268"/>
      <c r="B2994" s="182">
        <f t="shared" si="362"/>
        <v>0</v>
      </c>
      <c r="C2994" s="269"/>
      <c r="D2994" s="270"/>
      <c r="E2994" s="271"/>
      <c r="F2994" s="272"/>
      <c r="G2994" s="189">
        <f t="shared" si="363"/>
        <v>0</v>
      </c>
    </row>
    <row r="2995" spans="1:7" ht="20.100000000000001" customHeight="1" x14ac:dyDescent="0.2">
      <c r="A2995" s="268"/>
      <c r="B2995" s="182">
        <f t="shared" si="362"/>
        <v>0</v>
      </c>
      <c r="C2995" s="269"/>
      <c r="D2995" s="270"/>
      <c r="E2995" s="271"/>
      <c r="F2995" s="272"/>
      <c r="G2995" s="189">
        <f t="shared" si="363"/>
        <v>0</v>
      </c>
    </row>
    <row r="2996" spans="1:7" ht="20.100000000000001" customHeight="1" x14ac:dyDescent="0.2">
      <c r="A2996" s="268"/>
      <c r="B2996" s="182">
        <f t="shared" si="362"/>
        <v>0</v>
      </c>
      <c r="C2996" s="269"/>
      <c r="D2996" s="270"/>
      <c r="E2996" s="271"/>
      <c r="F2996" s="272"/>
      <c r="G2996" s="189">
        <f t="shared" si="363"/>
        <v>0</v>
      </c>
    </row>
    <row r="2997" spans="1:7" ht="20.100000000000001" customHeight="1" x14ac:dyDescent="0.2">
      <c r="A2997" s="190"/>
      <c r="B2997" s="165"/>
      <c r="C2997" s="170"/>
      <c r="D2997" s="165"/>
      <c r="E2997" s="166"/>
      <c r="F2997" s="185" t="s">
        <v>40</v>
      </c>
      <c r="G2997" s="186">
        <f>SUBTOTAL(9,G2988:G2996)</f>
        <v>0</v>
      </c>
    </row>
    <row r="2998" spans="1:7" ht="20.100000000000001" customHeight="1" thickBot="1" x14ac:dyDescent="0.25">
      <c r="A2998" s="191"/>
      <c r="B2998" s="192"/>
      <c r="C2998" s="193"/>
      <c r="D2998" s="192"/>
      <c r="E2998" s="194"/>
      <c r="F2998" s="195"/>
      <c r="G2998" s="196"/>
    </row>
    <row r="2999" spans="1:7" ht="20.100000000000001" customHeight="1" thickBot="1" x14ac:dyDescent="0.25">
      <c r="A2999" s="249" t="str">
        <f>B2957</f>
        <v>20-1</v>
      </c>
      <c r="B2999" s="247" t="str">
        <f>C2957</f>
        <v>Instalación de gas - Artefactoss</v>
      </c>
      <c r="C2999" s="197"/>
      <c r="D2999" s="197" t="s">
        <v>41</v>
      </c>
      <c r="E2999" s="198"/>
      <c r="F2999" s="199" t="s">
        <v>42</v>
      </c>
      <c r="G2999" s="200">
        <f>SUBTOTAL(9,G2962:G2998)</f>
        <v>0</v>
      </c>
    </row>
    <row r="3000" spans="1:7" ht="20.100000000000001" customHeight="1" thickTop="1" thickBot="1" x14ac:dyDescent="0.25"/>
    <row r="3001" spans="1:7" ht="20.100000000000001" customHeight="1" thickTop="1" x14ac:dyDescent="0.2">
      <c r="A3001" s="329" t="s">
        <v>44</v>
      </c>
      <c r="B3001" s="330"/>
      <c r="C3001" s="330"/>
      <c r="D3001" s="330"/>
      <c r="E3001" s="330"/>
      <c r="F3001" s="330"/>
      <c r="G3001" s="331"/>
    </row>
    <row r="3002" spans="1:7" ht="20.100000000000001" customHeight="1" x14ac:dyDescent="0.2">
      <c r="A3002" s="155" t="s">
        <v>823</v>
      </c>
      <c r="B3002" s="156" t="str">
        <f>Comitente</f>
        <v>DIRECCIÓN ARQUITECTURA</v>
      </c>
      <c r="C3002" s="157"/>
      <c r="D3002" s="158"/>
      <c r="E3002" s="158"/>
      <c r="F3002" s="159"/>
      <c r="G3002" s="160"/>
    </row>
    <row r="3003" spans="1:7" ht="20.100000000000001" customHeight="1" x14ac:dyDescent="0.2">
      <c r="A3003" s="155" t="s">
        <v>824</v>
      </c>
      <c r="B3003" s="156">
        <f>Contratista</f>
        <v>0</v>
      </c>
      <c r="C3003" s="161"/>
      <c r="D3003" s="161"/>
      <c r="E3003" s="161"/>
      <c r="F3003" s="156"/>
      <c r="G3003" s="162"/>
    </row>
    <row r="3004" spans="1:7" ht="20.100000000000001" customHeight="1" x14ac:dyDescent="0.2">
      <c r="A3004" s="155" t="s">
        <v>31</v>
      </c>
      <c r="B3004" s="156" t="str">
        <f>Obra</f>
        <v>CENTRO DE SALUD SAN MARTIN</v>
      </c>
      <c r="C3004" s="161"/>
      <c r="D3004" s="161"/>
      <c r="E3004" s="161"/>
      <c r="F3004" s="156" t="s">
        <v>45</v>
      </c>
      <c r="G3004" s="162" t="str">
        <f>Fecha_Base</f>
        <v>07/11/2017</v>
      </c>
    </row>
    <row r="3005" spans="1:7" ht="20.100000000000001" customHeight="1" x14ac:dyDescent="0.2">
      <c r="A3005" s="163" t="s">
        <v>822</v>
      </c>
      <c r="B3005" s="164" t="str">
        <f>Ubicación</f>
        <v>CALLE NACIONAL - DISTRITO DOS ACEQUIAS</v>
      </c>
      <c r="C3005" s="164"/>
      <c r="D3005" s="165"/>
      <c r="E3005" s="166"/>
      <c r="F3005" s="167"/>
      <c r="G3005" s="168"/>
    </row>
    <row r="3006" spans="1:7" ht="20.100000000000001" customHeight="1" x14ac:dyDescent="0.2">
      <c r="A3006" s="163" t="s">
        <v>46</v>
      </c>
      <c r="B3006" s="278">
        <v>20</v>
      </c>
      <c r="C3006" s="170" t="str">
        <f>IF(B3006="","",VLOOKUP(B3006,Computo_Presupuesto,2,FALSE))</f>
        <v>INSTALACION DE GAS</v>
      </c>
      <c r="D3006" s="171"/>
      <c r="E3006" s="166"/>
      <c r="F3006" s="167"/>
      <c r="G3006" s="168"/>
    </row>
    <row r="3007" spans="1:7" ht="20.100000000000001" customHeight="1" x14ac:dyDescent="0.2">
      <c r="A3007" s="163" t="s">
        <v>32</v>
      </c>
      <c r="B3007" s="254" t="s">
        <v>1664</v>
      </c>
      <c r="C3007" s="170" t="str">
        <f>IF(B3007=0,"",VLOOKUP(B3007,Computo_Presupuesto,2,FALSE))</f>
        <v>Instalación de gas - Cañería</v>
      </c>
      <c r="D3007" s="165"/>
      <c r="E3007" s="166"/>
      <c r="F3007" s="164" t="s">
        <v>33</v>
      </c>
      <c r="G3007" s="172" t="str">
        <f>IF(B3007=0,"",VLOOKUP(B3007,Computo_Presupuesto,4,FALSE))</f>
        <v>gl</v>
      </c>
    </row>
    <row r="3008" spans="1:7" ht="20.100000000000001" customHeight="1" x14ac:dyDescent="0.2">
      <c r="A3008" s="163"/>
      <c r="B3008" s="164"/>
      <c r="C3008" s="170"/>
      <c r="D3008" s="165"/>
      <c r="E3008" s="166"/>
      <c r="F3008" s="170"/>
      <c r="G3008" s="173"/>
    </row>
    <row r="3009" spans="1:7" ht="20.100000000000001" customHeight="1" x14ac:dyDescent="0.2">
      <c r="A3009" s="332" t="s">
        <v>685</v>
      </c>
      <c r="B3009" s="333"/>
      <c r="C3009" s="334" t="s">
        <v>0</v>
      </c>
      <c r="D3009" s="334" t="s">
        <v>34</v>
      </c>
      <c r="E3009" s="335" t="s">
        <v>35</v>
      </c>
      <c r="F3009" s="336" t="s">
        <v>36</v>
      </c>
      <c r="G3009" s="337" t="s">
        <v>37</v>
      </c>
    </row>
    <row r="3010" spans="1:7" ht="20.100000000000001" customHeight="1" x14ac:dyDescent="0.2">
      <c r="A3010" s="174" t="s">
        <v>686</v>
      </c>
      <c r="B3010" s="175" t="s">
        <v>687</v>
      </c>
      <c r="C3010" s="334"/>
      <c r="D3010" s="334"/>
      <c r="E3010" s="335"/>
      <c r="F3010" s="336"/>
      <c r="G3010" s="337"/>
    </row>
    <row r="3011" spans="1:7" ht="20.100000000000001" customHeight="1" x14ac:dyDescent="0.2">
      <c r="A3011" s="287"/>
      <c r="B3011" s="176"/>
      <c r="C3011" s="177" t="s">
        <v>825</v>
      </c>
      <c r="D3011" s="178"/>
      <c r="E3011" s="179"/>
      <c r="F3011" s="180"/>
      <c r="G3011" s="181"/>
    </row>
    <row r="3012" spans="1:7" ht="20.100000000000001" customHeight="1" x14ac:dyDescent="0.2">
      <c r="A3012" s="268"/>
      <c r="B3012" s="182">
        <f t="shared" ref="B3012:B3023" si="364">IF(A3012=0,0,VLOOKUP(A3012,Tabla_Indices,2,FALSE))</f>
        <v>0</v>
      </c>
      <c r="C3012" s="269"/>
      <c r="D3012" s="270"/>
      <c r="E3012" s="271"/>
      <c r="F3012" s="272"/>
      <c r="G3012" s="183">
        <f>ROUND(E3012*F3012,2)</f>
        <v>0</v>
      </c>
    </row>
    <row r="3013" spans="1:7" ht="20.100000000000001" customHeight="1" x14ac:dyDescent="0.2">
      <c r="A3013" s="273"/>
      <c r="B3013" s="182">
        <f t="shared" si="364"/>
        <v>0</v>
      </c>
      <c r="C3013" s="269"/>
      <c r="D3013" s="270"/>
      <c r="E3013" s="271"/>
      <c r="F3013" s="272"/>
      <c r="G3013" s="183">
        <f t="shared" ref="G3013:G3023" si="365">ROUND(E3013*F3013,2)</f>
        <v>0</v>
      </c>
    </row>
    <row r="3014" spans="1:7" ht="20.100000000000001" customHeight="1" x14ac:dyDescent="0.2">
      <c r="A3014" s="268"/>
      <c r="B3014" s="182">
        <f t="shared" si="364"/>
        <v>0</v>
      </c>
      <c r="C3014" s="269"/>
      <c r="D3014" s="270"/>
      <c r="E3014" s="271"/>
      <c r="F3014" s="272"/>
      <c r="G3014" s="183">
        <f t="shared" si="365"/>
        <v>0</v>
      </c>
    </row>
    <row r="3015" spans="1:7" ht="20.100000000000001" customHeight="1" x14ac:dyDescent="0.2">
      <c r="A3015" s="268"/>
      <c r="B3015" s="182">
        <f t="shared" si="364"/>
        <v>0</v>
      </c>
      <c r="C3015" s="269"/>
      <c r="D3015" s="270"/>
      <c r="E3015" s="271"/>
      <c r="F3015" s="272"/>
      <c r="G3015" s="183">
        <f t="shared" si="365"/>
        <v>0</v>
      </c>
    </row>
    <row r="3016" spans="1:7" ht="20.100000000000001" customHeight="1" x14ac:dyDescent="0.2">
      <c r="A3016" s="268"/>
      <c r="B3016" s="182">
        <f t="shared" si="364"/>
        <v>0</v>
      </c>
      <c r="C3016" s="269"/>
      <c r="D3016" s="270"/>
      <c r="E3016" s="274"/>
      <c r="F3016" s="272"/>
      <c r="G3016" s="183">
        <f t="shared" si="365"/>
        <v>0</v>
      </c>
    </row>
    <row r="3017" spans="1:7" ht="20.100000000000001" customHeight="1" x14ac:dyDescent="0.2">
      <c r="A3017" s="268"/>
      <c r="B3017" s="182">
        <f t="shared" si="364"/>
        <v>0</v>
      </c>
      <c r="C3017" s="269"/>
      <c r="D3017" s="270"/>
      <c r="E3017" s="274"/>
      <c r="F3017" s="272"/>
      <c r="G3017" s="183">
        <f t="shared" si="365"/>
        <v>0</v>
      </c>
    </row>
    <row r="3018" spans="1:7" ht="20.100000000000001" customHeight="1" x14ac:dyDescent="0.2">
      <c r="A3018" s="268"/>
      <c r="B3018" s="182">
        <f t="shared" si="364"/>
        <v>0</v>
      </c>
      <c r="C3018" s="269"/>
      <c r="D3018" s="270"/>
      <c r="E3018" s="271"/>
      <c r="F3018" s="272"/>
      <c r="G3018" s="183">
        <f t="shared" si="365"/>
        <v>0</v>
      </c>
    </row>
    <row r="3019" spans="1:7" ht="20.100000000000001" customHeight="1" x14ac:dyDescent="0.2">
      <c r="A3019" s="268"/>
      <c r="B3019" s="182">
        <f t="shared" si="364"/>
        <v>0</v>
      </c>
      <c r="C3019" s="269"/>
      <c r="D3019" s="270"/>
      <c r="E3019" s="271"/>
      <c r="F3019" s="272"/>
      <c r="G3019" s="183">
        <f t="shared" si="365"/>
        <v>0</v>
      </c>
    </row>
    <row r="3020" spans="1:7" ht="20.100000000000001" customHeight="1" x14ac:dyDescent="0.2">
      <c r="A3020" s="268"/>
      <c r="B3020" s="182">
        <f t="shared" si="364"/>
        <v>0</v>
      </c>
      <c r="C3020" s="269"/>
      <c r="D3020" s="270"/>
      <c r="E3020" s="271"/>
      <c r="F3020" s="272"/>
      <c r="G3020" s="183">
        <f t="shared" si="365"/>
        <v>0</v>
      </c>
    </row>
    <row r="3021" spans="1:7" ht="20.100000000000001" customHeight="1" x14ac:dyDescent="0.2">
      <c r="A3021" s="268"/>
      <c r="B3021" s="182">
        <f t="shared" si="364"/>
        <v>0</v>
      </c>
      <c r="C3021" s="269"/>
      <c r="D3021" s="270"/>
      <c r="E3021" s="271"/>
      <c r="F3021" s="272"/>
      <c r="G3021" s="183">
        <f t="shared" si="365"/>
        <v>0</v>
      </c>
    </row>
    <row r="3022" spans="1:7" ht="20.100000000000001" customHeight="1" x14ac:dyDescent="0.2">
      <c r="A3022" s="268"/>
      <c r="B3022" s="182">
        <f t="shared" si="364"/>
        <v>0</v>
      </c>
      <c r="C3022" s="269"/>
      <c r="D3022" s="270"/>
      <c r="E3022" s="271"/>
      <c r="F3022" s="272"/>
      <c r="G3022" s="183">
        <f t="shared" si="365"/>
        <v>0</v>
      </c>
    </row>
    <row r="3023" spans="1:7" ht="20.100000000000001" customHeight="1" x14ac:dyDescent="0.2">
      <c r="A3023" s="268"/>
      <c r="B3023" s="182">
        <f t="shared" si="364"/>
        <v>0</v>
      </c>
      <c r="C3023" s="269"/>
      <c r="D3023" s="270"/>
      <c r="E3023" s="271"/>
      <c r="F3023" s="272"/>
      <c r="G3023" s="183">
        <f t="shared" si="365"/>
        <v>0</v>
      </c>
    </row>
    <row r="3024" spans="1:7" ht="20.100000000000001" customHeight="1" x14ac:dyDescent="0.2">
      <c r="A3024" s="184"/>
      <c r="B3024" s="170"/>
      <c r="C3024" s="170"/>
      <c r="D3024" s="165"/>
      <c r="E3024" s="166"/>
      <c r="F3024" s="185" t="s">
        <v>38</v>
      </c>
      <c r="G3024" s="186">
        <f>SUBTOTAL(9,G3012:G3023)</f>
        <v>0</v>
      </c>
    </row>
    <row r="3025" spans="1:7" ht="20.100000000000001" customHeight="1" x14ac:dyDescent="0.2">
      <c r="A3025" s="184"/>
      <c r="B3025" s="170"/>
      <c r="C3025" s="187" t="s">
        <v>826</v>
      </c>
      <c r="D3025" s="165"/>
      <c r="E3025" s="166"/>
      <c r="F3025" s="167"/>
      <c r="G3025" s="188"/>
    </row>
    <row r="3026" spans="1:7" ht="20.100000000000001" customHeight="1" x14ac:dyDescent="0.2">
      <c r="A3026" s="268"/>
      <c r="B3026" s="182">
        <f t="shared" ref="B3026:B3035" si="366">IF(A3026=0,0,VLOOKUP(A3026,Tabla_Indices,2,FALSE))</f>
        <v>0</v>
      </c>
      <c r="C3026" s="275"/>
      <c r="D3026" s="270"/>
      <c r="E3026" s="271"/>
      <c r="F3026" s="272"/>
      <c r="G3026" s="183">
        <f>ROUND(E3026*F3026,2)</f>
        <v>0</v>
      </c>
    </row>
    <row r="3027" spans="1:7" ht="20.100000000000001" customHeight="1" x14ac:dyDescent="0.2">
      <c r="A3027" s="268"/>
      <c r="B3027" s="182">
        <f t="shared" si="366"/>
        <v>0</v>
      </c>
      <c r="C3027" s="269"/>
      <c r="D3027" s="270"/>
      <c r="E3027" s="271"/>
      <c r="F3027" s="272"/>
      <c r="G3027" s="183">
        <f>ROUND(E3027*F3027,2)</f>
        <v>0</v>
      </c>
    </row>
    <row r="3028" spans="1:7" ht="20.100000000000001" customHeight="1" x14ac:dyDescent="0.2">
      <c r="A3028" s="268"/>
      <c r="B3028" s="182">
        <f t="shared" si="366"/>
        <v>0</v>
      </c>
      <c r="C3028" s="269"/>
      <c r="D3028" s="270"/>
      <c r="E3028" s="271"/>
      <c r="F3028" s="272"/>
      <c r="G3028" s="183">
        <f t="shared" ref="G3028:G3035" si="367">ROUND(E3028*F3028,2)</f>
        <v>0</v>
      </c>
    </row>
    <row r="3029" spans="1:7" ht="20.100000000000001" customHeight="1" x14ac:dyDescent="0.2">
      <c r="A3029" s="268"/>
      <c r="B3029" s="182">
        <f t="shared" si="366"/>
        <v>0</v>
      </c>
      <c r="C3029" s="269"/>
      <c r="D3029" s="270"/>
      <c r="E3029" s="271"/>
      <c r="F3029" s="272"/>
      <c r="G3029" s="183">
        <f t="shared" si="367"/>
        <v>0</v>
      </c>
    </row>
    <row r="3030" spans="1:7" ht="20.100000000000001" customHeight="1" x14ac:dyDescent="0.2">
      <c r="A3030" s="268"/>
      <c r="B3030" s="182">
        <f t="shared" si="366"/>
        <v>0</v>
      </c>
      <c r="C3030" s="269"/>
      <c r="D3030" s="270"/>
      <c r="E3030" s="271"/>
      <c r="F3030" s="272"/>
      <c r="G3030" s="183">
        <f t="shared" si="367"/>
        <v>0</v>
      </c>
    </row>
    <row r="3031" spans="1:7" ht="20.100000000000001" customHeight="1" x14ac:dyDescent="0.2">
      <c r="A3031" s="268"/>
      <c r="B3031" s="182">
        <f t="shared" si="366"/>
        <v>0</v>
      </c>
      <c r="C3031" s="269"/>
      <c r="D3031" s="270"/>
      <c r="E3031" s="271"/>
      <c r="F3031" s="272"/>
      <c r="G3031" s="183">
        <f t="shared" si="367"/>
        <v>0</v>
      </c>
    </row>
    <row r="3032" spans="1:7" ht="20.100000000000001" customHeight="1" x14ac:dyDescent="0.2">
      <c r="A3032" s="268"/>
      <c r="B3032" s="182">
        <f t="shared" si="366"/>
        <v>0</v>
      </c>
      <c r="C3032" s="269"/>
      <c r="D3032" s="270"/>
      <c r="E3032" s="271"/>
      <c r="F3032" s="272"/>
      <c r="G3032" s="183">
        <f t="shared" si="367"/>
        <v>0</v>
      </c>
    </row>
    <row r="3033" spans="1:7" ht="20.100000000000001" customHeight="1" x14ac:dyDescent="0.2">
      <c r="A3033" s="268"/>
      <c r="B3033" s="182">
        <f t="shared" si="366"/>
        <v>0</v>
      </c>
      <c r="C3033" s="269"/>
      <c r="D3033" s="270"/>
      <c r="E3033" s="271"/>
      <c r="F3033" s="272"/>
      <c r="G3033" s="183">
        <f t="shared" si="367"/>
        <v>0</v>
      </c>
    </row>
    <row r="3034" spans="1:7" ht="20.100000000000001" customHeight="1" x14ac:dyDescent="0.2">
      <c r="A3034" s="268"/>
      <c r="B3034" s="182">
        <f t="shared" si="366"/>
        <v>0</v>
      </c>
      <c r="C3034" s="269"/>
      <c r="D3034" s="270"/>
      <c r="E3034" s="271"/>
      <c r="F3034" s="272"/>
      <c r="G3034" s="183">
        <f t="shared" si="367"/>
        <v>0</v>
      </c>
    </row>
    <row r="3035" spans="1:7" ht="20.100000000000001" customHeight="1" x14ac:dyDescent="0.2">
      <c r="A3035" s="268"/>
      <c r="B3035" s="182">
        <f t="shared" si="366"/>
        <v>0</v>
      </c>
      <c r="C3035" s="269"/>
      <c r="D3035" s="270"/>
      <c r="E3035" s="271"/>
      <c r="F3035" s="272"/>
      <c r="G3035" s="183">
        <f t="shared" si="367"/>
        <v>0</v>
      </c>
    </row>
    <row r="3036" spans="1:7" ht="20.100000000000001" customHeight="1" x14ac:dyDescent="0.2">
      <c r="A3036" s="184"/>
      <c r="B3036" s="170"/>
      <c r="C3036" s="170"/>
      <c r="D3036" s="165"/>
      <c r="E3036" s="166"/>
      <c r="F3036" s="185" t="s">
        <v>39</v>
      </c>
      <c r="G3036" s="186">
        <f>SUBTOTAL(9,G3026:G3035)</f>
        <v>0</v>
      </c>
    </row>
    <row r="3037" spans="1:7" ht="20.100000000000001" customHeight="1" x14ac:dyDescent="0.2">
      <c r="A3037" s="184"/>
      <c r="B3037" s="170"/>
      <c r="C3037" s="187" t="s">
        <v>827</v>
      </c>
      <c r="D3037" s="165"/>
      <c r="E3037" s="166"/>
      <c r="F3037" s="170"/>
      <c r="G3037" s="188"/>
    </row>
    <row r="3038" spans="1:7" ht="20.100000000000001" customHeight="1" x14ac:dyDescent="0.2">
      <c r="A3038" s="268"/>
      <c r="B3038" s="182">
        <f t="shared" ref="B3038:B3046" si="368">IF(A3038=0,0,VLOOKUP(A3038,Tabla_Indices,2,FALSE))</f>
        <v>0</v>
      </c>
      <c r="C3038" s="269"/>
      <c r="D3038" s="270"/>
      <c r="E3038" s="271"/>
      <c r="F3038" s="276"/>
      <c r="G3038" s="189">
        <f>ROUND(E3038*F3038,2)</f>
        <v>0</v>
      </c>
    </row>
    <row r="3039" spans="1:7" ht="20.100000000000001" customHeight="1" x14ac:dyDescent="0.2">
      <c r="A3039" s="268"/>
      <c r="B3039" s="182">
        <f t="shared" si="368"/>
        <v>0</v>
      </c>
      <c r="C3039" s="275"/>
      <c r="D3039" s="270"/>
      <c r="E3039" s="271"/>
      <c r="F3039" s="272"/>
      <c r="G3039" s="189">
        <f>ROUND(E3039*F3039,2)</f>
        <v>0</v>
      </c>
    </row>
    <row r="3040" spans="1:7" ht="20.100000000000001" customHeight="1" x14ac:dyDescent="0.2">
      <c r="A3040" s="268"/>
      <c r="B3040" s="182">
        <f t="shared" si="368"/>
        <v>0</v>
      </c>
      <c r="C3040" s="277"/>
      <c r="D3040" s="270"/>
      <c r="E3040" s="271"/>
      <c r="F3040" s="272"/>
      <c r="G3040" s="189">
        <f>ROUND(E3040*F3040,2)</f>
        <v>0</v>
      </c>
    </row>
    <row r="3041" spans="1:7" ht="20.100000000000001" customHeight="1" x14ac:dyDescent="0.2">
      <c r="A3041" s="268"/>
      <c r="B3041" s="182">
        <f t="shared" si="368"/>
        <v>0</v>
      </c>
      <c r="C3041" s="277"/>
      <c r="D3041" s="270"/>
      <c r="E3041" s="271"/>
      <c r="F3041" s="272"/>
      <c r="G3041" s="189">
        <f>ROUND(E3041*F3041,2)</f>
        <v>0</v>
      </c>
    </row>
    <row r="3042" spans="1:7" ht="20.100000000000001" customHeight="1" x14ac:dyDescent="0.2">
      <c r="A3042" s="268"/>
      <c r="B3042" s="182">
        <f t="shared" si="368"/>
        <v>0</v>
      </c>
      <c r="C3042" s="277"/>
      <c r="D3042" s="270"/>
      <c r="E3042" s="271"/>
      <c r="F3042" s="272"/>
      <c r="G3042" s="189">
        <f t="shared" ref="G3042:G3046" si="369">ROUND(E3042*F3042,2)</f>
        <v>0</v>
      </c>
    </row>
    <row r="3043" spans="1:7" ht="20.100000000000001" customHeight="1" x14ac:dyDescent="0.2">
      <c r="A3043" s="268"/>
      <c r="B3043" s="182">
        <f t="shared" si="368"/>
        <v>0</v>
      </c>
      <c r="C3043" s="277"/>
      <c r="D3043" s="270"/>
      <c r="E3043" s="271"/>
      <c r="F3043" s="272"/>
      <c r="G3043" s="189">
        <f t="shared" si="369"/>
        <v>0</v>
      </c>
    </row>
    <row r="3044" spans="1:7" ht="20.100000000000001" customHeight="1" x14ac:dyDescent="0.2">
      <c r="A3044" s="268"/>
      <c r="B3044" s="182">
        <f t="shared" si="368"/>
        <v>0</v>
      </c>
      <c r="C3044" s="269"/>
      <c r="D3044" s="270"/>
      <c r="E3044" s="271"/>
      <c r="F3044" s="272"/>
      <c r="G3044" s="189">
        <f t="shared" si="369"/>
        <v>0</v>
      </c>
    </row>
    <row r="3045" spans="1:7" ht="20.100000000000001" customHeight="1" x14ac:dyDescent="0.2">
      <c r="A3045" s="268"/>
      <c r="B3045" s="182">
        <f t="shared" si="368"/>
        <v>0</v>
      </c>
      <c r="C3045" s="269"/>
      <c r="D3045" s="270"/>
      <c r="E3045" s="271"/>
      <c r="F3045" s="272"/>
      <c r="G3045" s="189">
        <f t="shared" si="369"/>
        <v>0</v>
      </c>
    </row>
    <row r="3046" spans="1:7" ht="20.100000000000001" customHeight="1" x14ac:dyDescent="0.2">
      <c r="A3046" s="268"/>
      <c r="B3046" s="182">
        <f t="shared" si="368"/>
        <v>0</v>
      </c>
      <c r="C3046" s="269"/>
      <c r="D3046" s="270"/>
      <c r="E3046" s="271"/>
      <c r="F3046" s="272"/>
      <c r="G3046" s="189">
        <f t="shared" si="369"/>
        <v>0</v>
      </c>
    </row>
    <row r="3047" spans="1:7" ht="20.100000000000001" customHeight="1" x14ac:dyDescent="0.2">
      <c r="A3047" s="190"/>
      <c r="B3047" s="165"/>
      <c r="C3047" s="170"/>
      <c r="D3047" s="165"/>
      <c r="E3047" s="166"/>
      <c r="F3047" s="185" t="s">
        <v>40</v>
      </c>
      <c r="G3047" s="186">
        <f>SUBTOTAL(9,G3038:G3046)</f>
        <v>0</v>
      </c>
    </row>
    <row r="3048" spans="1:7" ht="20.100000000000001" customHeight="1" thickBot="1" x14ac:dyDescent="0.25">
      <c r="A3048" s="191"/>
      <c r="B3048" s="192"/>
      <c r="C3048" s="193"/>
      <c r="D3048" s="192"/>
      <c r="E3048" s="194"/>
      <c r="F3048" s="195"/>
      <c r="G3048" s="196"/>
    </row>
    <row r="3049" spans="1:7" ht="20.100000000000001" customHeight="1" thickBot="1" x14ac:dyDescent="0.25">
      <c r="A3049" s="249" t="str">
        <f>B3007</f>
        <v>20-2</v>
      </c>
      <c r="B3049" s="247" t="str">
        <f>C3007</f>
        <v>Instalación de gas - Cañería</v>
      </c>
      <c r="C3049" s="197"/>
      <c r="D3049" s="197" t="s">
        <v>41</v>
      </c>
      <c r="E3049" s="198"/>
      <c r="F3049" s="199" t="s">
        <v>42</v>
      </c>
      <c r="G3049" s="200">
        <f>SUBTOTAL(9,G3012:G3048)</f>
        <v>0</v>
      </c>
    </row>
    <row r="3050" spans="1:7" ht="20.100000000000001" customHeight="1" thickTop="1" thickBot="1" x14ac:dyDescent="0.25"/>
    <row r="3051" spans="1:7" ht="20.100000000000001" customHeight="1" thickTop="1" x14ac:dyDescent="0.2">
      <c r="A3051" s="329" t="s">
        <v>44</v>
      </c>
      <c r="B3051" s="330"/>
      <c r="C3051" s="330"/>
      <c r="D3051" s="330"/>
      <c r="E3051" s="330"/>
      <c r="F3051" s="330"/>
      <c r="G3051" s="331"/>
    </row>
    <row r="3052" spans="1:7" ht="20.100000000000001" customHeight="1" x14ac:dyDescent="0.2">
      <c r="A3052" s="155" t="s">
        <v>823</v>
      </c>
      <c r="B3052" s="156" t="str">
        <f>Comitente</f>
        <v>DIRECCIÓN ARQUITECTURA</v>
      </c>
      <c r="C3052" s="157"/>
      <c r="D3052" s="158"/>
      <c r="E3052" s="158"/>
      <c r="F3052" s="159"/>
      <c r="G3052" s="160"/>
    </row>
    <row r="3053" spans="1:7" ht="20.100000000000001" customHeight="1" x14ac:dyDescent="0.2">
      <c r="A3053" s="155" t="s">
        <v>824</v>
      </c>
      <c r="B3053" s="156">
        <f>Contratista</f>
        <v>0</v>
      </c>
      <c r="C3053" s="161"/>
      <c r="D3053" s="161"/>
      <c r="E3053" s="161"/>
      <c r="F3053" s="156"/>
      <c r="G3053" s="162"/>
    </row>
    <row r="3054" spans="1:7" ht="20.100000000000001" customHeight="1" x14ac:dyDescent="0.2">
      <c r="A3054" s="155" t="s">
        <v>31</v>
      </c>
      <c r="B3054" s="156" t="str">
        <f>Obra</f>
        <v>CENTRO DE SALUD SAN MARTIN</v>
      </c>
      <c r="C3054" s="161"/>
      <c r="D3054" s="161"/>
      <c r="E3054" s="161"/>
      <c r="F3054" s="156" t="s">
        <v>45</v>
      </c>
      <c r="G3054" s="162" t="str">
        <f>Fecha_Base</f>
        <v>07/11/2017</v>
      </c>
    </row>
    <row r="3055" spans="1:7" ht="20.100000000000001" customHeight="1" x14ac:dyDescent="0.2">
      <c r="A3055" s="163" t="s">
        <v>822</v>
      </c>
      <c r="B3055" s="164" t="str">
        <f>Ubicación</f>
        <v>CALLE NACIONAL - DISTRITO DOS ACEQUIAS</v>
      </c>
      <c r="C3055" s="164"/>
      <c r="D3055" s="165"/>
      <c r="E3055" s="166"/>
      <c r="F3055" s="167"/>
      <c r="G3055" s="168"/>
    </row>
    <row r="3056" spans="1:7" ht="20.100000000000001" customHeight="1" x14ac:dyDescent="0.2">
      <c r="A3056" s="163" t="s">
        <v>46</v>
      </c>
      <c r="B3056" s="278">
        <v>20</v>
      </c>
      <c r="C3056" s="170" t="str">
        <f>IF(B3056="","",VLOOKUP(B3056,Computo_Presupuesto,2,FALSE))</f>
        <v>INSTALACION DE GAS</v>
      </c>
      <c r="D3056" s="171"/>
      <c r="E3056" s="166"/>
      <c r="F3056" s="167"/>
      <c r="G3056" s="168"/>
    </row>
    <row r="3057" spans="1:7" ht="20.100000000000001" customHeight="1" x14ac:dyDescent="0.2">
      <c r="A3057" s="163" t="s">
        <v>32</v>
      </c>
      <c r="B3057" s="254" t="s">
        <v>1665</v>
      </c>
      <c r="C3057" s="170" t="str">
        <f>IF(B3057=0,"",VLOOKUP(B3057,Computo_Presupuesto,2,FALSE))</f>
        <v>Instalación de gas - Zepeeling</v>
      </c>
      <c r="D3057" s="165"/>
      <c r="E3057" s="166"/>
      <c r="F3057" s="164" t="s">
        <v>33</v>
      </c>
      <c r="G3057" s="172" t="str">
        <f>IF(B3057=0,"",VLOOKUP(B3057,Computo_Presupuesto,4,FALSE))</f>
        <v>gl</v>
      </c>
    </row>
    <row r="3058" spans="1:7" ht="20.100000000000001" customHeight="1" x14ac:dyDescent="0.2">
      <c r="A3058" s="163"/>
      <c r="B3058" s="164"/>
      <c r="C3058" s="170"/>
      <c r="D3058" s="165"/>
      <c r="E3058" s="166"/>
      <c r="F3058" s="170"/>
      <c r="G3058" s="173"/>
    </row>
    <row r="3059" spans="1:7" ht="20.100000000000001" customHeight="1" x14ac:dyDescent="0.2">
      <c r="A3059" s="332" t="s">
        <v>685</v>
      </c>
      <c r="B3059" s="333"/>
      <c r="C3059" s="334" t="s">
        <v>0</v>
      </c>
      <c r="D3059" s="334" t="s">
        <v>34</v>
      </c>
      <c r="E3059" s="335" t="s">
        <v>35</v>
      </c>
      <c r="F3059" s="336" t="s">
        <v>36</v>
      </c>
      <c r="G3059" s="337" t="s">
        <v>37</v>
      </c>
    </row>
    <row r="3060" spans="1:7" ht="20.100000000000001" customHeight="1" x14ac:dyDescent="0.2">
      <c r="A3060" s="174" t="s">
        <v>686</v>
      </c>
      <c r="B3060" s="175" t="s">
        <v>687</v>
      </c>
      <c r="C3060" s="334"/>
      <c r="D3060" s="334"/>
      <c r="E3060" s="335"/>
      <c r="F3060" s="336"/>
      <c r="G3060" s="337"/>
    </row>
    <row r="3061" spans="1:7" ht="20.100000000000001" customHeight="1" x14ac:dyDescent="0.2">
      <c r="A3061" s="287"/>
      <c r="B3061" s="176"/>
      <c r="C3061" s="177" t="s">
        <v>825</v>
      </c>
      <c r="D3061" s="178"/>
      <c r="E3061" s="179"/>
      <c r="F3061" s="180"/>
      <c r="G3061" s="181"/>
    </row>
    <row r="3062" spans="1:7" ht="20.100000000000001" customHeight="1" x14ac:dyDescent="0.2">
      <c r="A3062" s="268"/>
      <c r="B3062" s="182">
        <f t="shared" ref="B3062:B3073" si="370">IF(A3062=0,0,VLOOKUP(A3062,Tabla_Indices,2,FALSE))</f>
        <v>0</v>
      </c>
      <c r="C3062" s="269"/>
      <c r="D3062" s="270"/>
      <c r="E3062" s="271"/>
      <c r="F3062" s="272"/>
      <c r="G3062" s="183">
        <f>ROUND(E3062*F3062,2)</f>
        <v>0</v>
      </c>
    </row>
    <row r="3063" spans="1:7" ht="20.100000000000001" customHeight="1" x14ac:dyDescent="0.2">
      <c r="A3063" s="273"/>
      <c r="B3063" s="182">
        <f t="shared" si="370"/>
        <v>0</v>
      </c>
      <c r="C3063" s="269"/>
      <c r="D3063" s="270"/>
      <c r="E3063" s="271"/>
      <c r="F3063" s="272"/>
      <c r="G3063" s="183">
        <f t="shared" ref="G3063:G3073" si="371">ROUND(E3063*F3063,2)</f>
        <v>0</v>
      </c>
    </row>
    <row r="3064" spans="1:7" ht="20.100000000000001" customHeight="1" x14ac:dyDescent="0.2">
      <c r="A3064" s="268"/>
      <c r="B3064" s="182">
        <f t="shared" si="370"/>
        <v>0</v>
      </c>
      <c r="C3064" s="269"/>
      <c r="D3064" s="270"/>
      <c r="E3064" s="271"/>
      <c r="F3064" s="272"/>
      <c r="G3064" s="183">
        <f t="shared" si="371"/>
        <v>0</v>
      </c>
    </row>
    <row r="3065" spans="1:7" ht="20.100000000000001" customHeight="1" x14ac:dyDescent="0.2">
      <c r="A3065" s="268"/>
      <c r="B3065" s="182">
        <f t="shared" si="370"/>
        <v>0</v>
      </c>
      <c r="C3065" s="269"/>
      <c r="D3065" s="270"/>
      <c r="E3065" s="271"/>
      <c r="F3065" s="272"/>
      <c r="G3065" s="183">
        <f t="shared" si="371"/>
        <v>0</v>
      </c>
    </row>
    <row r="3066" spans="1:7" ht="20.100000000000001" customHeight="1" x14ac:dyDescent="0.2">
      <c r="A3066" s="268"/>
      <c r="B3066" s="182">
        <f t="shared" si="370"/>
        <v>0</v>
      </c>
      <c r="C3066" s="269"/>
      <c r="D3066" s="270"/>
      <c r="E3066" s="274"/>
      <c r="F3066" s="272"/>
      <c r="G3066" s="183">
        <f t="shared" si="371"/>
        <v>0</v>
      </c>
    </row>
    <row r="3067" spans="1:7" ht="20.100000000000001" customHeight="1" x14ac:dyDescent="0.2">
      <c r="A3067" s="268"/>
      <c r="B3067" s="182">
        <f t="shared" si="370"/>
        <v>0</v>
      </c>
      <c r="C3067" s="269"/>
      <c r="D3067" s="270"/>
      <c r="E3067" s="274"/>
      <c r="F3067" s="272"/>
      <c r="G3067" s="183">
        <f t="shared" si="371"/>
        <v>0</v>
      </c>
    </row>
    <row r="3068" spans="1:7" ht="20.100000000000001" customHeight="1" x14ac:dyDescent="0.2">
      <c r="A3068" s="268"/>
      <c r="B3068" s="182">
        <f t="shared" si="370"/>
        <v>0</v>
      </c>
      <c r="C3068" s="269"/>
      <c r="D3068" s="270"/>
      <c r="E3068" s="271"/>
      <c r="F3068" s="272"/>
      <c r="G3068" s="183">
        <f t="shared" si="371"/>
        <v>0</v>
      </c>
    </row>
    <row r="3069" spans="1:7" ht="20.100000000000001" customHeight="1" x14ac:dyDescent="0.2">
      <c r="A3069" s="268"/>
      <c r="B3069" s="182">
        <f t="shared" si="370"/>
        <v>0</v>
      </c>
      <c r="C3069" s="269"/>
      <c r="D3069" s="270"/>
      <c r="E3069" s="271"/>
      <c r="F3069" s="272"/>
      <c r="G3069" s="183">
        <f t="shared" si="371"/>
        <v>0</v>
      </c>
    </row>
    <row r="3070" spans="1:7" ht="20.100000000000001" customHeight="1" x14ac:dyDescent="0.2">
      <c r="A3070" s="268"/>
      <c r="B3070" s="182">
        <f t="shared" si="370"/>
        <v>0</v>
      </c>
      <c r="C3070" s="269"/>
      <c r="D3070" s="270"/>
      <c r="E3070" s="271"/>
      <c r="F3070" s="272"/>
      <c r="G3070" s="183">
        <f t="shared" si="371"/>
        <v>0</v>
      </c>
    </row>
    <row r="3071" spans="1:7" ht="20.100000000000001" customHeight="1" x14ac:dyDescent="0.2">
      <c r="A3071" s="268"/>
      <c r="B3071" s="182">
        <f t="shared" si="370"/>
        <v>0</v>
      </c>
      <c r="C3071" s="269"/>
      <c r="D3071" s="270"/>
      <c r="E3071" s="271"/>
      <c r="F3071" s="272"/>
      <c r="G3071" s="183">
        <f t="shared" si="371"/>
        <v>0</v>
      </c>
    </row>
    <row r="3072" spans="1:7" ht="20.100000000000001" customHeight="1" x14ac:dyDescent="0.2">
      <c r="A3072" s="268"/>
      <c r="B3072" s="182">
        <f t="shared" si="370"/>
        <v>0</v>
      </c>
      <c r="C3072" s="269"/>
      <c r="D3072" s="270"/>
      <c r="E3072" s="271"/>
      <c r="F3072" s="272"/>
      <c r="G3072" s="183">
        <f t="shared" si="371"/>
        <v>0</v>
      </c>
    </row>
    <row r="3073" spans="1:7" ht="20.100000000000001" customHeight="1" x14ac:dyDescent="0.2">
      <c r="A3073" s="268"/>
      <c r="B3073" s="182">
        <f t="shared" si="370"/>
        <v>0</v>
      </c>
      <c r="C3073" s="269"/>
      <c r="D3073" s="270"/>
      <c r="E3073" s="271"/>
      <c r="F3073" s="272"/>
      <c r="G3073" s="183">
        <f t="shared" si="371"/>
        <v>0</v>
      </c>
    </row>
    <row r="3074" spans="1:7" ht="20.100000000000001" customHeight="1" x14ac:dyDescent="0.2">
      <c r="A3074" s="184"/>
      <c r="B3074" s="170"/>
      <c r="C3074" s="170"/>
      <c r="D3074" s="165"/>
      <c r="E3074" s="166"/>
      <c r="F3074" s="185" t="s">
        <v>38</v>
      </c>
      <c r="G3074" s="186">
        <f>SUBTOTAL(9,G3062:G3073)</f>
        <v>0</v>
      </c>
    </row>
    <row r="3075" spans="1:7" ht="20.100000000000001" customHeight="1" x14ac:dyDescent="0.2">
      <c r="A3075" s="184"/>
      <c r="B3075" s="170"/>
      <c r="C3075" s="187" t="s">
        <v>826</v>
      </c>
      <c r="D3075" s="165"/>
      <c r="E3075" s="166"/>
      <c r="F3075" s="167"/>
      <c r="G3075" s="188"/>
    </row>
    <row r="3076" spans="1:7" ht="20.100000000000001" customHeight="1" x14ac:dyDescent="0.2">
      <c r="A3076" s="268"/>
      <c r="B3076" s="182">
        <f t="shared" ref="B3076:B3085" si="372">IF(A3076=0,0,VLOOKUP(A3076,Tabla_Indices,2,FALSE))</f>
        <v>0</v>
      </c>
      <c r="C3076" s="275"/>
      <c r="D3076" s="270"/>
      <c r="E3076" s="271"/>
      <c r="F3076" s="272"/>
      <c r="G3076" s="183">
        <f>ROUND(E3076*F3076,2)</f>
        <v>0</v>
      </c>
    </row>
    <row r="3077" spans="1:7" ht="20.100000000000001" customHeight="1" x14ac:dyDescent="0.2">
      <c r="A3077" s="268"/>
      <c r="B3077" s="182">
        <f t="shared" si="372"/>
        <v>0</v>
      </c>
      <c r="C3077" s="269"/>
      <c r="D3077" s="270"/>
      <c r="E3077" s="271"/>
      <c r="F3077" s="272"/>
      <c r="G3077" s="183">
        <f>ROUND(E3077*F3077,2)</f>
        <v>0</v>
      </c>
    </row>
    <row r="3078" spans="1:7" ht="20.100000000000001" customHeight="1" x14ac:dyDescent="0.2">
      <c r="A3078" s="268"/>
      <c r="B3078" s="182">
        <f t="shared" si="372"/>
        <v>0</v>
      </c>
      <c r="C3078" s="269"/>
      <c r="D3078" s="270"/>
      <c r="E3078" s="271"/>
      <c r="F3078" s="272"/>
      <c r="G3078" s="183">
        <f t="shared" ref="G3078:G3085" si="373">ROUND(E3078*F3078,2)</f>
        <v>0</v>
      </c>
    </row>
    <row r="3079" spans="1:7" ht="20.100000000000001" customHeight="1" x14ac:dyDescent="0.2">
      <c r="A3079" s="268"/>
      <c r="B3079" s="182">
        <f t="shared" si="372"/>
        <v>0</v>
      </c>
      <c r="C3079" s="269"/>
      <c r="D3079" s="270"/>
      <c r="E3079" s="271"/>
      <c r="F3079" s="272"/>
      <c r="G3079" s="183">
        <f t="shared" si="373"/>
        <v>0</v>
      </c>
    </row>
    <row r="3080" spans="1:7" ht="20.100000000000001" customHeight="1" x14ac:dyDescent="0.2">
      <c r="A3080" s="268"/>
      <c r="B3080" s="182">
        <f t="shared" si="372"/>
        <v>0</v>
      </c>
      <c r="C3080" s="269"/>
      <c r="D3080" s="270"/>
      <c r="E3080" s="271"/>
      <c r="F3080" s="272"/>
      <c r="G3080" s="183">
        <f t="shared" si="373"/>
        <v>0</v>
      </c>
    </row>
    <row r="3081" spans="1:7" ht="20.100000000000001" customHeight="1" x14ac:dyDescent="0.2">
      <c r="A3081" s="268"/>
      <c r="B3081" s="182">
        <f t="shared" si="372"/>
        <v>0</v>
      </c>
      <c r="C3081" s="269"/>
      <c r="D3081" s="270"/>
      <c r="E3081" s="271"/>
      <c r="F3081" s="272"/>
      <c r="G3081" s="183">
        <f t="shared" si="373"/>
        <v>0</v>
      </c>
    </row>
    <row r="3082" spans="1:7" ht="20.100000000000001" customHeight="1" x14ac:dyDescent="0.2">
      <c r="A3082" s="268"/>
      <c r="B3082" s="182">
        <f t="shared" si="372"/>
        <v>0</v>
      </c>
      <c r="C3082" s="269"/>
      <c r="D3082" s="270"/>
      <c r="E3082" s="271"/>
      <c r="F3082" s="272"/>
      <c r="G3082" s="183">
        <f t="shared" si="373"/>
        <v>0</v>
      </c>
    </row>
    <row r="3083" spans="1:7" ht="20.100000000000001" customHeight="1" x14ac:dyDescent="0.2">
      <c r="A3083" s="268"/>
      <c r="B3083" s="182">
        <f t="shared" si="372"/>
        <v>0</v>
      </c>
      <c r="C3083" s="269"/>
      <c r="D3083" s="270"/>
      <c r="E3083" s="271"/>
      <c r="F3083" s="272"/>
      <c r="G3083" s="183">
        <f t="shared" si="373"/>
        <v>0</v>
      </c>
    </row>
    <row r="3084" spans="1:7" ht="20.100000000000001" customHeight="1" x14ac:dyDescent="0.2">
      <c r="A3084" s="268"/>
      <c r="B3084" s="182">
        <f t="shared" si="372"/>
        <v>0</v>
      </c>
      <c r="C3084" s="269"/>
      <c r="D3084" s="270"/>
      <c r="E3084" s="271"/>
      <c r="F3084" s="272"/>
      <c r="G3084" s="183">
        <f t="shared" si="373"/>
        <v>0</v>
      </c>
    </row>
    <row r="3085" spans="1:7" ht="20.100000000000001" customHeight="1" x14ac:dyDescent="0.2">
      <c r="A3085" s="268"/>
      <c r="B3085" s="182">
        <f t="shared" si="372"/>
        <v>0</v>
      </c>
      <c r="C3085" s="269"/>
      <c r="D3085" s="270"/>
      <c r="E3085" s="271"/>
      <c r="F3085" s="272"/>
      <c r="G3085" s="183">
        <f t="shared" si="373"/>
        <v>0</v>
      </c>
    </row>
    <row r="3086" spans="1:7" ht="20.100000000000001" customHeight="1" x14ac:dyDescent="0.2">
      <c r="A3086" s="184"/>
      <c r="B3086" s="170"/>
      <c r="C3086" s="170"/>
      <c r="D3086" s="165"/>
      <c r="E3086" s="166"/>
      <c r="F3086" s="185" t="s">
        <v>39</v>
      </c>
      <c r="G3086" s="186">
        <f>SUBTOTAL(9,G3076:G3085)</f>
        <v>0</v>
      </c>
    </row>
    <row r="3087" spans="1:7" ht="20.100000000000001" customHeight="1" x14ac:dyDescent="0.2">
      <c r="A3087" s="184"/>
      <c r="B3087" s="170"/>
      <c r="C3087" s="187" t="s">
        <v>827</v>
      </c>
      <c r="D3087" s="165"/>
      <c r="E3087" s="166"/>
      <c r="F3087" s="170"/>
      <c r="G3087" s="188"/>
    </row>
    <row r="3088" spans="1:7" ht="20.100000000000001" customHeight="1" x14ac:dyDescent="0.2">
      <c r="A3088" s="268"/>
      <c r="B3088" s="182">
        <f t="shared" ref="B3088:B3096" si="374">IF(A3088=0,0,VLOOKUP(A3088,Tabla_Indices,2,FALSE))</f>
        <v>0</v>
      </c>
      <c r="C3088" s="269"/>
      <c r="D3088" s="270"/>
      <c r="E3088" s="271"/>
      <c r="F3088" s="276"/>
      <c r="G3088" s="189">
        <f>ROUND(E3088*F3088,2)</f>
        <v>0</v>
      </c>
    </row>
    <row r="3089" spans="1:7" ht="20.100000000000001" customHeight="1" x14ac:dyDescent="0.2">
      <c r="A3089" s="268"/>
      <c r="B3089" s="182">
        <f t="shared" si="374"/>
        <v>0</v>
      </c>
      <c r="C3089" s="275"/>
      <c r="D3089" s="270"/>
      <c r="E3089" s="271"/>
      <c r="F3089" s="272"/>
      <c r="G3089" s="189">
        <f>ROUND(E3089*F3089,2)</f>
        <v>0</v>
      </c>
    </row>
    <row r="3090" spans="1:7" ht="20.100000000000001" customHeight="1" x14ac:dyDescent="0.2">
      <c r="A3090" s="268"/>
      <c r="B3090" s="182">
        <f t="shared" si="374"/>
        <v>0</v>
      </c>
      <c r="C3090" s="277"/>
      <c r="D3090" s="270"/>
      <c r="E3090" s="271"/>
      <c r="F3090" s="272"/>
      <c r="G3090" s="189">
        <f>ROUND(E3090*F3090,2)</f>
        <v>0</v>
      </c>
    </row>
    <row r="3091" spans="1:7" ht="20.100000000000001" customHeight="1" x14ac:dyDescent="0.2">
      <c r="A3091" s="268"/>
      <c r="B3091" s="182">
        <f t="shared" si="374"/>
        <v>0</v>
      </c>
      <c r="C3091" s="277"/>
      <c r="D3091" s="270"/>
      <c r="E3091" s="271"/>
      <c r="F3091" s="272"/>
      <c r="G3091" s="189">
        <f>ROUND(E3091*F3091,2)</f>
        <v>0</v>
      </c>
    </row>
    <row r="3092" spans="1:7" ht="20.100000000000001" customHeight="1" x14ac:dyDescent="0.2">
      <c r="A3092" s="268"/>
      <c r="B3092" s="182">
        <f t="shared" si="374"/>
        <v>0</v>
      </c>
      <c r="C3092" s="277"/>
      <c r="D3092" s="270"/>
      <c r="E3092" s="271"/>
      <c r="F3092" s="272"/>
      <c r="G3092" s="189">
        <f t="shared" ref="G3092:G3096" si="375">ROUND(E3092*F3092,2)</f>
        <v>0</v>
      </c>
    </row>
    <row r="3093" spans="1:7" ht="20.100000000000001" customHeight="1" x14ac:dyDescent="0.2">
      <c r="A3093" s="268"/>
      <c r="B3093" s="182">
        <f t="shared" si="374"/>
        <v>0</v>
      </c>
      <c r="C3093" s="277"/>
      <c r="D3093" s="270"/>
      <c r="E3093" s="271"/>
      <c r="F3093" s="272"/>
      <c r="G3093" s="189">
        <f t="shared" si="375"/>
        <v>0</v>
      </c>
    </row>
    <row r="3094" spans="1:7" ht="20.100000000000001" customHeight="1" x14ac:dyDescent="0.2">
      <c r="A3094" s="268"/>
      <c r="B3094" s="182">
        <f t="shared" si="374"/>
        <v>0</v>
      </c>
      <c r="C3094" s="269"/>
      <c r="D3094" s="270"/>
      <c r="E3094" s="271"/>
      <c r="F3094" s="272"/>
      <c r="G3094" s="189">
        <f t="shared" si="375"/>
        <v>0</v>
      </c>
    </row>
    <row r="3095" spans="1:7" ht="20.100000000000001" customHeight="1" x14ac:dyDescent="0.2">
      <c r="A3095" s="268"/>
      <c r="B3095" s="182">
        <f t="shared" si="374"/>
        <v>0</v>
      </c>
      <c r="C3095" s="269"/>
      <c r="D3095" s="270"/>
      <c r="E3095" s="271"/>
      <c r="F3095" s="272"/>
      <c r="G3095" s="189">
        <f t="shared" si="375"/>
        <v>0</v>
      </c>
    </row>
    <row r="3096" spans="1:7" ht="20.100000000000001" customHeight="1" x14ac:dyDescent="0.2">
      <c r="A3096" s="268"/>
      <c r="B3096" s="182">
        <f t="shared" si="374"/>
        <v>0</v>
      </c>
      <c r="C3096" s="269"/>
      <c r="D3096" s="270"/>
      <c r="E3096" s="271"/>
      <c r="F3096" s="272"/>
      <c r="G3096" s="189">
        <f t="shared" si="375"/>
        <v>0</v>
      </c>
    </row>
    <row r="3097" spans="1:7" ht="20.100000000000001" customHeight="1" x14ac:dyDescent="0.2">
      <c r="A3097" s="190"/>
      <c r="B3097" s="165"/>
      <c r="C3097" s="170"/>
      <c r="D3097" s="165"/>
      <c r="E3097" s="166"/>
      <c r="F3097" s="185" t="s">
        <v>40</v>
      </c>
      <c r="G3097" s="186">
        <f>SUBTOTAL(9,G3088:G3096)</f>
        <v>0</v>
      </c>
    </row>
    <row r="3098" spans="1:7" ht="20.100000000000001" customHeight="1" thickBot="1" x14ac:dyDescent="0.25">
      <c r="A3098" s="191"/>
      <c r="B3098" s="192"/>
      <c r="C3098" s="193"/>
      <c r="D3098" s="192"/>
      <c r="E3098" s="194"/>
      <c r="F3098" s="195"/>
      <c r="G3098" s="196"/>
    </row>
    <row r="3099" spans="1:7" ht="20.100000000000001" customHeight="1" thickBot="1" x14ac:dyDescent="0.25">
      <c r="A3099" s="249" t="str">
        <f>B3057</f>
        <v>20-3</v>
      </c>
      <c r="B3099" s="247" t="str">
        <f>C3057</f>
        <v>Instalación de gas - Zepeeling</v>
      </c>
      <c r="C3099" s="197"/>
      <c r="D3099" s="197" t="s">
        <v>41</v>
      </c>
      <c r="E3099" s="198"/>
      <c r="F3099" s="199" t="s">
        <v>42</v>
      </c>
      <c r="G3099" s="200">
        <f>SUBTOTAL(9,G3062:G3098)</f>
        <v>0</v>
      </c>
    </row>
    <row r="3100" spans="1:7" ht="20.100000000000001" customHeight="1" thickTop="1" thickBot="1" x14ac:dyDescent="0.25"/>
    <row r="3101" spans="1:7" ht="20.100000000000001" customHeight="1" thickTop="1" x14ac:dyDescent="0.2">
      <c r="A3101" s="329" t="s">
        <v>44</v>
      </c>
      <c r="B3101" s="330"/>
      <c r="C3101" s="330"/>
      <c r="D3101" s="330"/>
      <c r="E3101" s="330"/>
      <c r="F3101" s="330"/>
      <c r="G3101" s="331"/>
    </row>
    <row r="3102" spans="1:7" ht="20.100000000000001" customHeight="1" x14ac:dyDescent="0.2">
      <c r="A3102" s="155" t="s">
        <v>823</v>
      </c>
      <c r="B3102" s="156" t="str">
        <f>Comitente</f>
        <v>DIRECCIÓN ARQUITECTURA</v>
      </c>
      <c r="C3102" s="157"/>
      <c r="D3102" s="158"/>
      <c r="E3102" s="158"/>
      <c r="F3102" s="159"/>
      <c r="G3102" s="160"/>
    </row>
    <row r="3103" spans="1:7" ht="20.100000000000001" customHeight="1" x14ac:dyDescent="0.2">
      <c r="A3103" s="155" t="s">
        <v>824</v>
      </c>
      <c r="B3103" s="156">
        <f>Contratista</f>
        <v>0</v>
      </c>
      <c r="C3103" s="161"/>
      <c r="D3103" s="161"/>
      <c r="E3103" s="161"/>
      <c r="F3103" s="156"/>
      <c r="G3103" s="162"/>
    </row>
    <row r="3104" spans="1:7" ht="20.100000000000001" customHeight="1" x14ac:dyDescent="0.2">
      <c r="A3104" s="155" t="s">
        <v>31</v>
      </c>
      <c r="B3104" s="156" t="str">
        <f>Obra</f>
        <v>CENTRO DE SALUD SAN MARTIN</v>
      </c>
      <c r="C3104" s="161"/>
      <c r="D3104" s="161"/>
      <c r="E3104" s="161"/>
      <c r="F3104" s="156" t="s">
        <v>45</v>
      </c>
      <c r="G3104" s="162" t="str">
        <f>Fecha_Base</f>
        <v>07/11/2017</v>
      </c>
    </row>
    <row r="3105" spans="1:7" ht="20.100000000000001" customHeight="1" x14ac:dyDescent="0.2">
      <c r="A3105" s="163" t="s">
        <v>822</v>
      </c>
      <c r="B3105" s="164" t="str">
        <f>Ubicación</f>
        <v>CALLE NACIONAL - DISTRITO DOS ACEQUIAS</v>
      </c>
      <c r="C3105" s="164"/>
      <c r="D3105" s="165"/>
      <c r="E3105" s="166"/>
      <c r="F3105" s="167"/>
      <c r="G3105" s="168"/>
    </row>
    <row r="3106" spans="1:7" ht="20.100000000000001" customHeight="1" x14ac:dyDescent="0.2">
      <c r="A3106" s="163" t="s">
        <v>46</v>
      </c>
      <c r="B3106" s="278">
        <v>21</v>
      </c>
      <c r="C3106" s="170" t="str">
        <f>IF(B3106="","",VLOOKUP(B3106,Computo_Presupuesto,2,FALSE))</f>
        <v>INSTALACION TERMOMECANICA</v>
      </c>
      <c r="D3106" s="171"/>
      <c r="E3106" s="166"/>
      <c r="F3106" s="167"/>
      <c r="G3106" s="168"/>
    </row>
    <row r="3107" spans="1:7" ht="20.100000000000001" customHeight="1" x14ac:dyDescent="0.2">
      <c r="A3107" s="163" t="s">
        <v>32</v>
      </c>
      <c r="B3107" s="279">
        <v>21</v>
      </c>
      <c r="C3107" s="170" t="str">
        <f>IF(B3107=0,"",VLOOKUP(B3107,Computo_Presupuesto,2,FALSE))</f>
        <v>INSTALACION TERMOMECANICA</v>
      </c>
      <c r="D3107" s="165"/>
      <c r="E3107" s="166"/>
      <c r="F3107" s="164" t="s">
        <v>33</v>
      </c>
      <c r="G3107" s="172" t="str">
        <f>IF(B3107=0,"",VLOOKUP(B3107,Computo_Presupuesto,4,FALSE))</f>
        <v>gl</v>
      </c>
    </row>
    <row r="3108" spans="1:7" ht="20.100000000000001" customHeight="1" x14ac:dyDescent="0.2">
      <c r="A3108" s="163"/>
      <c r="B3108" s="164"/>
      <c r="C3108" s="170"/>
      <c r="D3108" s="165"/>
      <c r="E3108" s="166"/>
      <c r="F3108" s="170"/>
      <c r="G3108" s="173"/>
    </row>
    <row r="3109" spans="1:7" ht="20.100000000000001" customHeight="1" x14ac:dyDescent="0.2">
      <c r="A3109" s="332" t="s">
        <v>685</v>
      </c>
      <c r="B3109" s="333"/>
      <c r="C3109" s="334" t="s">
        <v>0</v>
      </c>
      <c r="D3109" s="334" t="s">
        <v>34</v>
      </c>
      <c r="E3109" s="335" t="s">
        <v>35</v>
      </c>
      <c r="F3109" s="336" t="s">
        <v>36</v>
      </c>
      <c r="G3109" s="337" t="s">
        <v>37</v>
      </c>
    </row>
    <row r="3110" spans="1:7" ht="20.100000000000001" customHeight="1" x14ac:dyDescent="0.2">
      <c r="A3110" s="174" t="s">
        <v>686</v>
      </c>
      <c r="B3110" s="175" t="s">
        <v>687</v>
      </c>
      <c r="C3110" s="334"/>
      <c r="D3110" s="334"/>
      <c r="E3110" s="335"/>
      <c r="F3110" s="336"/>
      <c r="G3110" s="337"/>
    </row>
    <row r="3111" spans="1:7" ht="20.100000000000001" customHeight="1" x14ac:dyDescent="0.2">
      <c r="A3111" s="287"/>
      <c r="B3111" s="176"/>
      <c r="C3111" s="177" t="s">
        <v>825</v>
      </c>
      <c r="D3111" s="178"/>
      <c r="E3111" s="179"/>
      <c r="F3111" s="180"/>
      <c r="G3111" s="181"/>
    </row>
    <row r="3112" spans="1:7" ht="20.100000000000001" customHeight="1" x14ac:dyDescent="0.2">
      <c r="A3112" s="268"/>
      <c r="B3112" s="182">
        <f t="shared" ref="B3112:B3123" si="376">IF(A3112=0,0,VLOOKUP(A3112,Tabla_Indices,2,FALSE))</f>
        <v>0</v>
      </c>
      <c r="C3112" s="269"/>
      <c r="D3112" s="270"/>
      <c r="E3112" s="271"/>
      <c r="F3112" s="272"/>
      <c r="G3112" s="183">
        <f>ROUND(E3112*F3112,2)</f>
        <v>0</v>
      </c>
    </row>
    <row r="3113" spans="1:7" ht="20.100000000000001" customHeight="1" x14ac:dyDescent="0.2">
      <c r="A3113" s="273"/>
      <c r="B3113" s="182">
        <f t="shared" si="376"/>
        <v>0</v>
      </c>
      <c r="C3113" s="269"/>
      <c r="D3113" s="270"/>
      <c r="E3113" s="271"/>
      <c r="F3113" s="272"/>
      <c r="G3113" s="183">
        <f t="shared" ref="G3113:G3123" si="377">ROUND(E3113*F3113,2)</f>
        <v>0</v>
      </c>
    </row>
    <row r="3114" spans="1:7" ht="20.100000000000001" customHeight="1" x14ac:dyDescent="0.2">
      <c r="A3114" s="268"/>
      <c r="B3114" s="182">
        <f t="shared" si="376"/>
        <v>0</v>
      </c>
      <c r="C3114" s="269"/>
      <c r="D3114" s="270"/>
      <c r="E3114" s="271"/>
      <c r="F3114" s="272"/>
      <c r="G3114" s="183">
        <f t="shared" si="377"/>
        <v>0</v>
      </c>
    </row>
    <row r="3115" spans="1:7" ht="20.100000000000001" customHeight="1" x14ac:dyDescent="0.2">
      <c r="A3115" s="268"/>
      <c r="B3115" s="182">
        <f t="shared" si="376"/>
        <v>0</v>
      </c>
      <c r="C3115" s="269"/>
      <c r="D3115" s="270"/>
      <c r="E3115" s="271"/>
      <c r="F3115" s="272"/>
      <c r="G3115" s="183">
        <f t="shared" si="377"/>
        <v>0</v>
      </c>
    </row>
    <row r="3116" spans="1:7" ht="20.100000000000001" customHeight="1" x14ac:dyDescent="0.2">
      <c r="A3116" s="268"/>
      <c r="B3116" s="182">
        <f t="shared" si="376"/>
        <v>0</v>
      </c>
      <c r="C3116" s="269"/>
      <c r="D3116" s="270"/>
      <c r="E3116" s="274"/>
      <c r="F3116" s="272"/>
      <c r="G3116" s="183">
        <f t="shared" si="377"/>
        <v>0</v>
      </c>
    </row>
    <row r="3117" spans="1:7" ht="20.100000000000001" customHeight="1" x14ac:dyDescent="0.2">
      <c r="A3117" s="268"/>
      <c r="B3117" s="182">
        <f t="shared" si="376"/>
        <v>0</v>
      </c>
      <c r="C3117" s="269"/>
      <c r="D3117" s="270"/>
      <c r="E3117" s="274"/>
      <c r="F3117" s="272"/>
      <c r="G3117" s="183">
        <f t="shared" si="377"/>
        <v>0</v>
      </c>
    </row>
    <row r="3118" spans="1:7" ht="20.100000000000001" customHeight="1" x14ac:dyDescent="0.2">
      <c r="A3118" s="268"/>
      <c r="B3118" s="182">
        <f t="shared" si="376"/>
        <v>0</v>
      </c>
      <c r="C3118" s="269"/>
      <c r="D3118" s="270"/>
      <c r="E3118" s="271"/>
      <c r="F3118" s="272"/>
      <c r="G3118" s="183">
        <f t="shared" si="377"/>
        <v>0</v>
      </c>
    </row>
    <row r="3119" spans="1:7" ht="20.100000000000001" customHeight="1" x14ac:dyDescent="0.2">
      <c r="A3119" s="268"/>
      <c r="B3119" s="182">
        <f t="shared" si="376"/>
        <v>0</v>
      </c>
      <c r="C3119" s="269"/>
      <c r="D3119" s="270"/>
      <c r="E3119" s="271"/>
      <c r="F3119" s="272"/>
      <c r="G3119" s="183">
        <f t="shared" si="377"/>
        <v>0</v>
      </c>
    </row>
    <row r="3120" spans="1:7" ht="20.100000000000001" customHeight="1" x14ac:dyDescent="0.2">
      <c r="A3120" s="268"/>
      <c r="B3120" s="182">
        <f t="shared" si="376"/>
        <v>0</v>
      </c>
      <c r="C3120" s="269"/>
      <c r="D3120" s="270"/>
      <c r="E3120" s="271"/>
      <c r="F3120" s="272"/>
      <c r="G3120" s="183">
        <f t="shared" si="377"/>
        <v>0</v>
      </c>
    </row>
    <row r="3121" spans="1:7" ht="20.100000000000001" customHeight="1" x14ac:dyDescent="0.2">
      <c r="A3121" s="268"/>
      <c r="B3121" s="182">
        <f t="shared" si="376"/>
        <v>0</v>
      </c>
      <c r="C3121" s="269"/>
      <c r="D3121" s="270"/>
      <c r="E3121" s="271"/>
      <c r="F3121" s="272"/>
      <c r="G3121" s="183">
        <f t="shared" si="377"/>
        <v>0</v>
      </c>
    </row>
    <row r="3122" spans="1:7" ht="20.100000000000001" customHeight="1" x14ac:dyDescent="0.2">
      <c r="A3122" s="268"/>
      <c r="B3122" s="182">
        <f t="shared" si="376"/>
        <v>0</v>
      </c>
      <c r="C3122" s="269"/>
      <c r="D3122" s="270"/>
      <c r="E3122" s="271"/>
      <c r="F3122" s="272"/>
      <c r="G3122" s="183">
        <f t="shared" si="377"/>
        <v>0</v>
      </c>
    </row>
    <row r="3123" spans="1:7" ht="20.100000000000001" customHeight="1" x14ac:dyDescent="0.2">
      <c r="A3123" s="268"/>
      <c r="B3123" s="182">
        <f t="shared" si="376"/>
        <v>0</v>
      </c>
      <c r="C3123" s="269"/>
      <c r="D3123" s="270"/>
      <c r="E3123" s="271"/>
      <c r="F3123" s="272"/>
      <c r="G3123" s="183">
        <f t="shared" si="377"/>
        <v>0</v>
      </c>
    </row>
    <row r="3124" spans="1:7" ht="20.100000000000001" customHeight="1" x14ac:dyDescent="0.2">
      <c r="A3124" s="184"/>
      <c r="B3124" s="170"/>
      <c r="C3124" s="170"/>
      <c r="D3124" s="165"/>
      <c r="E3124" s="166"/>
      <c r="F3124" s="185" t="s">
        <v>38</v>
      </c>
      <c r="G3124" s="186">
        <f>SUBTOTAL(9,G3112:G3123)</f>
        <v>0</v>
      </c>
    </row>
    <row r="3125" spans="1:7" ht="20.100000000000001" customHeight="1" x14ac:dyDescent="0.2">
      <c r="A3125" s="184"/>
      <c r="B3125" s="170"/>
      <c r="C3125" s="187" t="s">
        <v>826</v>
      </c>
      <c r="D3125" s="165"/>
      <c r="E3125" s="166"/>
      <c r="F3125" s="167"/>
      <c r="G3125" s="188"/>
    </row>
    <row r="3126" spans="1:7" ht="20.100000000000001" customHeight="1" x14ac:dyDescent="0.2">
      <c r="A3126" s="268"/>
      <c r="B3126" s="182">
        <f t="shared" ref="B3126:B3135" si="378">IF(A3126=0,0,VLOOKUP(A3126,Tabla_Indices,2,FALSE))</f>
        <v>0</v>
      </c>
      <c r="C3126" s="275"/>
      <c r="D3126" s="270"/>
      <c r="E3126" s="271"/>
      <c r="F3126" s="272"/>
      <c r="G3126" s="183">
        <f>ROUND(E3126*F3126,2)</f>
        <v>0</v>
      </c>
    </row>
    <row r="3127" spans="1:7" ht="20.100000000000001" customHeight="1" x14ac:dyDescent="0.2">
      <c r="A3127" s="268"/>
      <c r="B3127" s="182">
        <f t="shared" si="378"/>
        <v>0</v>
      </c>
      <c r="C3127" s="269"/>
      <c r="D3127" s="270"/>
      <c r="E3127" s="271"/>
      <c r="F3127" s="272"/>
      <c r="G3127" s="183">
        <f>ROUND(E3127*F3127,2)</f>
        <v>0</v>
      </c>
    </row>
    <row r="3128" spans="1:7" ht="20.100000000000001" customHeight="1" x14ac:dyDescent="0.2">
      <c r="A3128" s="268"/>
      <c r="B3128" s="182">
        <f t="shared" si="378"/>
        <v>0</v>
      </c>
      <c r="C3128" s="269"/>
      <c r="D3128" s="270"/>
      <c r="E3128" s="271"/>
      <c r="F3128" s="272"/>
      <c r="G3128" s="183">
        <f t="shared" ref="G3128:G3135" si="379">ROUND(E3128*F3128,2)</f>
        <v>0</v>
      </c>
    </row>
    <row r="3129" spans="1:7" ht="20.100000000000001" customHeight="1" x14ac:dyDescent="0.2">
      <c r="A3129" s="268"/>
      <c r="B3129" s="182">
        <f t="shared" si="378"/>
        <v>0</v>
      </c>
      <c r="C3129" s="269"/>
      <c r="D3129" s="270"/>
      <c r="E3129" s="271"/>
      <c r="F3129" s="272"/>
      <c r="G3129" s="183">
        <f t="shared" si="379"/>
        <v>0</v>
      </c>
    </row>
    <row r="3130" spans="1:7" ht="20.100000000000001" customHeight="1" x14ac:dyDescent="0.2">
      <c r="A3130" s="268"/>
      <c r="B3130" s="182">
        <f t="shared" si="378"/>
        <v>0</v>
      </c>
      <c r="C3130" s="269"/>
      <c r="D3130" s="270"/>
      <c r="E3130" s="271"/>
      <c r="F3130" s="272"/>
      <c r="G3130" s="183">
        <f t="shared" si="379"/>
        <v>0</v>
      </c>
    </row>
    <row r="3131" spans="1:7" ht="20.100000000000001" customHeight="1" x14ac:dyDescent="0.2">
      <c r="A3131" s="268"/>
      <c r="B3131" s="182">
        <f t="shared" si="378"/>
        <v>0</v>
      </c>
      <c r="C3131" s="269"/>
      <c r="D3131" s="270"/>
      <c r="E3131" s="271"/>
      <c r="F3131" s="272"/>
      <c r="G3131" s="183">
        <f t="shared" si="379"/>
        <v>0</v>
      </c>
    </row>
    <row r="3132" spans="1:7" ht="20.100000000000001" customHeight="1" x14ac:dyDescent="0.2">
      <c r="A3132" s="268"/>
      <c r="B3132" s="182">
        <f t="shared" si="378"/>
        <v>0</v>
      </c>
      <c r="C3132" s="269"/>
      <c r="D3132" s="270"/>
      <c r="E3132" s="271"/>
      <c r="F3132" s="272"/>
      <c r="G3132" s="183">
        <f t="shared" si="379"/>
        <v>0</v>
      </c>
    </row>
    <row r="3133" spans="1:7" ht="20.100000000000001" customHeight="1" x14ac:dyDescent="0.2">
      <c r="A3133" s="268"/>
      <c r="B3133" s="182">
        <f t="shared" si="378"/>
        <v>0</v>
      </c>
      <c r="C3133" s="269"/>
      <c r="D3133" s="270"/>
      <c r="E3133" s="271"/>
      <c r="F3133" s="272"/>
      <c r="G3133" s="183">
        <f t="shared" si="379"/>
        <v>0</v>
      </c>
    </row>
    <row r="3134" spans="1:7" ht="20.100000000000001" customHeight="1" x14ac:dyDescent="0.2">
      <c r="A3134" s="268"/>
      <c r="B3134" s="182">
        <f t="shared" si="378"/>
        <v>0</v>
      </c>
      <c r="C3134" s="269"/>
      <c r="D3134" s="270"/>
      <c r="E3134" s="271"/>
      <c r="F3134" s="272"/>
      <c r="G3134" s="183">
        <f t="shared" si="379"/>
        <v>0</v>
      </c>
    </row>
    <row r="3135" spans="1:7" ht="20.100000000000001" customHeight="1" x14ac:dyDescent="0.2">
      <c r="A3135" s="268"/>
      <c r="B3135" s="182">
        <f t="shared" si="378"/>
        <v>0</v>
      </c>
      <c r="C3135" s="269"/>
      <c r="D3135" s="270"/>
      <c r="E3135" s="271"/>
      <c r="F3135" s="272"/>
      <c r="G3135" s="183">
        <f t="shared" si="379"/>
        <v>0</v>
      </c>
    </row>
    <row r="3136" spans="1:7" ht="20.100000000000001" customHeight="1" x14ac:dyDescent="0.2">
      <c r="A3136" s="184"/>
      <c r="B3136" s="170"/>
      <c r="C3136" s="170"/>
      <c r="D3136" s="165"/>
      <c r="E3136" s="166"/>
      <c r="F3136" s="185" t="s">
        <v>39</v>
      </c>
      <c r="G3136" s="186">
        <f>SUBTOTAL(9,G3126:G3135)</f>
        <v>0</v>
      </c>
    </row>
    <row r="3137" spans="1:7" ht="20.100000000000001" customHeight="1" x14ac:dyDescent="0.2">
      <c r="A3137" s="184"/>
      <c r="B3137" s="170"/>
      <c r="C3137" s="187" t="s">
        <v>827</v>
      </c>
      <c r="D3137" s="165"/>
      <c r="E3137" s="166"/>
      <c r="F3137" s="170"/>
      <c r="G3137" s="188"/>
    </row>
    <row r="3138" spans="1:7" ht="20.100000000000001" customHeight="1" x14ac:dyDescent="0.2">
      <c r="A3138" s="268"/>
      <c r="B3138" s="182">
        <f t="shared" ref="B3138:B3146" si="380">IF(A3138=0,0,VLOOKUP(A3138,Tabla_Indices,2,FALSE))</f>
        <v>0</v>
      </c>
      <c r="C3138" s="269"/>
      <c r="D3138" s="270"/>
      <c r="E3138" s="271"/>
      <c r="F3138" s="276"/>
      <c r="G3138" s="189">
        <f>ROUND(E3138*F3138,2)</f>
        <v>0</v>
      </c>
    </row>
    <row r="3139" spans="1:7" ht="20.100000000000001" customHeight="1" x14ac:dyDescent="0.2">
      <c r="A3139" s="268"/>
      <c r="B3139" s="182">
        <f t="shared" si="380"/>
        <v>0</v>
      </c>
      <c r="C3139" s="275"/>
      <c r="D3139" s="270"/>
      <c r="E3139" s="271"/>
      <c r="F3139" s="272"/>
      <c r="G3139" s="189">
        <f>ROUND(E3139*F3139,2)</f>
        <v>0</v>
      </c>
    </row>
    <row r="3140" spans="1:7" ht="20.100000000000001" customHeight="1" x14ac:dyDescent="0.2">
      <c r="A3140" s="268"/>
      <c r="B3140" s="182">
        <f t="shared" si="380"/>
        <v>0</v>
      </c>
      <c r="C3140" s="277"/>
      <c r="D3140" s="270"/>
      <c r="E3140" s="271"/>
      <c r="F3140" s="272"/>
      <c r="G3140" s="189">
        <f>ROUND(E3140*F3140,2)</f>
        <v>0</v>
      </c>
    </row>
    <row r="3141" spans="1:7" ht="20.100000000000001" customHeight="1" x14ac:dyDescent="0.2">
      <c r="A3141" s="268"/>
      <c r="B3141" s="182">
        <f t="shared" si="380"/>
        <v>0</v>
      </c>
      <c r="C3141" s="277"/>
      <c r="D3141" s="270"/>
      <c r="E3141" s="271"/>
      <c r="F3141" s="272"/>
      <c r="G3141" s="189">
        <f>ROUND(E3141*F3141,2)</f>
        <v>0</v>
      </c>
    </row>
    <row r="3142" spans="1:7" ht="20.100000000000001" customHeight="1" x14ac:dyDescent="0.2">
      <c r="A3142" s="268"/>
      <c r="B3142" s="182">
        <f t="shared" si="380"/>
        <v>0</v>
      </c>
      <c r="C3142" s="277"/>
      <c r="D3142" s="270"/>
      <c r="E3142" s="271"/>
      <c r="F3142" s="272"/>
      <c r="G3142" s="189">
        <f t="shared" ref="G3142:G3146" si="381">ROUND(E3142*F3142,2)</f>
        <v>0</v>
      </c>
    </row>
    <row r="3143" spans="1:7" ht="20.100000000000001" customHeight="1" x14ac:dyDescent="0.2">
      <c r="A3143" s="268"/>
      <c r="B3143" s="182">
        <f t="shared" si="380"/>
        <v>0</v>
      </c>
      <c r="C3143" s="277"/>
      <c r="D3143" s="270"/>
      <c r="E3143" s="271"/>
      <c r="F3143" s="272"/>
      <c r="G3143" s="189">
        <f t="shared" si="381"/>
        <v>0</v>
      </c>
    </row>
    <row r="3144" spans="1:7" ht="20.100000000000001" customHeight="1" x14ac:dyDescent="0.2">
      <c r="A3144" s="268"/>
      <c r="B3144" s="182">
        <f t="shared" si="380"/>
        <v>0</v>
      </c>
      <c r="C3144" s="269"/>
      <c r="D3144" s="270"/>
      <c r="E3144" s="271"/>
      <c r="F3144" s="272"/>
      <c r="G3144" s="189">
        <f t="shared" si="381"/>
        <v>0</v>
      </c>
    </row>
    <row r="3145" spans="1:7" ht="20.100000000000001" customHeight="1" x14ac:dyDescent="0.2">
      <c r="A3145" s="268"/>
      <c r="B3145" s="182">
        <f t="shared" si="380"/>
        <v>0</v>
      </c>
      <c r="C3145" s="269"/>
      <c r="D3145" s="270"/>
      <c r="E3145" s="271"/>
      <c r="F3145" s="272"/>
      <c r="G3145" s="189">
        <f t="shared" si="381"/>
        <v>0</v>
      </c>
    </row>
    <row r="3146" spans="1:7" ht="20.100000000000001" customHeight="1" x14ac:dyDescent="0.2">
      <c r="A3146" s="268"/>
      <c r="B3146" s="182">
        <f t="shared" si="380"/>
        <v>0</v>
      </c>
      <c r="C3146" s="269"/>
      <c r="D3146" s="270"/>
      <c r="E3146" s="271"/>
      <c r="F3146" s="272"/>
      <c r="G3146" s="189">
        <f t="shared" si="381"/>
        <v>0</v>
      </c>
    </row>
    <row r="3147" spans="1:7" ht="20.100000000000001" customHeight="1" x14ac:dyDescent="0.2">
      <c r="A3147" s="190"/>
      <c r="B3147" s="165"/>
      <c r="C3147" s="170"/>
      <c r="D3147" s="165"/>
      <c r="E3147" s="166"/>
      <c r="F3147" s="185" t="s">
        <v>40</v>
      </c>
      <c r="G3147" s="186">
        <f>SUBTOTAL(9,G3138:G3146)</f>
        <v>0</v>
      </c>
    </row>
    <row r="3148" spans="1:7" ht="20.100000000000001" customHeight="1" thickBot="1" x14ac:dyDescent="0.25">
      <c r="A3148" s="191"/>
      <c r="B3148" s="192"/>
      <c r="C3148" s="193"/>
      <c r="D3148" s="192"/>
      <c r="E3148" s="194"/>
      <c r="F3148" s="195"/>
      <c r="G3148" s="196"/>
    </row>
    <row r="3149" spans="1:7" ht="20.100000000000001" customHeight="1" thickBot="1" x14ac:dyDescent="0.25">
      <c r="A3149" s="249">
        <f>B3107</f>
        <v>21</v>
      </c>
      <c r="B3149" s="247" t="str">
        <f>C3107</f>
        <v>INSTALACION TERMOMECANICA</v>
      </c>
      <c r="C3149" s="197"/>
      <c r="D3149" s="197" t="s">
        <v>41</v>
      </c>
      <c r="E3149" s="198"/>
      <c r="F3149" s="199" t="s">
        <v>42</v>
      </c>
      <c r="G3149" s="200">
        <f>SUBTOTAL(9,G3112:G3148)</f>
        <v>0</v>
      </c>
    </row>
    <row r="3150" spans="1:7" ht="20.100000000000001" customHeight="1" thickTop="1" thickBot="1" x14ac:dyDescent="0.25"/>
    <row r="3151" spans="1:7" ht="20.100000000000001" customHeight="1" thickTop="1" x14ac:dyDescent="0.2">
      <c r="A3151" s="329" t="s">
        <v>44</v>
      </c>
      <c r="B3151" s="330"/>
      <c r="C3151" s="330"/>
      <c r="D3151" s="330"/>
      <c r="E3151" s="330"/>
      <c r="F3151" s="330"/>
      <c r="G3151" s="331"/>
    </row>
    <row r="3152" spans="1:7" ht="20.100000000000001" customHeight="1" x14ac:dyDescent="0.2">
      <c r="A3152" s="155" t="s">
        <v>823</v>
      </c>
      <c r="B3152" s="156" t="str">
        <f>Comitente</f>
        <v>DIRECCIÓN ARQUITECTURA</v>
      </c>
      <c r="C3152" s="157"/>
      <c r="D3152" s="158"/>
      <c r="E3152" s="158"/>
      <c r="F3152" s="159"/>
      <c r="G3152" s="160"/>
    </row>
    <row r="3153" spans="1:7" ht="20.100000000000001" customHeight="1" x14ac:dyDescent="0.2">
      <c r="A3153" s="155" t="s">
        <v>824</v>
      </c>
      <c r="B3153" s="156">
        <f>Contratista</f>
        <v>0</v>
      </c>
      <c r="C3153" s="161"/>
      <c r="D3153" s="161"/>
      <c r="E3153" s="161"/>
      <c r="F3153" s="156"/>
      <c r="G3153" s="162"/>
    </row>
    <row r="3154" spans="1:7" ht="20.100000000000001" customHeight="1" x14ac:dyDescent="0.2">
      <c r="A3154" s="155" t="s">
        <v>31</v>
      </c>
      <c r="B3154" s="156" t="str">
        <f>Obra</f>
        <v>CENTRO DE SALUD SAN MARTIN</v>
      </c>
      <c r="C3154" s="161"/>
      <c r="D3154" s="161"/>
      <c r="E3154" s="161"/>
      <c r="F3154" s="156" t="s">
        <v>45</v>
      </c>
      <c r="G3154" s="162" t="str">
        <f>Fecha_Base</f>
        <v>07/11/2017</v>
      </c>
    </row>
    <row r="3155" spans="1:7" ht="20.100000000000001" customHeight="1" x14ac:dyDescent="0.2">
      <c r="A3155" s="163" t="s">
        <v>822</v>
      </c>
      <c r="B3155" s="164" t="str">
        <f>Ubicación</f>
        <v>CALLE NACIONAL - DISTRITO DOS ACEQUIAS</v>
      </c>
      <c r="C3155" s="164"/>
      <c r="D3155" s="165"/>
      <c r="E3155" s="166"/>
      <c r="F3155" s="167"/>
      <c r="G3155" s="168"/>
    </row>
    <row r="3156" spans="1:7" ht="20.100000000000001" customHeight="1" x14ac:dyDescent="0.2">
      <c r="A3156" s="163" t="s">
        <v>46</v>
      </c>
      <c r="B3156" s="278">
        <v>22</v>
      </c>
      <c r="C3156" s="170" t="str">
        <f>IF(B3156="","",VLOOKUP(B3156,Computo_Presupuesto,2,FALSE))</f>
        <v>INSTALACION SERVICIO CONTRA INCENDIOS</v>
      </c>
      <c r="D3156" s="171"/>
      <c r="E3156" s="166"/>
      <c r="F3156" s="167"/>
      <c r="G3156" s="168"/>
    </row>
    <row r="3157" spans="1:7" ht="20.100000000000001" customHeight="1" x14ac:dyDescent="0.2">
      <c r="A3157" s="163" t="s">
        <v>32</v>
      </c>
      <c r="B3157" s="279">
        <v>22</v>
      </c>
      <c r="C3157" s="170" t="str">
        <f>IF(B3157=0,"",VLOOKUP(B3157,Computo_Presupuesto,2,FALSE))</f>
        <v>INSTALACION SERVICIO CONTRA INCENDIOS</v>
      </c>
      <c r="D3157" s="165"/>
      <c r="E3157" s="166"/>
      <c r="F3157" s="164" t="s">
        <v>33</v>
      </c>
      <c r="G3157" s="172" t="str">
        <f>IF(B3157=0,"",VLOOKUP(B3157,Computo_Presupuesto,4,FALSE))</f>
        <v>gl</v>
      </c>
    </row>
    <row r="3158" spans="1:7" ht="20.100000000000001" customHeight="1" x14ac:dyDescent="0.2">
      <c r="A3158" s="163"/>
      <c r="B3158" s="164"/>
      <c r="C3158" s="170"/>
      <c r="D3158" s="165"/>
      <c r="E3158" s="166"/>
      <c r="F3158" s="170"/>
      <c r="G3158" s="173"/>
    </row>
    <row r="3159" spans="1:7" ht="20.100000000000001" customHeight="1" x14ac:dyDescent="0.2">
      <c r="A3159" s="332" t="s">
        <v>685</v>
      </c>
      <c r="B3159" s="333"/>
      <c r="C3159" s="334" t="s">
        <v>0</v>
      </c>
      <c r="D3159" s="334" t="s">
        <v>34</v>
      </c>
      <c r="E3159" s="335" t="s">
        <v>35</v>
      </c>
      <c r="F3159" s="336" t="s">
        <v>36</v>
      </c>
      <c r="G3159" s="337" t="s">
        <v>37</v>
      </c>
    </row>
    <row r="3160" spans="1:7" ht="20.100000000000001" customHeight="1" x14ac:dyDescent="0.2">
      <c r="A3160" s="174" t="s">
        <v>686</v>
      </c>
      <c r="B3160" s="175" t="s">
        <v>687</v>
      </c>
      <c r="C3160" s="334"/>
      <c r="D3160" s="334"/>
      <c r="E3160" s="335"/>
      <c r="F3160" s="336"/>
      <c r="G3160" s="337"/>
    </row>
    <row r="3161" spans="1:7" ht="20.100000000000001" customHeight="1" x14ac:dyDescent="0.2">
      <c r="A3161" s="287"/>
      <c r="B3161" s="176"/>
      <c r="C3161" s="177" t="s">
        <v>825</v>
      </c>
      <c r="D3161" s="178"/>
      <c r="E3161" s="179"/>
      <c r="F3161" s="180"/>
      <c r="G3161" s="181"/>
    </row>
    <row r="3162" spans="1:7" ht="20.100000000000001" customHeight="1" x14ac:dyDescent="0.2">
      <c r="A3162" s="268"/>
      <c r="B3162" s="182">
        <f t="shared" ref="B3162:B3173" si="382">IF(A3162=0,0,VLOOKUP(A3162,Tabla_Indices,2,FALSE))</f>
        <v>0</v>
      </c>
      <c r="C3162" s="269"/>
      <c r="D3162" s="270"/>
      <c r="E3162" s="271"/>
      <c r="F3162" s="272"/>
      <c r="G3162" s="183">
        <f>ROUND(E3162*F3162,2)</f>
        <v>0</v>
      </c>
    </row>
    <row r="3163" spans="1:7" ht="20.100000000000001" customHeight="1" x14ac:dyDescent="0.2">
      <c r="A3163" s="273"/>
      <c r="B3163" s="182">
        <f t="shared" si="382"/>
        <v>0</v>
      </c>
      <c r="C3163" s="269"/>
      <c r="D3163" s="270"/>
      <c r="E3163" s="271"/>
      <c r="F3163" s="272"/>
      <c r="G3163" s="183">
        <f t="shared" ref="G3163:G3173" si="383">ROUND(E3163*F3163,2)</f>
        <v>0</v>
      </c>
    </row>
    <row r="3164" spans="1:7" ht="20.100000000000001" customHeight="1" x14ac:dyDescent="0.2">
      <c r="A3164" s="268"/>
      <c r="B3164" s="182">
        <f t="shared" si="382"/>
        <v>0</v>
      </c>
      <c r="C3164" s="269"/>
      <c r="D3164" s="270"/>
      <c r="E3164" s="271"/>
      <c r="F3164" s="272"/>
      <c r="G3164" s="183">
        <f t="shared" si="383"/>
        <v>0</v>
      </c>
    </row>
    <row r="3165" spans="1:7" ht="20.100000000000001" customHeight="1" x14ac:dyDescent="0.2">
      <c r="A3165" s="268"/>
      <c r="B3165" s="182">
        <f t="shared" si="382"/>
        <v>0</v>
      </c>
      <c r="C3165" s="269"/>
      <c r="D3165" s="270"/>
      <c r="E3165" s="271"/>
      <c r="F3165" s="272"/>
      <c r="G3165" s="183">
        <f t="shared" si="383"/>
        <v>0</v>
      </c>
    </row>
    <row r="3166" spans="1:7" ht="20.100000000000001" customHeight="1" x14ac:dyDescent="0.2">
      <c r="A3166" s="268"/>
      <c r="B3166" s="182">
        <f t="shared" si="382"/>
        <v>0</v>
      </c>
      <c r="C3166" s="269"/>
      <c r="D3166" s="270"/>
      <c r="E3166" s="274"/>
      <c r="F3166" s="272"/>
      <c r="G3166" s="183">
        <f t="shared" si="383"/>
        <v>0</v>
      </c>
    </row>
    <row r="3167" spans="1:7" ht="20.100000000000001" customHeight="1" x14ac:dyDescent="0.2">
      <c r="A3167" s="268"/>
      <c r="B3167" s="182">
        <f t="shared" si="382"/>
        <v>0</v>
      </c>
      <c r="C3167" s="269"/>
      <c r="D3167" s="270"/>
      <c r="E3167" s="274"/>
      <c r="F3167" s="272"/>
      <c r="G3167" s="183">
        <f t="shared" si="383"/>
        <v>0</v>
      </c>
    </row>
    <row r="3168" spans="1:7" ht="20.100000000000001" customHeight="1" x14ac:dyDescent="0.2">
      <c r="A3168" s="268"/>
      <c r="B3168" s="182">
        <f t="shared" si="382"/>
        <v>0</v>
      </c>
      <c r="C3168" s="269"/>
      <c r="D3168" s="270"/>
      <c r="E3168" s="271"/>
      <c r="F3168" s="272"/>
      <c r="G3168" s="183">
        <f t="shared" si="383"/>
        <v>0</v>
      </c>
    </row>
    <row r="3169" spans="1:7" ht="20.100000000000001" customHeight="1" x14ac:dyDescent="0.2">
      <c r="A3169" s="268"/>
      <c r="B3169" s="182">
        <f t="shared" si="382"/>
        <v>0</v>
      </c>
      <c r="C3169" s="269"/>
      <c r="D3169" s="270"/>
      <c r="E3169" s="271"/>
      <c r="F3169" s="272"/>
      <c r="G3169" s="183">
        <f t="shared" si="383"/>
        <v>0</v>
      </c>
    </row>
    <row r="3170" spans="1:7" ht="20.100000000000001" customHeight="1" x14ac:dyDescent="0.2">
      <c r="A3170" s="268"/>
      <c r="B3170" s="182">
        <f t="shared" si="382"/>
        <v>0</v>
      </c>
      <c r="C3170" s="269"/>
      <c r="D3170" s="270"/>
      <c r="E3170" s="271"/>
      <c r="F3170" s="272"/>
      <c r="G3170" s="183">
        <f t="shared" si="383"/>
        <v>0</v>
      </c>
    </row>
    <row r="3171" spans="1:7" ht="20.100000000000001" customHeight="1" x14ac:dyDescent="0.2">
      <c r="A3171" s="268"/>
      <c r="B3171" s="182">
        <f t="shared" si="382"/>
        <v>0</v>
      </c>
      <c r="C3171" s="269"/>
      <c r="D3171" s="270"/>
      <c r="E3171" s="271"/>
      <c r="F3171" s="272"/>
      <c r="G3171" s="183">
        <f t="shared" si="383"/>
        <v>0</v>
      </c>
    </row>
    <row r="3172" spans="1:7" ht="20.100000000000001" customHeight="1" x14ac:dyDescent="0.2">
      <c r="A3172" s="268"/>
      <c r="B3172" s="182">
        <f t="shared" si="382"/>
        <v>0</v>
      </c>
      <c r="C3172" s="269"/>
      <c r="D3172" s="270"/>
      <c r="E3172" s="271"/>
      <c r="F3172" s="272"/>
      <c r="G3172" s="183">
        <f t="shared" si="383"/>
        <v>0</v>
      </c>
    </row>
    <row r="3173" spans="1:7" ht="20.100000000000001" customHeight="1" x14ac:dyDescent="0.2">
      <c r="A3173" s="268"/>
      <c r="B3173" s="182">
        <f t="shared" si="382"/>
        <v>0</v>
      </c>
      <c r="C3173" s="269"/>
      <c r="D3173" s="270"/>
      <c r="E3173" s="271"/>
      <c r="F3173" s="272"/>
      <c r="G3173" s="183">
        <f t="shared" si="383"/>
        <v>0</v>
      </c>
    </row>
    <row r="3174" spans="1:7" ht="20.100000000000001" customHeight="1" x14ac:dyDescent="0.2">
      <c r="A3174" s="184"/>
      <c r="B3174" s="170"/>
      <c r="C3174" s="170"/>
      <c r="D3174" s="165"/>
      <c r="E3174" s="166"/>
      <c r="F3174" s="185" t="s">
        <v>38</v>
      </c>
      <c r="G3174" s="186">
        <f>SUBTOTAL(9,G3162:G3173)</f>
        <v>0</v>
      </c>
    </row>
    <row r="3175" spans="1:7" ht="20.100000000000001" customHeight="1" x14ac:dyDescent="0.2">
      <c r="A3175" s="184"/>
      <c r="B3175" s="170"/>
      <c r="C3175" s="187" t="s">
        <v>826</v>
      </c>
      <c r="D3175" s="165"/>
      <c r="E3175" s="166"/>
      <c r="F3175" s="167"/>
      <c r="G3175" s="188"/>
    </row>
    <row r="3176" spans="1:7" ht="20.100000000000001" customHeight="1" x14ac:dyDescent="0.2">
      <c r="A3176" s="268"/>
      <c r="B3176" s="182">
        <f t="shared" ref="B3176:B3185" si="384">IF(A3176=0,0,VLOOKUP(A3176,Tabla_Indices,2,FALSE))</f>
        <v>0</v>
      </c>
      <c r="C3176" s="275"/>
      <c r="D3176" s="270"/>
      <c r="E3176" s="271"/>
      <c r="F3176" s="272"/>
      <c r="G3176" s="183">
        <f>ROUND(E3176*F3176,2)</f>
        <v>0</v>
      </c>
    </row>
    <row r="3177" spans="1:7" ht="20.100000000000001" customHeight="1" x14ac:dyDescent="0.2">
      <c r="A3177" s="268"/>
      <c r="B3177" s="182">
        <f t="shared" si="384"/>
        <v>0</v>
      </c>
      <c r="C3177" s="269"/>
      <c r="D3177" s="270"/>
      <c r="E3177" s="271"/>
      <c r="F3177" s="272"/>
      <c r="G3177" s="183">
        <f>ROUND(E3177*F3177,2)</f>
        <v>0</v>
      </c>
    </row>
    <row r="3178" spans="1:7" ht="20.100000000000001" customHeight="1" x14ac:dyDescent="0.2">
      <c r="A3178" s="268"/>
      <c r="B3178" s="182">
        <f t="shared" si="384"/>
        <v>0</v>
      </c>
      <c r="C3178" s="269"/>
      <c r="D3178" s="270"/>
      <c r="E3178" s="271"/>
      <c r="F3178" s="272"/>
      <c r="G3178" s="183">
        <f t="shared" ref="G3178:G3185" si="385">ROUND(E3178*F3178,2)</f>
        <v>0</v>
      </c>
    </row>
    <row r="3179" spans="1:7" ht="20.100000000000001" customHeight="1" x14ac:dyDescent="0.2">
      <c r="A3179" s="268"/>
      <c r="B3179" s="182">
        <f t="shared" si="384"/>
        <v>0</v>
      </c>
      <c r="C3179" s="269"/>
      <c r="D3179" s="270"/>
      <c r="E3179" s="271"/>
      <c r="F3179" s="272"/>
      <c r="G3179" s="183">
        <f t="shared" si="385"/>
        <v>0</v>
      </c>
    </row>
    <row r="3180" spans="1:7" ht="20.100000000000001" customHeight="1" x14ac:dyDescent="0.2">
      <c r="A3180" s="268"/>
      <c r="B3180" s="182">
        <f t="shared" si="384"/>
        <v>0</v>
      </c>
      <c r="C3180" s="269"/>
      <c r="D3180" s="270"/>
      <c r="E3180" s="271"/>
      <c r="F3180" s="272"/>
      <c r="G3180" s="183">
        <f t="shared" si="385"/>
        <v>0</v>
      </c>
    </row>
    <row r="3181" spans="1:7" ht="20.100000000000001" customHeight="1" x14ac:dyDescent="0.2">
      <c r="A3181" s="268"/>
      <c r="B3181" s="182">
        <f t="shared" si="384"/>
        <v>0</v>
      </c>
      <c r="C3181" s="269"/>
      <c r="D3181" s="270"/>
      <c r="E3181" s="271"/>
      <c r="F3181" s="272"/>
      <c r="G3181" s="183">
        <f t="shared" si="385"/>
        <v>0</v>
      </c>
    </row>
    <row r="3182" spans="1:7" ht="20.100000000000001" customHeight="1" x14ac:dyDescent="0.2">
      <c r="A3182" s="268"/>
      <c r="B3182" s="182">
        <f t="shared" si="384"/>
        <v>0</v>
      </c>
      <c r="C3182" s="269"/>
      <c r="D3182" s="270"/>
      <c r="E3182" s="271"/>
      <c r="F3182" s="272"/>
      <c r="G3182" s="183">
        <f t="shared" si="385"/>
        <v>0</v>
      </c>
    </row>
    <row r="3183" spans="1:7" ht="20.100000000000001" customHeight="1" x14ac:dyDescent="0.2">
      <c r="A3183" s="268"/>
      <c r="B3183" s="182">
        <f t="shared" si="384"/>
        <v>0</v>
      </c>
      <c r="C3183" s="269"/>
      <c r="D3183" s="270"/>
      <c r="E3183" s="271"/>
      <c r="F3183" s="272"/>
      <c r="G3183" s="183">
        <f t="shared" si="385"/>
        <v>0</v>
      </c>
    </row>
    <row r="3184" spans="1:7" ht="20.100000000000001" customHeight="1" x14ac:dyDescent="0.2">
      <c r="A3184" s="268"/>
      <c r="B3184" s="182">
        <f t="shared" si="384"/>
        <v>0</v>
      </c>
      <c r="C3184" s="269"/>
      <c r="D3184" s="270"/>
      <c r="E3184" s="271"/>
      <c r="F3184" s="272"/>
      <c r="G3184" s="183">
        <f t="shared" si="385"/>
        <v>0</v>
      </c>
    </row>
    <row r="3185" spans="1:7" ht="20.100000000000001" customHeight="1" x14ac:dyDescent="0.2">
      <c r="A3185" s="268"/>
      <c r="B3185" s="182">
        <f t="shared" si="384"/>
        <v>0</v>
      </c>
      <c r="C3185" s="269"/>
      <c r="D3185" s="270"/>
      <c r="E3185" s="271"/>
      <c r="F3185" s="272"/>
      <c r="G3185" s="183">
        <f t="shared" si="385"/>
        <v>0</v>
      </c>
    </row>
    <row r="3186" spans="1:7" ht="20.100000000000001" customHeight="1" x14ac:dyDescent="0.2">
      <c r="A3186" s="184"/>
      <c r="B3186" s="170"/>
      <c r="C3186" s="170"/>
      <c r="D3186" s="165"/>
      <c r="E3186" s="166"/>
      <c r="F3186" s="185" t="s">
        <v>39</v>
      </c>
      <c r="G3186" s="186">
        <f>SUBTOTAL(9,G3176:G3185)</f>
        <v>0</v>
      </c>
    </row>
    <row r="3187" spans="1:7" ht="20.100000000000001" customHeight="1" x14ac:dyDescent="0.2">
      <c r="A3187" s="184"/>
      <c r="B3187" s="170"/>
      <c r="C3187" s="187" t="s">
        <v>827</v>
      </c>
      <c r="D3187" s="165"/>
      <c r="E3187" s="166"/>
      <c r="F3187" s="170"/>
      <c r="G3187" s="188"/>
    </row>
    <row r="3188" spans="1:7" ht="20.100000000000001" customHeight="1" x14ac:dyDescent="0.2">
      <c r="A3188" s="268"/>
      <c r="B3188" s="182">
        <f t="shared" ref="B3188:B3196" si="386">IF(A3188=0,0,VLOOKUP(A3188,Tabla_Indices,2,FALSE))</f>
        <v>0</v>
      </c>
      <c r="C3188" s="269"/>
      <c r="D3188" s="270"/>
      <c r="E3188" s="271"/>
      <c r="F3188" s="276"/>
      <c r="G3188" s="189">
        <f>ROUND(E3188*F3188,2)</f>
        <v>0</v>
      </c>
    </row>
    <row r="3189" spans="1:7" ht="20.100000000000001" customHeight="1" x14ac:dyDescent="0.2">
      <c r="A3189" s="268"/>
      <c r="B3189" s="182">
        <f t="shared" si="386"/>
        <v>0</v>
      </c>
      <c r="C3189" s="275"/>
      <c r="D3189" s="270"/>
      <c r="E3189" s="271"/>
      <c r="F3189" s="272"/>
      <c r="G3189" s="189">
        <f>ROUND(E3189*F3189,2)</f>
        <v>0</v>
      </c>
    </row>
    <row r="3190" spans="1:7" ht="20.100000000000001" customHeight="1" x14ac:dyDescent="0.2">
      <c r="A3190" s="268"/>
      <c r="B3190" s="182">
        <f t="shared" si="386"/>
        <v>0</v>
      </c>
      <c r="C3190" s="277"/>
      <c r="D3190" s="270"/>
      <c r="E3190" s="271"/>
      <c r="F3190" s="272"/>
      <c r="G3190" s="189">
        <f>ROUND(E3190*F3190,2)</f>
        <v>0</v>
      </c>
    </row>
    <row r="3191" spans="1:7" ht="20.100000000000001" customHeight="1" x14ac:dyDescent="0.2">
      <c r="A3191" s="268"/>
      <c r="B3191" s="182">
        <f t="shared" si="386"/>
        <v>0</v>
      </c>
      <c r="C3191" s="277"/>
      <c r="D3191" s="270"/>
      <c r="E3191" s="271"/>
      <c r="F3191" s="272"/>
      <c r="G3191" s="189">
        <f>ROUND(E3191*F3191,2)</f>
        <v>0</v>
      </c>
    </row>
    <row r="3192" spans="1:7" ht="20.100000000000001" customHeight="1" x14ac:dyDescent="0.2">
      <c r="A3192" s="268"/>
      <c r="B3192" s="182">
        <f t="shared" si="386"/>
        <v>0</v>
      </c>
      <c r="C3192" s="277"/>
      <c r="D3192" s="270"/>
      <c r="E3192" s="271"/>
      <c r="F3192" s="272"/>
      <c r="G3192" s="189">
        <f t="shared" ref="G3192:G3196" si="387">ROUND(E3192*F3192,2)</f>
        <v>0</v>
      </c>
    </row>
    <row r="3193" spans="1:7" ht="20.100000000000001" customHeight="1" x14ac:dyDescent="0.2">
      <c r="A3193" s="268"/>
      <c r="B3193" s="182">
        <f t="shared" si="386"/>
        <v>0</v>
      </c>
      <c r="C3193" s="277"/>
      <c r="D3193" s="270"/>
      <c r="E3193" s="271"/>
      <c r="F3193" s="272"/>
      <c r="G3193" s="189">
        <f t="shared" si="387"/>
        <v>0</v>
      </c>
    </row>
    <row r="3194" spans="1:7" ht="20.100000000000001" customHeight="1" x14ac:dyDescent="0.2">
      <c r="A3194" s="268"/>
      <c r="B3194" s="182">
        <f t="shared" si="386"/>
        <v>0</v>
      </c>
      <c r="C3194" s="269"/>
      <c r="D3194" s="270"/>
      <c r="E3194" s="271"/>
      <c r="F3194" s="272"/>
      <c r="G3194" s="189">
        <f t="shared" si="387"/>
        <v>0</v>
      </c>
    </row>
    <row r="3195" spans="1:7" ht="20.100000000000001" customHeight="1" x14ac:dyDescent="0.2">
      <c r="A3195" s="268"/>
      <c r="B3195" s="182">
        <f t="shared" si="386"/>
        <v>0</v>
      </c>
      <c r="C3195" s="269"/>
      <c r="D3195" s="270"/>
      <c r="E3195" s="271"/>
      <c r="F3195" s="272"/>
      <c r="G3195" s="189">
        <f t="shared" si="387"/>
        <v>0</v>
      </c>
    </row>
    <row r="3196" spans="1:7" ht="20.100000000000001" customHeight="1" x14ac:dyDescent="0.2">
      <c r="A3196" s="268"/>
      <c r="B3196" s="182">
        <f t="shared" si="386"/>
        <v>0</v>
      </c>
      <c r="C3196" s="269"/>
      <c r="D3196" s="270"/>
      <c r="E3196" s="271"/>
      <c r="F3196" s="272"/>
      <c r="G3196" s="189">
        <f t="shared" si="387"/>
        <v>0</v>
      </c>
    </row>
    <row r="3197" spans="1:7" ht="20.100000000000001" customHeight="1" x14ac:dyDescent="0.2">
      <c r="A3197" s="190"/>
      <c r="B3197" s="165"/>
      <c r="C3197" s="170"/>
      <c r="D3197" s="165"/>
      <c r="E3197" s="166"/>
      <c r="F3197" s="185" t="s">
        <v>40</v>
      </c>
      <c r="G3197" s="186">
        <f>SUBTOTAL(9,G3188:G3196)</f>
        <v>0</v>
      </c>
    </row>
    <row r="3198" spans="1:7" ht="20.100000000000001" customHeight="1" thickBot="1" x14ac:dyDescent="0.25">
      <c r="A3198" s="191"/>
      <c r="B3198" s="192"/>
      <c r="C3198" s="193"/>
      <c r="D3198" s="192"/>
      <c r="E3198" s="194"/>
      <c r="F3198" s="195"/>
      <c r="G3198" s="196"/>
    </row>
    <row r="3199" spans="1:7" ht="20.100000000000001" customHeight="1" thickBot="1" x14ac:dyDescent="0.25">
      <c r="A3199" s="249">
        <f>B3157</f>
        <v>22</v>
      </c>
      <c r="B3199" s="247" t="str">
        <f>C3157</f>
        <v>INSTALACION SERVICIO CONTRA INCENDIOS</v>
      </c>
      <c r="C3199" s="197"/>
      <c r="D3199" s="197" t="s">
        <v>41</v>
      </c>
      <c r="E3199" s="198"/>
      <c r="F3199" s="199" t="s">
        <v>42</v>
      </c>
      <c r="G3199" s="200">
        <f>SUBTOTAL(9,G3162:G3198)</f>
        <v>0</v>
      </c>
    </row>
    <row r="3200" spans="1:7" ht="20.100000000000001" customHeight="1" thickTop="1" thickBot="1" x14ac:dyDescent="0.25"/>
    <row r="3201" spans="1:7" ht="20.100000000000001" customHeight="1" thickTop="1" x14ac:dyDescent="0.2">
      <c r="A3201" s="329" t="s">
        <v>44</v>
      </c>
      <c r="B3201" s="330"/>
      <c r="C3201" s="330"/>
      <c r="D3201" s="330"/>
      <c r="E3201" s="330"/>
      <c r="F3201" s="330"/>
      <c r="G3201" s="331"/>
    </row>
    <row r="3202" spans="1:7" ht="20.100000000000001" customHeight="1" x14ac:dyDescent="0.2">
      <c r="A3202" s="155" t="s">
        <v>823</v>
      </c>
      <c r="B3202" s="156" t="str">
        <f>Comitente</f>
        <v>DIRECCIÓN ARQUITECTURA</v>
      </c>
      <c r="C3202" s="157"/>
      <c r="D3202" s="158"/>
      <c r="E3202" s="158"/>
      <c r="F3202" s="159"/>
      <c r="G3202" s="160"/>
    </row>
    <row r="3203" spans="1:7" ht="20.100000000000001" customHeight="1" x14ac:dyDescent="0.2">
      <c r="A3203" s="155" t="s">
        <v>824</v>
      </c>
      <c r="B3203" s="156">
        <f>Contratista</f>
        <v>0</v>
      </c>
      <c r="C3203" s="161"/>
      <c r="D3203" s="161"/>
      <c r="E3203" s="161"/>
      <c r="F3203" s="156"/>
      <c r="G3203" s="162"/>
    </row>
    <row r="3204" spans="1:7" ht="20.100000000000001" customHeight="1" x14ac:dyDescent="0.2">
      <c r="A3204" s="155" t="s">
        <v>31</v>
      </c>
      <c r="B3204" s="156" t="str">
        <f>Obra</f>
        <v>CENTRO DE SALUD SAN MARTIN</v>
      </c>
      <c r="C3204" s="161"/>
      <c r="D3204" s="161"/>
      <c r="E3204" s="161"/>
      <c r="F3204" s="156" t="s">
        <v>45</v>
      </c>
      <c r="G3204" s="162" t="str">
        <f>Fecha_Base</f>
        <v>07/11/2017</v>
      </c>
    </row>
    <row r="3205" spans="1:7" ht="20.100000000000001" customHeight="1" x14ac:dyDescent="0.2">
      <c r="A3205" s="163" t="s">
        <v>822</v>
      </c>
      <c r="B3205" s="164" t="str">
        <f>Ubicación</f>
        <v>CALLE NACIONAL - DISTRITO DOS ACEQUIAS</v>
      </c>
      <c r="C3205" s="164"/>
      <c r="D3205" s="165"/>
      <c r="E3205" s="166"/>
      <c r="F3205" s="167"/>
      <c r="G3205" s="168"/>
    </row>
    <row r="3206" spans="1:7" ht="20.100000000000001" customHeight="1" x14ac:dyDescent="0.2">
      <c r="A3206" s="163" t="s">
        <v>46</v>
      </c>
      <c r="B3206" s="278">
        <v>23</v>
      </c>
      <c r="C3206" s="170" t="str">
        <f>IF(B3206="","",VLOOKUP(B3206,Computo_Presupuesto,2,FALSE))</f>
        <v>OBRAS EXTERIORES</v>
      </c>
      <c r="D3206" s="171"/>
      <c r="E3206" s="166"/>
      <c r="F3206" s="167"/>
      <c r="G3206" s="168"/>
    </row>
    <row r="3207" spans="1:7" ht="20.100000000000001" customHeight="1" x14ac:dyDescent="0.2">
      <c r="A3207" s="163" t="s">
        <v>32</v>
      </c>
      <c r="B3207" s="254" t="s">
        <v>1301</v>
      </c>
      <c r="C3207" s="170" t="str">
        <f>IF(B3207=0,"",VLOOKUP(B3207,Computo_Presupuesto,2,FALSE))</f>
        <v>Estacionamiento y demarcación</v>
      </c>
      <c r="D3207" s="165"/>
      <c r="E3207" s="166"/>
      <c r="F3207" s="164" t="s">
        <v>33</v>
      </c>
      <c r="G3207" s="172" t="str">
        <f>IF(B3207=0,"",VLOOKUP(B3207,Computo_Presupuesto,4,FALSE))</f>
        <v>gl</v>
      </c>
    </row>
    <row r="3208" spans="1:7" ht="20.100000000000001" customHeight="1" x14ac:dyDescent="0.2">
      <c r="A3208" s="163"/>
      <c r="B3208" s="164"/>
      <c r="C3208" s="170"/>
      <c r="D3208" s="165"/>
      <c r="E3208" s="166"/>
      <c r="F3208" s="170"/>
      <c r="G3208" s="173"/>
    </row>
    <row r="3209" spans="1:7" ht="20.100000000000001" customHeight="1" x14ac:dyDescent="0.2">
      <c r="A3209" s="332" t="s">
        <v>685</v>
      </c>
      <c r="B3209" s="333"/>
      <c r="C3209" s="334" t="s">
        <v>0</v>
      </c>
      <c r="D3209" s="334" t="s">
        <v>34</v>
      </c>
      <c r="E3209" s="335" t="s">
        <v>35</v>
      </c>
      <c r="F3209" s="336" t="s">
        <v>36</v>
      </c>
      <c r="G3209" s="337" t="s">
        <v>37</v>
      </c>
    </row>
    <row r="3210" spans="1:7" ht="20.100000000000001" customHeight="1" x14ac:dyDescent="0.2">
      <c r="A3210" s="174" t="s">
        <v>686</v>
      </c>
      <c r="B3210" s="175" t="s">
        <v>687</v>
      </c>
      <c r="C3210" s="334"/>
      <c r="D3210" s="334"/>
      <c r="E3210" s="335"/>
      <c r="F3210" s="336"/>
      <c r="G3210" s="337"/>
    </row>
    <row r="3211" spans="1:7" ht="20.100000000000001" customHeight="1" x14ac:dyDescent="0.2">
      <c r="A3211" s="287"/>
      <c r="B3211" s="176"/>
      <c r="C3211" s="177" t="s">
        <v>825</v>
      </c>
      <c r="D3211" s="178"/>
      <c r="E3211" s="179"/>
      <c r="F3211" s="180"/>
      <c r="G3211" s="181"/>
    </row>
    <row r="3212" spans="1:7" ht="20.100000000000001" customHeight="1" x14ac:dyDescent="0.2">
      <c r="A3212" s="268"/>
      <c r="B3212" s="182">
        <f t="shared" ref="B3212:B3223" si="388">IF(A3212=0,0,VLOOKUP(A3212,Tabla_Indices,2,FALSE))</f>
        <v>0</v>
      </c>
      <c r="C3212" s="269"/>
      <c r="D3212" s="270"/>
      <c r="E3212" s="271"/>
      <c r="F3212" s="272"/>
      <c r="G3212" s="183">
        <f>ROUND(E3212*F3212,2)</f>
        <v>0</v>
      </c>
    </row>
    <row r="3213" spans="1:7" ht="20.100000000000001" customHeight="1" x14ac:dyDescent="0.2">
      <c r="A3213" s="273"/>
      <c r="B3213" s="182">
        <f t="shared" si="388"/>
        <v>0</v>
      </c>
      <c r="C3213" s="269"/>
      <c r="D3213" s="270"/>
      <c r="E3213" s="271"/>
      <c r="F3213" s="272"/>
      <c r="G3213" s="183">
        <f t="shared" ref="G3213:G3223" si="389">ROUND(E3213*F3213,2)</f>
        <v>0</v>
      </c>
    </row>
    <row r="3214" spans="1:7" ht="20.100000000000001" customHeight="1" x14ac:dyDescent="0.2">
      <c r="A3214" s="268"/>
      <c r="B3214" s="182">
        <f t="shared" si="388"/>
        <v>0</v>
      </c>
      <c r="C3214" s="269"/>
      <c r="D3214" s="270"/>
      <c r="E3214" s="271"/>
      <c r="F3214" s="272"/>
      <c r="G3214" s="183">
        <f t="shared" si="389"/>
        <v>0</v>
      </c>
    </row>
    <row r="3215" spans="1:7" ht="20.100000000000001" customHeight="1" x14ac:dyDescent="0.2">
      <c r="A3215" s="268"/>
      <c r="B3215" s="182">
        <f t="shared" si="388"/>
        <v>0</v>
      </c>
      <c r="C3215" s="269"/>
      <c r="D3215" s="270"/>
      <c r="E3215" s="271"/>
      <c r="F3215" s="272"/>
      <c r="G3215" s="183">
        <f t="shared" si="389"/>
        <v>0</v>
      </c>
    </row>
    <row r="3216" spans="1:7" ht="20.100000000000001" customHeight="1" x14ac:dyDescent="0.2">
      <c r="A3216" s="268"/>
      <c r="B3216" s="182">
        <f t="shared" si="388"/>
        <v>0</v>
      </c>
      <c r="C3216" s="269"/>
      <c r="D3216" s="270"/>
      <c r="E3216" s="274"/>
      <c r="F3216" s="272"/>
      <c r="G3216" s="183">
        <f t="shared" si="389"/>
        <v>0</v>
      </c>
    </row>
    <row r="3217" spans="1:7" ht="20.100000000000001" customHeight="1" x14ac:dyDescent="0.2">
      <c r="A3217" s="268"/>
      <c r="B3217" s="182">
        <f t="shared" si="388"/>
        <v>0</v>
      </c>
      <c r="C3217" s="269"/>
      <c r="D3217" s="270"/>
      <c r="E3217" s="274"/>
      <c r="F3217" s="272"/>
      <c r="G3217" s="183">
        <f t="shared" si="389"/>
        <v>0</v>
      </c>
    </row>
    <row r="3218" spans="1:7" ht="20.100000000000001" customHeight="1" x14ac:dyDescent="0.2">
      <c r="A3218" s="268"/>
      <c r="B3218" s="182">
        <f t="shared" si="388"/>
        <v>0</v>
      </c>
      <c r="C3218" s="269"/>
      <c r="D3218" s="270"/>
      <c r="E3218" s="271"/>
      <c r="F3218" s="272"/>
      <c r="G3218" s="183">
        <f t="shared" si="389"/>
        <v>0</v>
      </c>
    </row>
    <row r="3219" spans="1:7" ht="20.100000000000001" customHeight="1" x14ac:dyDescent="0.2">
      <c r="A3219" s="268"/>
      <c r="B3219" s="182">
        <f t="shared" si="388"/>
        <v>0</v>
      </c>
      <c r="C3219" s="269"/>
      <c r="D3219" s="270"/>
      <c r="E3219" s="271"/>
      <c r="F3219" s="272"/>
      <c r="G3219" s="183">
        <f t="shared" si="389"/>
        <v>0</v>
      </c>
    </row>
    <row r="3220" spans="1:7" ht="20.100000000000001" customHeight="1" x14ac:dyDescent="0.2">
      <c r="A3220" s="268"/>
      <c r="B3220" s="182">
        <f t="shared" si="388"/>
        <v>0</v>
      </c>
      <c r="C3220" s="269"/>
      <c r="D3220" s="270"/>
      <c r="E3220" s="271"/>
      <c r="F3220" s="272"/>
      <c r="G3220" s="183">
        <f t="shared" si="389"/>
        <v>0</v>
      </c>
    </row>
    <row r="3221" spans="1:7" ht="20.100000000000001" customHeight="1" x14ac:dyDescent="0.2">
      <c r="A3221" s="268"/>
      <c r="B3221" s="182">
        <f t="shared" si="388"/>
        <v>0</v>
      </c>
      <c r="C3221" s="269"/>
      <c r="D3221" s="270"/>
      <c r="E3221" s="271"/>
      <c r="F3221" s="272"/>
      <c r="G3221" s="183">
        <f t="shared" si="389"/>
        <v>0</v>
      </c>
    </row>
    <row r="3222" spans="1:7" ht="20.100000000000001" customHeight="1" x14ac:dyDescent="0.2">
      <c r="A3222" s="268"/>
      <c r="B3222" s="182">
        <f t="shared" si="388"/>
        <v>0</v>
      </c>
      <c r="C3222" s="269"/>
      <c r="D3222" s="270"/>
      <c r="E3222" s="271"/>
      <c r="F3222" s="272"/>
      <c r="G3222" s="183">
        <f t="shared" si="389"/>
        <v>0</v>
      </c>
    </row>
    <row r="3223" spans="1:7" ht="20.100000000000001" customHeight="1" x14ac:dyDescent="0.2">
      <c r="A3223" s="268"/>
      <c r="B3223" s="182">
        <f t="shared" si="388"/>
        <v>0</v>
      </c>
      <c r="C3223" s="269"/>
      <c r="D3223" s="270"/>
      <c r="E3223" s="271"/>
      <c r="F3223" s="272"/>
      <c r="G3223" s="183">
        <f t="shared" si="389"/>
        <v>0</v>
      </c>
    </row>
    <row r="3224" spans="1:7" ht="20.100000000000001" customHeight="1" x14ac:dyDescent="0.2">
      <c r="A3224" s="184"/>
      <c r="B3224" s="170"/>
      <c r="C3224" s="170"/>
      <c r="D3224" s="165"/>
      <c r="E3224" s="166"/>
      <c r="F3224" s="185" t="s">
        <v>38</v>
      </c>
      <c r="G3224" s="186">
        <f>SUBTOTAL(9,G3212:G3223)</f>
        <v>0</v>
      </c>
    </row>
    <row r="3225" spans="1:7" ht="20.100000000000001" customHeight="1" x14ac:dyDescent="0.2">
      <c r="A3225" s="184"/>
      <c r="B3225" s="170"/>
      <c r="C3225" s="187" t="s">
        <v>826</v>
      </c>
      <c r="D3225" s="165"/>
      <c r="E3225" s="166"/>
      <c r="F3225" s="167"/>
      <c r="G3225" s="188"/>
    </row>
    <row r="3226" spans="1:7" ht="20.100000000000001" customHeight="1" x14ac:dyDescent="0.2">
      <c r="A3226" s="268"/>
      <c r="B3226" s="182">
        <f t="shared" ref="B3226:B3235" si="390">IF(A3226=0,0,VLOOKUP(A3226,Tabla_Indices,2,FALSE))</f>
        <v>0</v>
      </c>
      <c r="C3226" s="275"/>
      <c r="D3226" s="270"/>
      <c r="E3226" s="271"/>
      <c r="F3226" s="272"/>
      <c r="G3226" s="183">
        <f>ROUND(E3226*F3226,2)</f>
        <v>0</v>
      </c>
    </row>
    <row r="3227" spans="1:7" ht="20.100000000000001" customHeight="1" x14ac:dyDescent="0.2">
      <c r="A3227" s="268"/>
      <c r="B3227" s="182">
        <f t="shared" si="390"/>
        <v>0</v>
      </c>
      <c r="C3227" s="269"/>
      <c r="D3227" s="270"/>
      <c r="E3227" s="271"/>
      <c r="F3227" s="272"/>
      <c r="G3227" s="183">
        <f>ROUND(E3227*F3227,2)</f>
        <v>0</v>
      </c>
    </row>
    <row r="3228" spans="1:7" ht="20.100000000000001" customHeight="1" x14ac:dyDescent="0.2">
      <c r="A3228" s="268"/>
      <c r="B3228" s="182">
        <f t="shared" si="390"/>
        <v>0</v>
      </c>
      <c r="C3228" s="269"/>
      <c r="D3228" s="270"/>
      <c r="E3228" s="271"/>
      <c r="F3228" s="272"/>
      <c r="G3228" s="183">
        <f t="shared" ref="G3228:G3235" si="391">ROUND(E3228*F3228,2)</f>
        <v>0</v>
      </c>
    </row>
    <row r="3229" spans="1:7" ht="20.100000000000001" customHeight="1" x14ac:dyDescent="0.2">
      <c r="A3229" s="268"/>
      <c r="B3229" s="182">
        <f t="shared" si="390"/>
        <v>0</v>
      </c>
      <c r="C3229" s="269"/>
      <c r="D3229" s="270"/>
      <c r="E3229" s="271"/>
      <c r="F3229" s="272"/>
      <c r="G3229" s="183">
        <f t="shared" si="391"/>
        <v>0</v>
      </c>
    </row>
    <row r="3230" spans="1:7" ht="20.100000000000001" customHeight="1" x14ac:dyDescent="0.2">
      <c r="A3230" s="268"/>
      <c r="B3230" s="182">
        <f t="shared" si="390"/>
        <v>0</v>
      </c>
      <c r="C3230" s="269"/>
      <c r="D3230" s="270"/>
      <c r="E3230" s="271"/>
      <c r="F3230" s="272"/>
      <c r="G3230" s="183">
        <f t="shared" si="391"/>
        <v>0</v>
      </c>
    </row>
    <row r="3231" spans="1:7" ht="20.100000000000001" customHeight="1" x14ac:dyDescent="0.2">
      <c r="A3231" s="268"/>
      <c r="B3231" s="182">
        <f t="shared" si="390"/>
        <v>0</v>
      </c>
      <c r="C3231" s="269"/>
      <c r="D3231" s="270"/>
      <c r="E3231" s="271"/>
      <c r="F3231" s="272"/>
      <c r="G3231" s="183">
        <f t="shared" si="391"/>
        <v>0</v>
      </c>
    </row>
    <row r="3232" spans="1:7" ht="20.100000000000001" customHeight="1" x14ac:dyDescent="0.2">
      <c r="A3232" s="268"/>
      <c r="B3232" s="182">
        <f t="shared" si="390"/>
        <v>0</v>
      </c>
      <c r="C3232" s="269"/>
      <c r="D3232" s="270"/>
      <c r="E3232" s="271"/>
      <c r="F3232" s="272"/>
      <c r="G3232" s="183">
        <f t="shared" si="391"/>
        <v>0</v>
      </c>
    </row>
    <row r="3233" spans="1:7" ht="20.100000000000001" customHeight="1" x14ac:dyDescent="0.2">
      <c r="A3233" s="268"/>
      <c r="B3233" s="182">
        <f t="shared" si="390"/>
        <v>0</v>
      </c>
      <c r="C3233" s="269"/>
      <c r="D3233" s="270"/>
      <c r="E3233" s="271"/>
      <c r="F3233" s="272"/>
      <c r="G3233" s="183">
        <f t="shared" si="391"/>
        <v>0</v>
      </c>
    </row>
    <row r="3234" spans="1:7" ht="20.100000000000001" customHeight="1" x14ac:dyDescent="0.2">
      <c r="A3234" s="268"/>
      <c r="B3234" s="182">
        <f t="shared" si="390"/>
        <v>0</v>
      </c>
      <c r="C3234" s="269"/>
      <c r="D3234" s="270"/>
      <c r="E3234" s="271"/>
      <c r="F3234" s="272"/>
      <c r="G3234" s="183">
        <f t="shared" si="391"/>
        <v>0</v>
      </c>
    </row>
    <row r="3235" spans="1:7" ht="20.100000000000001" customHeight="1" x14ac:dyDescent="0.2">
      <c r="A3235" s="268"/>
      <c r="B3235" s="182">
        <f t="shared" si="390"/>
        <v>0</v>
      </c>
      <c r="C3235" s="269"/>
      <c r="D3235" s="270"/>
      <c r="E3235" s="271"/>
      <c r="F3235" s="272"/>
      <c r="G3235" s="183">
        <f t="shared" si="391"/>
        <v>0</v>
      </c>
    </row>
    <row r="3236" spans="1:7" ht="20.100000000000001" customHeight="1" x14ac:dyDescent="0.2">
      <c r="A3236" s="184"/>
      <c r="B3236" s="170"/>
      <c r="C3236" s="170"/>
      <c r="D3236" s="165"/>
      <c r="E3236" s="166"/>
      <c r="F3236" s="185" t="s">
        <v>39</v>
      </c>
      <c r="G3236" s="186">
        <f>SUBTOTAL(9,G3226:G3235)</f>
        <v>0</v>
      </c>
    </row>
    <row r="3237" spans="1:7" ht="20.100000000000001" customHeight="1" x14ac:dyDescent="0.2">
      <c r="A3237" s="184"/>
      <c r="B3237" s="170"/>
      <c r="C3237" s="187" t="s">
        <v>827</v>
      </c>
      <c r="D3237" s="165"/>
      <c r="E3237" s="166"/>
      <c r="F3237" s="170"/>
      <c r="G3237" s="188"/>
    </row>
    <row r="3238" spans="1:7" ht="20.100000000000001" customHeight="1" x14ac:dyDescent="0.2">
      <c r="A3238" s="268"/>
      <c r="B3238" s="182">
        <f t="shared" ref="B3238:B3246" si="392">IF(A3238=0,0,VLOOKUP(A3238,Tabla_Indices,2,FALSE))</f>
        <v>0</v>
      </c>
      <c r="C3238" s="269"/>
      <c r="D3238" s="270"/>
      <c r="E3238" s="271"/>
      <c r="F3238" s="276"/>
      <c r="G3238" s="189">
        <f>ROUND(E3238*F3238,2)</f>
        <v>0</v>
      </c>
    </row>
    <row r="3239" spans="1:7" ht="20.100000000000001" customHeight="1" x14ac:dyDescent="0.2">
      <c r="A3239" s="268"/>
      <c r="B3239" s="182">
        <f t="shared" si="392"/>
        <v>0</v>
      </c>
      <c r="C3239" s="275"/>
      <c r="D3239" s="270"/>
      <c r="E3239" s="271"/>
      <c r="F3239" s="272"/>
      <c r="G3239" s="189">
        <f>ROUND(E3239*F3239,2)</f>
        <v>0</v>
      </c>
    </row>
    <row r="3240" spans="1:7" ht="20.100000000000001" customHeight="1" x14ac:dyDescent="0.2">
      <c r="A3240" s="268"/>
      <c r="B3240" s="182">
        <f t="shared" si="392"/>
        <v>0</v>
      </c>
      <c r="C3240" s="277"/>
      <c r="D3240" s="270"/>
      <c r="E3240" s="271"/>
      <c r="F3240" s="272"/>
      <c r="G3240" s="189">
        <f>ROUND(E3240*F3240,2)</f>
        <v>0</v>
      </c>
    </row>
    <row r="3241" spans="1:7" ht="20.100000000000001" customHeight="1" x14ac:dyDescent="0.2">
      <c r="A3241" s="268"/>
      <c r="B3241" s="182">
        <f t="shared" si="392"/>
        <v>0</v>
      </c>
      <c r="C3241" s="277"/>
      <c r="D3241" s="270"/>
      <c r="E3241" s="271"/>
      <c r="F3241" s="272"/>
      <c r="G3241" s="189">
        <f>ROUND(E3241*F3241,2)</f>
        <v>0</v>
      </c>
    </row>
    <row r="3242" spans="1:7" ht="20.100000000000001" customHeight="1" x14ac:dyDescent="0.2">
      <c r="A3242" s="268"/>
      <c r="B3242" s="182">
        <f t="shared" si="392"/>
        <v>0</v>
      </c>
      <c r="C3242" s="277"/>
      <c r="D3242" s="270"/>
      <c r="E3242" s="271"/>
      <c r="F3242" s="272"/>
      <c r="G3242" s="189">
        <f t="shared" ref="G3242:G3246" si="393">ROUND(E3242*F3242,2)</f>
        <v>0</v>
      </c>
    </row>
    <row r="3243" spans="1:7" ht="20.100000000000001" customHeight="1" x14ac:dyDescent="0.2">
      <c r="A3243" s="268"/>
      <c r="B3243" s="182">
        <f t="shared" si="392"/>
        <v>0</v>
      </c>
      <c r="C3243" s="277"/>
      <c r="D3243" s="270"/>
      <c r="E3243" s="271"/>
      <c r="F3243" s="272"/>
      <c r="G3243" s="189">
        <f t="shared" si="393"/>
        <v>0</v>
      </c>
    </row>
    <row r="3244" spans="1:7" ht="20.100000000000001" customHeight="1" x14ac:dyDescent="0.2">
      <c r="A3244" s="268"/>
      <c r="B3244" s="182">
        <f t="shared" si="392"/>
        <v>0</v>
      </c>
      <c r="C3244" s="269"/>
      <c r="D3244" s="270"/>
      <c r="E3244" s="271"/>
      <c r="F3244" s="272"/>
      <c r="G3244" s="189">
        <f t="shared" si="393"/>
        <v>0</v>
      </c>
    </row>
    <row r="3245" spans="1:7" ht="20.100000000000001" customHeight="1" x14ac:dyDescent="0.2">
      <c r="A3245" s="268"/>
      <c r="B3245" s="182">
        <f t="shared" si="392"/>
        <v>0</v>
      </c>
      <c r="C3245" s="269"/>
      <c r="D3245" s="270"/>
      <c r="E3245" s="271"/>
      <c r="F3245" s="272"/>
      <c r="G3245" s="189">
        <f t="shared" si="393"/>
        <v>0</v>
      </c>
    </row>
    <row r="3246" spans="1:7" ht="20.100000000000001" customHeight="1" x14ac:dyDescent="0.2">
      <c r="A3246" s="268"/>
      <c r="B3246" s="182">
        <f t="shared" si="392"/>
        <v>0</v>
      </c>
      <c r="C3246" s="269"/>
      <c r="D3246" s="270"/>
      <c r="E3246" s="271"/>
      <c r="F3246" s="272"/>
      <c r="G3246" s="189">
        <f t="shared" si="393"/>
        <v>0</v>
      </c>
    </row>
    <row r="3247" spans="1:7" ht="20.100000000000001" customHeight="1" x14ac:dyDescent="0.2">
      <c r="A3247" s="190"/>
      <c r="B3247" s="165"/>
      <c r="C3247" s="170"/>
      <c r="D3247" s="165"/>
      <c r="E3247" s="166"/>
      <c r="F3247" s="185" t="s">
        <v>40</v>
      </c>
      <c r="G3247" s="186">
        <f>SUBTOTAL(9,G3238:G3246)</f>
        <v>0</v>
      </c>
    </row>
    <row r="3248" spans="1:7" ht="20.100000000000001" customHeight="1" thickBot="1" x14ac:dyDescent="0.25">
      <c r="A3248" s="191"/>
      <c r="B3248" s="192"/>
      <c r="C3248" s="193"/>
      <c r="D3248" s="192"/>
      <c r="E3248" s="194"/>
      <c r="F3248" s="195"/>
      <c r="G3248" s="196"/>
    </row>
    <row r="3249" spans="1:7" ht="20.100000000000001" customHeight="1" thickBot="1" x14ac:dyDescent="0.25">
      <c r="A3249" s="249" t="str">
        <f>B3207</f>
        <v>23-1</v>
      </c>
      <c r="B3249" s="247" t="str">
        <f>C3207</f>
        <v>Estacionamiento y demarcación</v>
      </c>
      <c r="C3249" s="197"/>
      <c r="D3249" s="197" t="s">
        <v>41</v>
      </c>
      <c r="E3249" s="198"/>
      <c r="F3249" s="199" t="s">
        <v>42</v>
      </c>
      <c r="G3249" s="200">
        <f>SUBTOTAL(9,G3212:G3248)</f>
        <v>0</v>
      </c>
    </row>
    <row r="3250" spans="1:7" ht="20.100000000000001" customHeight="1" thickTop="1" thickBot="1" x14ac:dyDescent="0.25"/>
    <row r="3251" spans="1:7" ht="20.100000000000001" customHeight="1" thickTop="1" x14ac:dyDescent="0.2">
      <c r="A3251" s="329" t="s">
        <v>44</v>
      </c>
      <c r="B3251" s="330"/>
      <c r="C3251" s="330"/>
      <c r="D3251" s="330"/>
      <c r="E3251" s="330"/>
      <c r="F3251" s="330"/>
      <c r="G3251" s="331"/>
    </row>
    <row r="3252" spans="1:7" ht="20.100000000000001" customHeight="1" x14ac:dyDescent="0.2">
      <c r="A3252" s="155" t="s">
        <v>823</v>
      </c>
      <c r="B3252" s="156" t="str">
        <f>Comitente</f>
        <v>DIRECCIÓN ARQUITECTURA</v>
      </c>
      <c r="C3252" s="157"/>
      <c r="D3252" s="158"/>
      <c r="E3252" s="158"/>
      <c r="F3252" s="159"/>
      <c r="G3252" s="160"/>
    </row>
    <row r="3253" spans="1:7" ht="20.100000000000001" customHeight="1" x14ac:dyDescent="0.2">
      <c r="A3253" s="155" t="s">
        <v>824</v>
      </c>
      <c r="B3253" s="156">
        <f>Contratista</f>
        <v>0</v>
      </c>
      <c r="C3253" s="161"/>
      <c r="D3253" s="161"/>
      <c r="E3253" s="161"/>
      <c r="F3253" s="156"/>
      <c r="G3253" s="162"/>
    </row>
    <row r="3254" spans="1:7" ht="20.100000000000001" customHeight="1" x14ac:dyDescent="0.2">
      <c r="A3254" s="155" t="s">
        <v>31</v>
      </c>
      <c r="B3254" s="156" t="str">
        <f>Obra</f>
        <v>CENTRO DE SALUD SAN MARTIN</v>
      </c>
      <c r="C3254" s="161"/>
      <c r="D3254" s="161"/>
      <c r="E3254" s="161"/>
      <c r="F3254" s="156" t="s">
        <v>45</v>
      </c>
      <c r="G3254" s="162" t="str">
        <f>Fecha_Base</f>
        <v>07/11/2017</v>
      </c>
    </row>
    <row r="3255" spans="1:7" ht="20.100000000000001" customHeight="1" x14ac:dyDescent="0.2">
      <c r="A3255" s="163" t="s">
        <v>822</v>
      </c>
      <c r="B3255" s="164" t="str">
        <f>Ubicación</f>
        <v>CALLE NACIONAL - DISTRITO DOS ACEQUIAS</v>
      </c>
      <c r="C3255" s="164"/>
      <c r="D3255" s="165"/>
      <c r="E3255" s="166"/>
      <c r="F3255" s="167"/>
      <c r="G3255" s="168"/>
    </row>
    <row r="3256" spans="1:7" ht="20.100000000000001" customHeight="1" x14ac:dyDescent="0.2">
      <c r="A3256" s="163" t="s">
        <v>46</v>
      </c>
      <c r="B3256" s="278">
        <v>23</v>
      </c>
      <c r="C3256" s="170" t="str">
        <f>IF(B3256="","",VLOOKUP(B3256,Computo_Presupuesto,2,FALSE))</f>
        <v>OBRAS EXTERIORES</v>
      </c>
      <c r="D3256" s="171"/>
      <c r="E3256" s="166"/>
      <c r="F3256" s="167"/>
      <c r="G3256" s="168"/>
    </row>
    <row r="3257" spans="1:7" ht="20.100000000000001" customHeight="1" x14ac:dyDescent="0.2">
      <c r="A3257" s="163" t="s">
        <v>32</v>
      </c>
      <c r="B3257" s="254" t="s">
        <v>1614</v>
      </c>
      <c r="C3257" s="170" t="str">
        <f>IF(B3257=0,"",VLOOKUP(B3257,Computo_Presupuesto,2,FALSE))</f>
        <v>Vereda municipal</v>
      </c>
      <c r="D3257" s="165"/>
      <c r="E3257" s="166"/>
      <c r="F3257" s="164" t="s">
        <v>33</v>
      </c>
      <c r="G3257" s="172" t="str">
        <f>IF(B3257=0,"",VLOOKUP(B3257,Computo_Presupuesto,4,FALSE))</f>
        <v>m2</v>
      </c>
    </row>
    <row r="3258" spans="1:7" ht="20.100000000000001" customHeight="1" x14ac:dyDescent="0.2">
      <c r="A3258" s="163"/>
      <c r="B3258" s="164"/>
      <c r="C3258" s="170"/>
      <c r="D3258" s="165"/>
      <c r="E3258" s="166"/>
      <c r="F3258" s="170"/>
      <c r="G3258" s="173"/>
    </row>
    <row r="3259" spans="1:7" ht="20.100000000000001" customHeight="1" x14ac:dyDescent="0.2">
      <c r="A3259" s="332" t="s">
        <v>685</v>
      </c>
      <c r="B3259" s="333"/>
      <c r="C3259" s="334" t="s">
        <v>0</v>
      </c>
      <c r="D3259" s="334" t="s">
        <v>34</v>
      </c>
      <c r="E3259" s="335" t="s">
        <v>35</v>
      </c>
      <c r="F3259" s="336" t="s">
        <v>36</v>
      </c>
      <c r="G3259" s="337" t="s">
        <v>37</v>
      </c>
    </row>
    <row r="3260" spans="1:7" ht="20.100000000000001" customHeight="1" x14ac:dyDescent="0.2">
      <c r="A3260" s="174" t="s">
        <v>686</v>
      </c>
      <c r="B3260" s="175" t="s">
        <v>687</v>
      </c>
      <c r="C3260" s="334"/>
      <c r="D3260" s="334"/>
      <c r="E3260" s="335"/>
      <c r="F3260" s="336"/>
      <c r="G3260" s="337"/>
    </row>
    <row r="3261" spans="1:7" ht="20.100000000000001" customHeight="1" x14ac:dyDescent="0.2">
      <c r="A3261" s="287"/>
      <c r="B3261" s="176"/>
      <c r="C3261" s="177" t="s">
        <v>825</v>
      </c>
      <c r="D3261" s="178"/>
      <c r="E3261" s="179"/>
      <c r="F3261" s="180"/>
      <c r="G3261" s="181"/>
    </row>
    <row r="3262" spans="1:7" ht="20.100000000000001" customHeight="1" x14ac:dyDescent="0.2">
      <c r="A3262" s="268"/>
      <c r="B3262" s="182">
        <f t="shared" ref="B3262:B3273" si="394">IF(A3262=0,0,VLOOKUP(A3262,Tabla_Indices,2,FALSE))</f>
        <v>0</v>
      </c>
      <c r="C3262" s="269"/>
      <c r="D3262" s="270"/>
      <c r="E3262" s="271"/>
      <c r="F3262" s="272"/>
      <c r="G3262" s="183">
        <f>ROUND(E3262*F3262,2)</f>
        <v>0</v>
      </c>
    </row>
    <row r="3263" spans="1:7" ht="20.100000000000001" customHeight="1" x14ac:dyDescent="0.2">
      <c r="A3263" s="273"/>
      <c r="B3263" s="182">
        <f t="shared" si="394"/>
        <v>0</v>
      </c>
      <c r="C3263" s="269"/>
      <c r="D3263" s="270"/>
      <c r="E3263" s="271"/>
      <c r="F3263" s="272"/>
      <c r="G3263" s="183">
        <f t="shared" ref="G3263:G3273" si="395">ROUND(E3263*F3263,2)</f>
        <v>0</v>
      </c>
    </row>
    <row r="3264" spans="1:7" ht="20.100000000000001" customHeight="1" x14ac:dyDescent="0.2">
      <c r="A3264" s="268"/>
      <c r="B3264" s="182">
        <f t="shared" si="394"/>
        <v>0</v>
      </c>
      <c r="C3264" s="269"/>
      <c r="D3264" s="270"/>
      <c r="E3264" s="271"/>
      <c r="F3264" s="272"/>
      <c r="G3264" s="183">
        <f t="shared" si="395"/>
        <v>0</v>
      </c>
    </row>
    <row r="3265" spans="1:7" ht="20.100000000000001" customHeight="1" x14ac:dyDescent="0.2">
      <c r="A3265" s="268"/>
      <c r="B3265" s="182">
        <f t="shared" si="394"/>
        <v>0</v>
      </c>
      <c r="C3265" s="269"/>
      <c r="D3265" s="270"/>
      <c r="E3265" s="271"/>
      <c r="F3265" s="272"/>
      <c r="G3265" s="183">
        <f t="shared" si="395"/>
        <v>0</v>
      </c>
    </row>
    <row r="3266" spans="1:7" ht="20.100000000000001" customHeight="1" x14ac:dyDescent="0.2">
      <c r="A3266" s="268"/>
      <c r="B3266" s="182">
        <f t="shared" si="394"/>
        <v>0</v>
      </c>
      <c r="C3266" s="269"/>
      <c r="D3266" s="270"/>
      <c r="E3266" s="274"/>
      <c r="F3266" s="272"/>
      <c r="G3266" s="183">
        <f t="shared" si="395"/>
        <v>0</v>
      </c>
    </row>
    <row r="3267" spans="1:7" ht="20.100000000000001" customHeight="1" x14ac:dyDescent="0.2">
      <c r="A3267" s="268"/>
      <c r="B3267" s="182">
        <f t="shared" si="394"/>
        <v>0</v>
      </c>
      <c r="C3267" s="269"/>
      <c r="D3267" s="270"/>
      <c r="E3267" s="274"/>
      <c r="F3267" s="272"/>
      <c r="G3267" s="183">
        <f t="shared" si="395"/>
        <v>0</v>
      </c>
    </row>
    <row r="3268" spans="1:7" ht="20.100000000000001" customHeight="1" x14ac:dyDescent="0.2">
      <c r="A3268" s="268"/>
      <c r="B3268" s="182">
        <f t="shared" si="394"/>
        <v>0</v>
      </c>
      <c r="C3268" s="269"/>
      <c r="D3268" s="270"/>
      <c r="E3268" s="271"/>
      <c r="F3268" s="272"/>
      <c r="G3268" s="183">
        <f t="shared" si="395"/>
        <v>0</v>
      </c>
    </row>
    <row r="3269" spans="1:7" ht="20.100000000000001" customHeight="1" x14ac:dyDescent="0.2">
      <c r="A3269" s="268"/>
      <c r="B3269" s="182">
        <f t="shared" si="394"/>
        <v>0</v>
      </c>
      <c r="C3269" s="269"/>
      <c r="D3269" s="270"/>
      <c r="E3269" s="271"/>
      <c r="F3269" s="272"/>
      <c r="G3269" s="183">
        <f t="shared" si="395"/>
        <v>0</v>
      </c>
    </row>
    <row r="3270" spans="1:7" ht="20.100000000000001" customHeight="1" x14ac:dyDescent="0.2">
      <c r="A3270" s="268"/>
      <c r="B3270" s="182">
        <f t="shared" si="394"/>
        <v>0</v>
      </c>
      <c r="C3270" s="269"/>
      <c r="D3270" s="270"/>
      <c r="E3270" s="271"/>
      <c r="F3270" s="272"/>
      <c r="G3270" s="183">
        <f t="shared" si="395"/>
        <v>0</v>
      </c>
    </row>
    <row r="3271" spans="1:7" ht="20.100000000000001" customHeight="1" x14ac:dyDescent="0.2">
      <c r="A3271" s="268"/>
      <c r="B3271" s="182">
        <f t="shared" si="394"/>
        <v>0</v>
      </c>
      <c r="C3271" s="269"/>
      <c r="D3271" s="270"/>
      <c r="E3271" s="271"/>
      <c r="F3271" s="272"/>
      <c r="G3271" s="183">
        <f t="shared" si="395"/>
        <v>0</v>
      </c>
    </row>
    <row r="3272" spans="1:7" ht="20.100000000000001" customHeight="1" x14ac:dyDescent="0.2">
      <c r="A3272" s="268"/>
      <c r="B3272" s="182">
        <f t="shared" si="394"/>
        <v>0</v>
      </c>
      <c r="C3272" s="269"/>
      <c r="D3272" s="270"/>
      <c r="E3272" s="271"/>
      <c r="F3272" s="272"/>
      <c r="G3272" s="183">
        <f t="shared" si="395"/>
        <v>0</v>
      </c>
    </row>
    <row r="3273" spans="1:7" ht="20.100000000000001" customHeight="1" x14ac:dyDescent="0.2">
      <c r="A3273" s="268"/>
      <c r="B3273" s="182">
        <f t="shared" si="394"/>
        <v>0</v>
      </c>
      <c r="C3273" s="269"/>
      <c r="D3273" s="270"/>
      <c r="E3273" s="271"/>
      <c r="F3273" s="272"/>
      <c r="G3273" s="183">
        <f t="shared" si="395"/>
        <v>0</v>
      </c>
    </row>
    <row r="3274" spans="1:7" ht="20.100000000000001" customHeight="1" x14ac:dyDescent="0.2">
      <c r="A3274" s="184"/>
      <c r="B3274" s="170"/>
      <c r="C3274" s="170"/>
      <c r="D3274" s="165"/>
      <c r="E3274" s="166"/>
      <c r="F3274" s="185" t="s">
        <v>38</v>
      </c>
      <c r="G3274" s="186">
        <f>SUBTOTAL(9,G3262:G3273)</f>
        <v>0</v>
      </c>
    </row>
    <row r="3275" spans="1:7" ht="20.100000000000001" customHeight="1" x14ac:dyDescent="0.2">
      <c r="A3275" s="184"/>
      <c r="B3275" s="170"/>
      <c r="C3275" s="187" t="s">
        <v>826</v>
      </c>
      <c r="D3275" s="165"/>
      <c r="E3275" s="166"/>
      <c r="F3275" s="167"/>
      <c r="G3275" s="188"/>
    </row>
    <row r="3276" spans="1:7" ht="20.100000000000001" customHeight="1" x14ac:dyDescent="0.2">
      <c r="A3276" s="268"/>
      <c r="B3276" s="182">
        <f t="shared" ref="B3276:B3285" si="396">IF(A3276=0,0,VLOOKUP(A3276,Tabla_Indices,2,FALSE))</f>
        <v>0</v>
      </c>
      <c r="C3276" s="275"/>
      <c r="D3276" s="270"/>
      <c r="E3276" s="271"/>
      <c r="F3276" s="272"/>
      <c r="G3276" s="183">
        <f>ROUND(E3276*F3276,2)</f>
        <v>0</v>
      </c>
    </row>
    <row r="3277" spans="1:7" ht="20.100000000000001" customHeight="1" x14ac:dyDescent="0.2">
      <c r="A3277" s="268"/>
      <c r="B3277" s="182">
        <f t="shared" si="396"/>
        <v>0</v>
      </c>
      <c r="C3277" s="269"/>
      <c r="D3277" s="270"/>
      <c r="E3277" s="271"/>
      <c r="F3277" s="272"/>
      <c r="G3277" s="183">
        <f>ROUND(E3277*F3277,2)</f>
        <v>0</v>
      </c>
    </row>
    <row r="3278" spans="1:7" ht="20.100000000000001" customHeight="1" x14ac:dyDescent="0.2">
      <c r="A3278" s="268"/>
      <c r="B3278" s="182">
        <f t="shared" si="396"/>
        <v>0</v>
      </c>
      <c r="C3278" s="269"/>
      <c r="D3278" s="270"/>
      <c r="E3278" s="271"/>
      <c r="F3278" s="272"/>
      <c r="G3278" s="183">
        <f t="shared" ref="G3278:G3285" si="397">ROUND(E3278*F3278,2)</f>
        <v>0</v>
      </c>
    </row>
    <row r="3279" spans="1:7" ht="20.100000000000001" customHeight="1" x14ac:dyDescent="0.2">
      <c r="A3279" s="268"/>
      <c r="B3279" s="182">
        <f t="shared" si="396"/>
        <v>0</v>
      </c>
      <c r="C3279" s="269"/>
      <c r="D3279" s="270"/>
      <c r="E3279" s="271"/>
      <c r="F3279" s="272"/>
      <c r="G3279" s="183">
        <f t="shared" si="397"/>
        <v>0</v>
      </c>
    </row>
    <row r="3280" spans="1:7" ht="20.100000000000001" customHeight="1" x14ac:dyDescent="0.2">
      <c r="A3280" s="268"/>
      <c r="B3280" s="182">
        <f t="shared" si="396"/>
        <v>0</v>
      </c>
      <c r="C3280" s="269"/>
      <c r="D3280" s="270"/>
      <c r="E3280" s="271"/>
      <c r="F3280" s="272"/>
      <c r="G3280" s="183">
        <f t="shared" si="397"/>
        <v>0</v>
      </c>
    </row>
    <row r="3281" spans="1:7" ht="20.100000000000001" customHeight="1" x14ac:dyDescent="0.2">
      <c r="A3281" s="268"/>
      <c r="B3281" s="182">
        <f t="shared" si="396"/>
        <v>0</v>
      </c>
      <c r="C3281" s="269"/>
      <c r="D3281" s="270"/>
      <c r="E3281" s="271"/>
      <c r="F3281" s="272"/>
      <c r="G3281" s="183">
        <f t="shared" si="397"/>
        <v>0</v>
      </c>
    </row>
    <row r="3282" spans="1:7" ht="20.100000000000001" customHeight="1" x14ac:dyDescent="0.2">
      <c r="A3282" s="268"/>
      <c r="B3282" s="182">
        <f t="shared" si="396"/>
        <v>0</v>
      </c>
      <c r="C3282" s="269"/>
      <c r="D3282" s="270"/>
      <c r="E3282" s="271"/>
      <c r="F3282" s="272"/>
      <c r="G3282" s="183">
        <f t="shared" si="397"/>
        <v>0</v>
      </c>
    </row>
    <row r="3283" spans="1:7" ht="20.100000000000001" customHeight="1" x14ac:dyDescent="0.2">
      <c r="A3283" s="268"/>
      <c r="B3283" s="182">
        <f t="shared" si="396"/>
        <v>0</v>
      </c>
      <c r="C3283" s="269"/>
      <c r="D3283" s="270"/>
      <c r="E3283" s="271"/>
      <c r="F3283" s="272"/>
      <c r="G3283" s="183">
        <f t="shared" si="397"/>
        <v>0</v>
      </c>
    </row>
    <row r="3284" spans="1:7" ht="20.100000000000001" customHeight="1" x14ac:dyDescent="0.2">
      <c r="A3284" s="268"/>
      <c r="B3284" s="182">
        <f t="shared" si="396"/>
        <v>0</v>
      </c>
      <c r="C3284" s="269"/>
      <c r="D3284" s="270"/>
      <c r="E3284" s="271"/>
      <c r="F3284" s="272"/>
      <c r="G3284" s="183">
        <f t="shared" si="397"/>
        <v>0</v>
      </c>
    </row>
    <row r="3285" spans="1:7" ht="20.100000000000001" customHeight="1" x14ac:dyDescent="0.2">
      <c r="A3285" s="268"/>
      <c r="B3285" s="182">
        <f t="shared" si="396"/>
        <v>0</v>
      </c>
      <c r="C3285" s="269"/>
      <c r="D3285" s="270"/>
      <c r="E3285" s="271"/>
      <c r="F3285" s="272"/>
      <c r="G3285" s="183">
        <f t="shared" si="397"/>
        <v>0</v>
      </c>
    </row>
    <row r="3286" spans="1:7" ht="20.100000000000001" customHeight="1" x14ac:dyDescent="0.2">
      <c r="A3286" s="184"/>
      <c r="B3286" s="170"/>
      <c r="C3286" s="170"/>
      <c r="D3286" s="165"/>
      <c r="E3286" s="166"/>
      <c r="F3286" s="185" t="s">
        <v>39</v>
      </c>
      <c r="G3286" s="186">
        <f>SUBTOTAL(9,G3276:G3285)</f>
        <v>0</v>
      </c>
    </row>
    <row r="3287" spans="1:7" ht="20.100000000000001" customHeight="1" x14ac:dyDescent="0.2">
      <c r="A3287" s="184"/>
      <c r="B3287" s="170"/>
      <c r="C3287" s="187" t="s">
        <v>827</v>
      </c>
      <c r="D3287" s="165"/>
      <c r="E3287" s="166"/>
      <c r="F3287" s="170"/>
      <c r="G3287" s="188"/>
    </row>
    <row r="3288" spans="1:7" ht="20.100000000000001" customHeight="1" x14ac:dyDescent="0.2">
      <c r="A3288" s="268"/>
      <c r="B3288" s="182">
        <f t="shared" ref="B3288:B3296" si="398">IF(A3288=0,0,VLOOKUP(A3288,Tabla_Indices,2,FALSE))</f>
        <v>0</v>
      </c>
      <c r="C3288" s="269"/>
      <c r="D3288" s="270"/>
      <c r="E3288" s="271"/>
      <c r="F3288" s="276"/>
      <c r="G3288" s="189">
        <f>ROUND(E3288*F3288,2)</f>
        <v>0</v>
      </c>
    </row>
    <row r="3289" spans="1:7" ht="20.100000000000001" customHeight="1" x14ac:dyDescent="0.2">
      <c r="A3289" s="268"/>
      <c r="B3289" s="182">
        <f t="shared" si="398"/>
        <v>0</v>
      </c>
      <c r="C3289" s="275"/>
      <c r="D3289" s="270"/>
      <c r="E3289" s="271"/>
      <c r="F3289" s="272"/>
      <c r="G3289" s="189">
        <f>ROUND(E3289*F3289,2)</f>
        <v>0</v>
      </c>
    </row>
    <row r="3290" spans="1:7" ht="20.100000000000001" customHeight="1" x14ac:dyDescent="0.2">
      <c r="A3290" s="268"/>
      <c r="B3290" s="182">
        <f t="shared" si="398"/>
        <v>0</v>
      </c>
      <c r="C3290" s="277"/>
      <c r="D3290" s="270"/>
      <c r="E3290" s="271"/>
      <c r="F3290" s="272"/>
      <c r="G3290" s="189">
        <f>ROUND(E3290*F3290,2)</f>
        <v>0</v>
      </c>
    </row>
    <row r="3291" spans="1:7" ht="20.100000000000001" customHeight="1" x14ac:dyDescent="0.2">
      <c r="A3291" s="268"/>
      <c r="B3291" s="182">
        <f t="shared" si="398"/>
        <v>0</v>
      </c>
      <c r="C3291" s="277"/>
      <c r="D3291" s="270"/>
      <c r="E3291" s="271"/>
      <c r="F3291" s="272"/>
      <c r="G3291" s="189">
        <f>ROUND(E3291*F3291,2)</f>
        <v>0</v>
      </c>
    </row>
    <row r="3292" spans="1:7" ht="20.100000000000001" customHeight="1" x14ac:dyDescent="0.2">
      <c r="A3292" s="268"/>
      <c r="B3292" s="182">
        <f t="shared" si="398"/>
        <v>0</v>
      </c>
      <c r="C3292" s="277"/>
      <c r="D3292" s="270"/>
      <c r="E3292" s="271"/>
      <c r="F3292" s="272"/>
      <c r="G3292" s="189">
        <f t="shared" ref="G3292:G3296" si="399">ROUND(E3292*F3292,2)</f>
        <v>0</v>
      </c>
    </row>
    <row r="3293" spans="1:7" ht="20.100000000000001" customHeight="1" x14ac:dyDescent="0.2">
      <c r="A3293" s="268"/>
      <c r="B3293" s="182">
        <f t="shared" si="398"/>
        <v>0</v>
      </c>
      <c r="C3293" s="277"/>
      <c r="D3293" s="270"/>
      <c r="E3293" s="271"/>
      <c r="F3293" s="272"/>
      <c r="G3293" s="189">
        <f t="shared" si="399"/>
        <v>0</v>
      </c>
    </row>
    <row r="3294" spans="1:7" ht="20.100000000000001" customHeight="1" x14ac:dyDescent="0.2">
      <c r="A3294" s="268"/>
      <c r="B3294" s="182">
        <f t="shared" si="398"/>
        <v>0</v>
      </c>
      <c r="C3294" s="269"/>
      <c r="D3294" s="270"/>
      <c r="E3294" s="271"/>
      <c r="F3294" s="272"/>
      <c r="G3294" s="189">
        <f t="shared" si="399"/>
        <v>0</v>
      </c>
    </row>
    <row r="3295" spans="1:7" ht="20.100000000000001" customHeight="1" x14ac:dyDescent="0.2">
      <c r="A3295" s="268"/>
      <c r="B3295" s="182">
        <f t="shared" si="398"/>
        <v>0</v>
      </c>
      <c r="C3295" s="269"/>
      <c r="D3295" s="270"/>
      <c r="E3295" s="271"/>
      <c r="F3295" s="272"/>
      <c r="G3295" s="189">
        <f t="shared" si="399"/>
        <v>0</v>
      </c>
    </row>
    <row r="3296" spans="1:7" ht="20.100000000000001" customHeight="1" x14ac:dyDescent="0.2">
      <c r="A3296" s="268"/>
      <c r="B3296" s="182">
        <f t="shared" si="398"/>
        <v>0</v>
      </c>
      <c r="C3296" s="269"/>
      <c r="D3296" s="270"/>
      <c r="E3296" s="271"/>
      <c r="F3296" s="272"/>
      <c r="G3296" s="189">
        <f t="shared" si="399"/>
        <v>0</v>
      </c>
    </row>
    <row r="3297" spans="1:7" ht="20.100000000000001" customHeight="1" x14ac:dyDescent="0.2">
      <c r="A3297" s="190"/>
      <c r="B3297" s="165"/>
      <c r="C3297" s="170"/>
      <c r="D3297" s="165"/>
      <c r="E3297" s="166"/>
      <c r="F3297" s="185" t="s">
        <v>40</v>
      </c>
      <c r="G3297" s="186">
        <f>SUBTOTAL(9,G3288:G3296)</f>
        <v>0</v>
      </c>
    </row>
    <row r="3298" spans="1:7" ht="20.100000000000001" customHeight="1" thickBot="1" x14ac:dyDescent="0.25">
      <c r="A3298" s="191"/>
      <c r="B3298" s="192"/>
      <c r="C3298" s="193"/>
      <c r="D3298" s="192"/>
      <c r="E3298" s="194"/>
      <c r="F3298" s="195"/>
      <c r="G3298" s="196"/>
    </row>
    <row r="3299" spans="1:7" ht="20.100000000000001" customHeight="1" thickBot="1" x14ac:dyDescent="0.25">
      <c r="A3299" s="249" t="str">
        <f>B3257</f>
        <v>23-2</v>
      </c>
      <c r="B3299" s="247" t="str">
        <f>C3257</f>
        <v>Vereda municipal</v>
      </c>
      <c r="C3299" s="197"/>
      <c r="D3299" s="197" t="s">
        <v>41</v>
      </c>
      <c r="E3299" s="198"/>
      <c r="F3299" s="199" t="s">
        <v>42</v>
      </c>
      <c r="G3299" s="200">
        <f>SUBTOTAL(9,G3262:G3298)</f>
        <v>0</v>
      </c>
    </row>
    <row r="3300" spans="1:7" ht="20.100000000000001" customHeight="1" thickTop="1" thickBot="1" x14ac:dyDescent="0.25"/>
    <row r="3301" spans="1:7" ht="20.100000000000001" customHeight="1" thickTop="1" x14ac:dyDescent="0.2">
      <c r="A3301" s="329" t="s">
        <v>44</v>
      </c>
      <c r="B3301" s="330"/>
      <c r="C3301" s="330"/>
      <c r="D3301" s="330"/>
      <c r="E3301" s="330"/>
      <c r="F3301" s="330"/>
      <c r="G3301" s="331"/>
    </row>
    <row r="3302" spans="1:7" ht="20.100000000000001" customHeight="1" x14ac:dyDescent="0.2">
      <c r="A3302" s="155" t="s">
        <v>823</v>
      </c>
      <c r="B3302" s="156" t="str">
        <f>Comitente</f>
        <v>DIRECCIÓN ARQUITECTURA</v>
      </c>
      <c r="C3302" s="157"/>
      <c r="D3302" s="158"/>
      <c r="E3302" s="158"/>
      <c r="F3302" s="159"/>
      <c r="G3302" s="160"/>
    </row>
    <row r="3303" spans="1:7" ht="20.100000000000001" customHeight="1" x14ac:dyDescent="0.2">
      <c r="A3303" s="155" t="s">
        <v>824</v>
      </c>
      <c r="B3303" s="156">
        <f>Contratista</f>
        <v>0</v>
      </c>
      <c r="C3303" s="161"/>
      <c r="D3303" s="161"/>
      <c r="E3303" s="161"/>
      <c r="F3303" s="156"/>
      <c r="G3303" s="162"/>
    </row>
    <row r="3304" spans="1:7" ht="20.100000000000001" customHeight="1" x14ac:dyDescent="0.2">
      <c r="A3304" s="155" t="s">
        <v>31</v>
      </c>
      <c r="B3304" s="156" t="str">
        <f>Obra</f>
        <v>CENTRO DE SALUD SAN MARTIN</v>
      </c>
      <c r="C3304" s="161"/>
      <c r="D3304" s="161"/>
      <c r="E3304" s="161"/>
      <c r="F3304" s="156" t="s">
        <v>45</v>
      </c>
      <c r="G3304" s="162" t="str">
        <f>Fecha_Base</f>
        <v>07/11/2017</v>
      </c>
    </row>
    <row r="3305" spans="1:7" ht="20.100000000000001" customHeight="1" x14ac:dyDescent="0.2">
      <c r="A3305" s="163" t="s">
        <v>822</v>
      </c>
      <c r="B3305" s="164" t="str">
        <f>Ubicación</f>
        <v>CALLE NACIONAL - DISTRITO DOS ACEQUIAS</v>
      </c>
      <c r="C3305" s="164"/>
      <c r="D3305" s="165"/>
      <c r="E3305" s="166"/>
      <c r="F3305" s="167"/>
      <c r="G3305" s="168"/>
    </row>
    <row r="3306" spans="1:7" ht="20.100000000000001" customHeight="1" x14ac:dyDescent="0.2">
      <c r="A3306" s="163" t="s">
        <v>46</v>
      </c>
      <c r="B3306" s="278">
        <v>23</v>
      </c>
      <c r="C3306" s="170" t="str">
        <f>IF(B3306="","",VLOOKUP(B3306,Computo_Presupuesto,2,FALSE))</f>
        <v>OBRAS EXTERIORES</v>
      </c>
      <c r="D3306" s="171"/>
      <c r="E3306" s="166"/>
      <c r="F3306" s="167"/>
      <c r="G3306" s="168"/>
    </row>
    <row r="3307" spans="1:7" ht="20.100000000000001" customHeight="1" x14ac:dyDescent="0.2">
      <c r="A3307" s="163" t="s">
        <v>32</v>
      </c>
      <c r="B3307" s="254" t="s">
        <v>1669</v>
      </c>
      <c r="C3307" s="170" t="str">
        <f>IF(B3307=0,"",VLOOKUP(B3307,Computo_Presupuesto,2,FALSE))</f>
        <v>Veredin perimetral interior</v>
      </c>
      <c r="D3307" s="165"/>
      <c r="E3307" s="166"/>
      <c r="F3307" s="164" t="s">
        <v>33</v>
      </c>
      <c r="G3307" s="172" t="str">
        <f>IF(B3307=0,"",VLOOKUP(B3307,Computo_Presupuesto,4,FALSE))</f>
        <v>m2</v>
      </c>
    </row>
    <row r="3308" spans="1:7" ht="20.100000000000001" customHeight="1" x14ac:dyDescent="0.2">
      <c r="A3308" s="163"/>
      <c r="B3308" s="164"/>
      <c r="C3308" s="170"/>
      <c r="D3308" s="165"/>
      <c r="E3308" s="166"/>
      <c r="F3308" s="170"/>
      <c r="G3308" s="173"/>
    </row>
    <row r="3309" spans="1:7" ht="20.100000000000001" customHeight="1" x14ac:dyDescent="0.2">
      <c r="A3309" s="332" t="s">
        <v>685</v>
      </c>
      <c r="B3309" s="333"/>
      <c r="C3309" s="334" t="s">
        <v>0</v>
      </c>
      <c r="D3309" s="334" t="s">
        <v>34</v>
      </c>
      <c r="E3309" s="335" t="s">
        <v>35</v>
      </c>
      <c r="F3309" s="336" t="s">
        <v>36</v>
      </c>
      <c r="G3309" s="337" t="s">
        <v>37</v>
      </c>
    </row>
    <row r="3310" spans="1:7" ht="20.100000000000001" customHeight="1" x14ac:dyDescent="0.2">
      <c r="A3310" s="174" t="s">
        <v>686</v>
      </c>
      <c r="B3310" s="175" t="s">
        <v>687</v>
      </c>
      <c r="C3310" s="334"/>
      <c r="D3310" s="334"/>
      <c r="E3310" s="335"/>
      <c r="F3310" s="336"/>
      <c r="G3310" s="337"/>
    </row>
    <row r="3311" spans="1:7" ht="20.100000000000001" customHeight="1" x14ac:dyDescent="0.2">
      <c r="A3311" s="287"/>
      <c r="B3311" s="176"/>
      <c r="C3311" s="177" t="s">
        <v>825</v>
      </c>
      <c r="D3311" s="178"/>
      <c r="E3311" s="179"/>
      <c r="F3311" s="180"/>
      <c r="G3311" s="181"/>
    </row>
    <row r="3312" spans="1:7" ht="20.100000000000001" customHeight="1" x14ac:dyDescent="0.2">
      <c r="A3312" s="268"/>
      <c r="B3312" s="182">
        <f t="shared" ref="B3312:B3323" si="400">IF(A3312=0,0,VLOOKUP(A3312,Tabla_Indices,2,FALSE))</f>
        <v>0</v>
      </c>
      <c r="C3312" s="269"/>
      <c r="D3312" s="270"/>
      <c r="E3312" s="271"/>
      <c r="F3312" s="272"/>
      <c r="G3312" s="183">
        <f>ROUND(E3312*F3312,2)</f>
        <v>0</v>
      </c>
    </row>
    <row r="3313" spans="1:7" ht="20.100000000000001" customHeight="1" x14ac:dyDescent="0.2">
      <c r="A3313" s="273"/>
      <c r="B3313" s="182">
        <f t="shared" si="400"/>
        <v>0</v>
      </c>
      <c r="C3313" s="269"/>
      <c r="D3313" s="270"/>
      <c r="E3313" s="271"/>
      <c r="F3313" s="272"/>
      <c r="G3313" s="183">
        <f t="shared" ref="G3313:G3323" si="401">ROUND(E3313*F3313,2)</f>
        <v>0</v>
      </c>
    </row>
    <row r="3314" spans="1:7" ht="20.100000000000001" customHeight="1" x14ac:dyDescent="0.2">
      <c r="A3314" s="268"/>
      <c r="B3314" s="182">
        <f t="shared" si="400"/>
        <v>0</v>
      </c>
      <c r="C3314" s="269"/>
      <c r="D3314" s="270"/>
      <c r="E3314" s="271"/>
      <c r="F3314" s="272"/>
      <c r="G3314" s="183">
        <f t="shared" si="401"/>
        <v>0</v>
      </c>
    </row>
    <row r="3315" spans="1:7" ht="20.100000000000001" customHeight="1" x14ac:dyDescent="0.2">
      <c r="A3315" s="268"/>
      <c r="B3315" s="182">
        <f t="shared" si="400"/>
        <v>0</v>
      </c>
      <c r="C3315" s="269"/>
      <c r="D3315" s="270"/>
      <c r="E3315" s="271"/>
      <c r="F3315" s="272"/>
      <c r="G3315" s="183">
        <f t="shared" si="401"/>
        <v>0</v>
      </c>
    </row>
    <row r="3316" spans="1:7" ht="20.100000000000001" customHeight="1" x14ac:dyDescent="0.2">
      <c r="A3316" s="268"/>
      <c r="B3316" s="182">
        <f t="shared" si="400"/>
        <v>0</v>
      </c>
      <c r="C3316" s="269"/>
      <c r="D3316" s="270"/>
      <c r="E3316" s="274"/>
      <c r="F3316" s="272"/>
      <c r="G3316" s="183">
        <f t="shared" si="401"/>
        <v>0</v>
      </c>
    </row>
    <row r="3317" spans="1:7" ht="20.100000000000001" customHeight="1" x14ac:dyDescent="0.2">
      <c r="A3317" s="268"/>
      <c r="B3317" s="182">
        <f t="shared" si="400"/>
        <v>0</v>
      </c>
      <c r="C3317" s="269"/>
      <c r="D3317" s="270"/>
      <c r="E3317" s="274"/>
      <c r="F3317" s="272"/>
      <c r="G3317" s="183">
        <f t="shared" si="401"/>
        <v>0</v>
      </c>
    </row>
    <row r="3318" spans="1:7" ht="20.100000000000001" customHeight="1" x14ac:dyDescent="0.2">
      <c r="A3318" s="268"/>
      <c r="B3318" s="182">
        <f t="shared" si="400"/>
        <v>0</v>
      </c>
      <c r="C3318" s="269"/>
      <c r="D3318" s="270"/>
      <c r="E3318" s="271"/>
      <c r="F3318" s="272"/>
      <c r="G3318" s="183">
        <f t="shared" si="401"/>
        <v>0</v>
      </c>
    </row>
    <row r="3319" spans="1:7" ht="20.100000000000001" customHeight="1" x14ac:dyDescent="0.2">
      <c r="A3319" s="268"/>
      <c r="B3319" s="182">
        <f t="shared" si="400"/>
        <v>0</v>
      </c>
      <c r="C3319" s="269"/>
      <c r="D3319" s="270"/>
      <c r="E3319" s="271"/>
      <c r="F3319" s="272"/>
      <c r="G3319" s="183">
        <f t="shared" si="401"/>
        <v>0</v>
      </c>
    </row>
    <row r="3320" spans="1:7" ht="20.100000000000001" customHeight="1" x14ac:dyDescent="0.2">
      <c r="A3320" s="268"/>
      <c r="B3320" s="182">
        <f t="shared" si="400"/>
        <v>0</v>
      </c>
      <c r="C3320" s="269"/>
      <c r="D3320" s="270"/>
      <c r="E3320" s="271"/>
      <c r="F3320" s="272"/>
      <c r="G3320" s="183">
        <f t="shared" si="401"/>
        <v>0</v>
      </c>
    </row>
    <row r="3321" spans="1:7" ht="20.100000000000001" customHeight="1" x14ac:dyDescent="0.2">
      <c r="A3321" s="268"/>
      <c r="B3321" s="182">
        <f t="shared" si="400"/>
        <v>0</v>
      </c>
      <c r="C3321" s="269"/>
      <c r="D3321" s="270"/>
      <c r="E3321" s="271"/>
      <c r="F3321" s="272"/>
      <c r="G3321" s="183">
        <f t="shared" si="401"/>
        <v>0</v>
      </c>
    </row>
    <row r="3322" spans="1:7" ht="20.100000000000001" customHeight="1" x14ac:dyDescent="0.2">
      <c r="A3322" s="268"/>
      <c r="B3322" s="182">
        <f t="shared" si="400"/>
        <v>0</v>
      </c>
      <c r="C3322" s="269"/>
      <c r="D3322" s="270"/>
      <c r="E3322" s="271"/>
      <c r="F3322" s="272"/>
      <c r="G3322" s="183">
        <f t="shared" si="401"/>
        <v>0</v>
      </c>
    </row>
    <row r="3323" spans="1:7" ht="20.100000000000001" customHeight="1" x14ac:dyDescent="0.2">
      <c r="A3323" s="268"/>
      <c r="B3323" s="182">
        <f t="shared" si="400"/>
        <v>0</v>
      </c>
      <c r="C3323" s="269"/>
      <c r="D3323" s="270"/>
      <c r="E3323" s="271"/>
      <c r="F3323" s="272"/>
      <c r="G3323" s="183">
        <f t="shared" si="401"/>
        <v>0</v>
      </c>
    </row>
    <row r="3324" spans="1:7" ht="20.100000000000001" customHeight="1" x14ac:dyDescent="0.2">
      <c r="A3324" s="184"/>
      <c r="B3324" s="170"/>
      <c r="C3324" s="170"/>
      <c r="D3324" s="165"/>
      <c r="E3324" s="166"/>
      <c r="F3324" s="185" t="s">
        <v>38</v>
      </c>
      <c r="G3324" s="186">
        <f>SUBTOTAL(9,G3312:G3323)</f>
        <v>0</v>
      </c>
    </row>
    <row r="3325" spans="1:7" ht="20.100000000000001" customHeight="1" x14ac:dyDescent="0.2">
      <c r="A3325" s="184"/>
      <c r="B3325" s="170"/>
      <c r="C3325" s="187" t="s">
        <v>826</v>
      </c>
      <c r="D3325" s="165"/>
      <c r="E3325" s="166"/>
      <c r="F3325" s="167"/>
      <c r="G3325" s="188"/>
    </row>
    <row r="3326" spans="1:7" ht="20.100000000000001" customHeight="1" x14ac:dyDescent="0.2">
      <c r="A3326" s="268"/>
      <c r="B3326" s="182">
        <f t="shared" ref="B3326:B3335" si="402">IF(A3326=0,0,VLOOKUP(A3326,Tabla_Indices,2,FALSE))</f>
        <v>0</v>
      </c>
      <c r="C3326" s="275"/>
      <c r="D3326" s="270"/>
      <c r="E3326" s="271"/>
      <c r="F3326" s="272"/>
      <c r="G3326" s="183">
        <f>ROUND(E3326*F3326,2)</f>
        <v>0</v>
      </c>
    </row>
    <row r="3327" spans="1:7" ht="20.100000000000001" customHeight="1" x14ac:dyDescent="0.2">
      <c r="A3327" s="268"/>
      <c r="B3327" s="182">
        <f t="shared" si="402"/>
        <v>0</v>
      </c>
      <c r="C3327" s="269"/>
      <c r="D3327" s="270"/>
      <c r="E3327" s="271"/>
      <c r="F3327" s="272"/>
      <c r="G3327" s="183">
        <f>ROUND(E3327*F3327,2)</f>
        <v>0</v>
      </c>
    </row>
    <row r="3328" spans="1:7" ht="20.100000000000001" customHeight="1" x14ac:dyDescent="0.2">
      <c r="A3328" s="268"/>
      <c r="B3328" s="182">
        <f t="shared" si="402"/>
        <v>0</v>
      </c>
      <c r="C3328" s="269"/>
      <c r="D3328" s="270"/>
      <c r="E3328" s="271"/>
      <c r="F3328" s="272"/>
      <c r="G3328" s="183">
        <f t="shared" ref="G3328:G3335" si="403">ROUND(E3328*F3328,2)</f>
        <v>0</v>
      </c>
    </row>
    <row r="3329" spans="1:7" ht="20.100000000000001" customHeight="1" x14ac:dyDescent="0.2">
      <c r="A3329" s="268"/>
      <c r="B3329" s="182">
        <f t="shared" si="402"/>
        <v>0</v>
      </c>
      <c r="C3329" s="269"/>
      <c r="D3329" s="270"/>
      <c r="E3329" s="271"/>
      <c r="F3329" s="272"/>
      <c r="G3329" s="183">
        <f t="shared" si="403"/>
        <v>0</v>
      </c>
    </row>
    <row r="3330" spans="1:7" ht="20.100000000000001" customHeight="1" x14ac:dyDescent="0.2">
      <c r="A3330" s="268"/>
      <c r="B3330" s="182">
        <f t="shared" si="402"/>
        <v>0</v>
      </c>
      <c r="C3330" s="269"/>
      <c r="D3330" s="270"/>
      <c r="E3330" s="271"/>
      <c r="F3330" s="272"/>
      <c r="G3330" s="183">
        <f t="shared" si="403"/>
        <v>0</v>
      </c>
    </row>
    <row r="3331" spans="1:7" ht="20.100000000000001" customHeight="1" x14ac:dyDescent="0.2">
      <c r="A3331" s="268"/>
      <c r="B3331" s="182">
        <f t="shared" si="402"/>
        <v>0</v>
      </c>
      <c r="C3331" s="269"/>
      <c r="D3331" s="270"/>
      <c r="E3331" s="271"/>
      <c r="F3331" s="272"/>
      <c r="G3331" s="183">
        <f t="shared" si="403"/>
        <v>0</v>
      </c>
    </row>
    <row r="3332" spans="1:7" ht="20.100000000000001" customHeight="1" x14ac:dyDescent="0.2">
      <c r="A3332" s="268"/>
      <c r="B3332" s="182">
        <f t="shared" si="402"/>
        <v>0</v>
      </c>
      <c r="C3332" s="269"/>
      <c r="D3332" s="270"/>
      <c r="E3332" s="271"/>
      <c r="F3332" s="272"/>
      <c r="G3332" s="183">
        <f t="shared" si="403"/>
        <v>0</v>
      </c>
    </row>
    <row r="3333" spans="1:7" ht="20.100000000000001" customHeight="1" x14ac:dyDescent="0.2">
      <c r="A3333" s="268"/>
      <c r="B3333" s="182">
        <f t="shared" si="402"/>
        <v>0</v>
      </c>
      <c r="C3333" s="269"/>
      <c r="D3333" s="270"/>
      <c r="E3333" s="271"/>
      <c r="F3333" s="272"/>
      <c r="G3333" s="183">
        <f t="shared" si="403"/>
        <v>0</v>
      </c>
    </row>
    <row r="3334" spans="1:7" ht="20.100000000000001" customHeight="1" x14ac:dyDescent="0.2">
      <c r="A3334" s="268"/>
      <c r="B3334" s="182">
        <f t="shared" si="402"/>
        <v>0</v>
      </c>
      <c r="C3334" s="269"/>
      <c r="D3334" s="270"/>
      <c r="E3334" s="271"/>
      <c r="F3334" s="272"/>
      <c r="G3334" s="183">
        <f t="shared" si="403"/>
        <v>0</v>
      </c>
    </row>
    <row r="3335" spans="1:7" ht="20.100000000000001" customHeight="1" x14ac:dyDescent="0.2">
      <c r="A3335" s="268"/>
      <c r="B3335" s="182">
        <f t="shared" si="402"/>
        <v>0</v>
      </c>
      <c r="C3335" s="269"/>
      <c r="D3335" s="270"/>
      <c r="E3335" s="271"/>
      <c r="F3335" s="272"/>
      <c r="G3335" s="183">
        <f t="shared" si="403"/>
        <v>0</v>
      </c>
    </row>
    <row r="3336" spans="1:7" ht="20.100000000000001" customHeight="1" x14ac:dyDescent="0.2">
      <c r="A3336" s="184"/>
      <c r="B3336" s="170"/>
      <c r="C3336" s="170"/>
      <c r="D3336" s="165"/>
      <c r="E3336" s="166"/>
      <c r="F3336" s="185" t="s">
        <v>39</v>
      </c>
      <c r="G3336" s="186">
        <f>SUBTOTAL(9,G3326:G3335)</f>
        <v>0</v>
      </c>
    </row>
    <row r="3337" spans="1:7" ht="20.100000000000001" customHeight="1" x14ac:dyDescent="0.2">
      <c r="A3337" s="184"/>
      <c r="B3337" s="170"/>
      <c r="C3337" s="187" t="s">
        <v>827</v>
      </c>
      <c r="D3337" s="165"/>
      <c r="E3337" s="166"/>
      <c r="F3337" s="170"/>
      <c r="G3337" s="188"/>
    </row>
    <row r="3338" spans="1:7" ht="20.100000000000001" customHeight="1" x14ac:dyDescent="0.2">
      <c r="A3338" s="268"/>
      <c r="B3338" s="182">
        <f t="shared" ref="B3338:B3346" si="404">IF(A3338=0,0,VLOOKUP(A3338,Tabla_Indices,2,FALSE))</f>
        <v>0</v>
      </c>
      <c r="C3338" s="269"/>
      <c r="D3338" s="270"/>
      <c r="E3338" s="271"/>
      <c r="F3338" s="276"/>
      <c r="G3338" s="189">
        <f>ROUND(E3338*F3338,2)</f>
        <v>0</v>
      </c>
    </row>
    <row r="3339" spans="1:7" ht="20.100000000000001" customHeight="1" x14ac:dyDescent="0.2">
      <c r="A3339" s="268"/>
      <c r="B3339" s="182">
        <f t="shared" si="404"/>
        <v>0</v>
      </c>
      <c r="C3339" s="275"/>
      <c r="D3339" s="270"/>
      <c r="E3339" s="271"/>
      <c r="F3339" s="272"/>
      <c r="G3339" s="189">
        <f>ROUND(E3339*F3339,2)</f>
        <v>0</v>
      </c>
    </row>
    <row r="3340" spans="1:7" ht="20.100000000000001" customHeight="1" x14ac:dyDescent="0.2">
      <c r="A3340" s="268"/>
      <c r="B3340" s="182">
        <f t="shared" si="404"/>
        <v>0</v>
      </c>
      <c r="C3340" s="277"/>
      <c r="D3340" s="270"/>
      <c r="E3340" s="271"/>
      <c r="F3340" s="272"/>
      <c r="G3340" s="189">
        <f>ROUND(E3340*F3340,2)</f>
        <v>0</v>
      </c>
    </row>
    <row r="3341" spans="1:7" ht="20.100000000000001" customHeight="1" x14ac:dyDescent="0.2">
      <c r="A3341" s="268"/>
      <c r="B3341" s="182">
        <f t="shared" si="404"/>
        <v>0</v>
      </c>
      <c r="C3341" s="277"/>
      <c r="D3341" s="270"/>
      <c r="E3341" s="271"/>
      <c r="F3341" s="272"/>
      <c r="G3341" s="189">
        <f>ROUND(E3341*F3341,2)</f>
        <v>0</v>
      </c>
    </row>
    <row r="3342" spans="1:7" ht="20.100000000000001" customHeight="1" x14ac:dyDescent="0.2">
      <c r="A3342" s="268"/>
      <c r="B3342" s="182">
        <f t="shared" si="404"/>
        <v>0</v>
      </c>
      <c r="C3342" s="277"/>
      <c r="D3342" s="270"/>
      <c r="E3342" s="271"/>
      <c r="F3342" s="272"/>
      <c r="G3342" s="189">
        <f t="shared" ref="G3342:G3346" si="405">ROUND(E3342*F3342,2)</f>
        <v>0</v>
      </c>
    </row>
    <row r="3343" spans="1:7" ht="20.100000000000001" customHeight="1" x14ac:dyDescent="0.2">
      <c r="A3343" s="268"/>
      <c r="B3343" s="182">
        <f t="shared" si="404"/>
        <v>0</v>
      </c>
      <c r="C3343" s="277"/>
      <c r="D3343" s="270"/>
      <c r="E3343" s="271"/>
      <c r="F3343" s="272"/>
      <c r="G3343" s="189">
        <f t="shared" si="405"/>
        <v>0</v>
      </c>
    </row>
    <row r="3344" spans="1:7" ht="20.100000000000001" customHeight="1" x14ac:dyDescent="0.2">
      <c r="A3344" s="268"/>
      <c r="B3344" s="182">
        <f t="shared" si="404"/>
        <v>0</v>
      </c>
      <c r="C3344" s="269"/>
      <c r="D3344" s="270"/>
      <c r="E3344" s="271"/>
      <c r="F3344" s="272"/>
      <c r="G3344" s="189">
        <f t="shared" si="405"/>
        <v>0</v>
      </c>
    </row>
    <row r="3345" spans="1:7" ht="20.100000000000001" customHeight="1" x14ac:dyDescent="0.2">
      <c r="A3345" s="268"/>
      <c r="B3345" s="182">
        <f t="shared" si="404"/>
        <v>0</v>
      </c>
      <c r="C3345" s="269"/>
      <c r="D3345" s="270"/>
      <c r="E3345" s="271"/>
      <c r="F3345" s="272"/>
      <c r="G3345" s="189">
        <f t="shared" si="405"/>
        <v>0</v>
      </c>
    </row>
    <row r="3346" spans="1:7" ht="20.100000000000001" customHeight="1" x14ac:dyDescent="0.2">
      <c r="A3346" s="268"/>
      <c r="B3346" s="182">
        <f t="shared" si="404"/>
        <v>0</v>
      </c>
      <c r="C3346" s="269"/>
      <c r="D3346" s="270"/>
      <c r="E3346" s="271"/>
      <c r="F3346" s="272"/>
      <c r="G3346" s="189">
        <f t="shared" si="405"/>
        <v>0</v>
      </c>
    </row>
    <row r="3347" spans="1:7" ht="20.100000000000001" customHeight="1" x14ac:dyDescent="0.2">
      <c r="A3347" s="190"/>
      <c r="B3347" s="165"/>
      <c r="C3347" s="170"/>
      <c r="D3347" s="165"/>
      <c r="E3347" s="166"/>
      <c r="F3347" s="185" t="s">
        <v>40</v>
      </c>
      <c r="G3347" s="186">
        <f>SUBTOTAL(9,G3338:G3346)</f>
        <v>0</v>
      </c>
    </row>
    <row r="3348" spans="1:7" ht="20.100000000000001" customHeight="1" thickBot="1" x14ac:dyDescent="0.25">
      <c r="A3348" s="191"/>
      <c r="B3348" s="192"/>
      <c r="C3348" s="193"/>
      <c r="D3348" s="192"/>
      <c r="E3348" s="194"/>
      <c r="F3348" s="195"/>
      <c r="G3348" s="196"/>
    </row>
    <row r="3349" spans="1:7" ht="20.100000000000001" customHeight="1" thickBot="1" x14ac:dyDescent="0.25">
      <c r="A3349" s="249" t="str">
        <f>B3307</f>
        <v>23-3</v>
      </c>
      <c r="B3349" s="247" t="str">
        <f>C3307</f>
        <v>Veredin perimetral interior</v>
      </c>
      <c r="C3349" s="197"/>
      <c r="D3349" s="197" t="s">
        <v>41</v>
      </c>
      <c r="E3349" s="198"/>
      <c r="F3349" s="199" t="s">
        <v>42</v>
      </c>
      <c r="G3349" s="200">
        <f>SUBTOTAL(9,G3312:G3348)</f>
        <v>0</v>
      </c>
    </row>
    <row r="3350" spans="1:7" ht="20.100000000000001" customHeight="1" thickTop="1" thickBot="1" x14ac:dyDescent="0.25"/>
    <row r="3351" spans="1:7" ht="20.100000000000001" customHeight="1" thickTop="1" x14ac:dyDescent="0.2">
      <c r="A3351" s="329" t="s">
        <v>44</v>
      </c>
      <c r="B3351" s="330"/>
      <c r="C3351" s="330"/>
      <c r="D3351" s="330"/>
      <c r="E3351" s="330"/>
      <c r="F3351" s="330"/>
      <c r="G3351" s="331"/>
    </row>
    <row r="3352" spans="1:7" ht="20.100000000000001" customHeight="1" x14ac:dyDescent="0.2">
      <c r="A3352" s="155" t="s">
        <v>823</v>
      </c>
      <c r="B3352" s="156" t="str">
        <f>Comitente</f>
        <v>DIRECCIÓN ARQUITECTURA</v>
      </c>
      <c r="C3352" s="157"/>
      <c r="D3352" s="158"/>
      <c r="E3352" s="158"/>
      <c r="F3352" s="159"/>
      <c r="G3352" s="160"/>
    </row>
    <row r="3353" spans="1:7" ht="20.100000000000001" customHeight="1" x14ac:dyDescent="0.2">
      <c r="A3353" s="155" t="s">
        <v>824</v>
      </c>
      <c r="B3353" s="156">
        <f>Contratista</f>
        <v>0</v>
      </c>
      <c r="C3353" s="161"/>
      <c r="D3353" s="161"/>
      <c r="E3353" s="161"/>
      <c r="F3353" s="156"/>
      <c r="G3353" s="162"/>
    </row>
    <row r="3354" spans="1:7" ht="20.100000000000001" customHeight="1" x14ac:dyDescent="0.2">
      <c r="A3354" s="155" t="s">
        <v>31</v>
      </c>
      <c r="B3354" s="156" t="str">
        <f>Obra</f>
        <v>CENTRO DE SALUD SAN MARTIN</v>
      </c>
      <c r="C3354" s="161"/>
      <c r="D3354" s="161"/>
      <c r="E3354" s="161"/>
      <c r="F3354" s="156" t="s">
        <v>45</v>
      </c>
      <c r="G3354" s="162" t="str">
        <f>Fecha_Base</f>
        <v>07/11/2017</v>
      </c>
    </row>
    <row r="3355" spans="1:7" ht="20.100000000000001" customHeight="1" x14ac:dyDescent="0.2">
      <c r="A3355" s="163" t="s">
        <v>822</v>
      </c>
      <c r="B3355" s="164" t="str">
        <f>Ubicación</f>
        <v>CALLE NACIONAL - DISTRITO DOS ACEQUIAS</v>
      </c>
      <c r="C3355" s="164"/>
      <c r="D3355" s="165"/>
      <c r="E3355" s="166"/>
      <c r="F3355" s="167"/>
      <c r="G3355" s="168"/>
    </row>
    <row r="3356" spans="1:7" ht="20.100000000000001" customHeight="1" x14ac:dyDescent="0.2">
      <c r="A3356" s="163" t="s">
        <v>46</v>
      </c>
      <c r="B3356" s="278">
        <v>24</v>
      </c>
      <c r="C3356" s="170" t="str">
        <f>IF(B3356="","",VLOOKUP(B3356,Computo_Presupuesto,2,FALSE))</f>
        <v>SEÑALETICA</v>
      </c>
      <c r="D3356" s="171"/>
      <c r="E3356" s="166"/>
      <c r="F3356" s="167"/>
      <c r="G3356" s="168"/>
    </row>
    <row r="3357" spans="1:7" ht="20.100000000000001" customHeight="1" x14ac:dyDescent="0.2">
      <c r="A3357" s="163" t="s">
        <v>32</v>
      </c>
      <c r="B3357" s="254" t="s">
        <v>1615</v>
      </c>
      <c r="C3357" s="170" t="str">
        <f>IF(B3357=0,"",VLOOKUP(B3357,Computo_Presupuesto,2,FALSE))</f>
        <v xml:space="preserve">Señaletica Interna </v>
      </c>
      <c r="D3357" s="165"/>
      <c r="E3357" s="166"/>
      <c r="F3357" s="164" t="s">
        <v>33</v>
      </c>
      <c r="G3357" s="172" t="str">
        <f>IF(B3357=0,"",VLOOKUP(B3357,Computo_Presupuesto,4,FALSE))</f>
        <v>gl</v>
      </c>
    </row>
    <row r="3358" spans="1:7" ht="20.100000000000001" customHeight="1" x14ac:dyDescent="0.2">
      <c r="A3358" s="163"/>
      <c r="B3358" s="164"/>
      <c r="C3358" s="170"/>
      <c r="D3358" s="165"/>
      <c r="E3358" s="166"/>
      <c r="F3358" s="170"/>
      <c r="G3358" s="173"/>
    </row>
    <row r="3359" spans="1:7" ht="20.100000000000001" customHeight="1" x14ac:dyDescent="0.2">
      <c r="A3359" s="332" t="s">
        <v>685</v>
      </c>
      <c r="B3359" s="333"/>
      <c r="C3359" s="334" t="s">
        <v>0</v>
      </c>
      <c r="D3359" s="334" t="s">
        <v>34</v>
      </c>
      <c r="E3359" s="335" t="s">
        <v>35</v>
      </c>
      <c r="F3359" s="336" t="s">
        <v>36</v>
      </c>
      <c r="G3359" s="337" t="s">
        <v>37</v>
      </c>
    </row>
    <row r="3360" spans="1:7" ht="20.100000000000001" customHeight="1" x14ac:dyDescent="0.2">
      <c r="A3360" s="174" t="s">
        <v>686</v>
      </c>
      <c r="B3360" s="175" t="s">
        <v>687</v>
      </c>
      <c r="C3360" s="334"/>
      <c r="D3360" s="334"/>
      <c r="E3360" s="335"/>
      <c r="F3360" s="336"/>
      <c r="G3360" s="337"/>
    </row>
    <row r="3361" spans="1:7" ht="20.100000000000001" customHeight="1" x14ac:dyDescent="0.2">
      <c r="A3361" s="287"/>
      <c r="B3361" s="176"/>
      <c r="C3361" s="177" t="s">
        <v>825</v>
      </c>
      <c r="D3361" s="178"/>
      <c r="E3361" s="179"/>
      <c r="F3361" s="180"/>
      <c r="G3361" s="181"/>
    </row>
    <row r="3362" spans="1:7" ht="20.100000000000001" customHeight="1" x14ac:dyDescent="0.2">
      <c r="A3362" s="268"/>
      <c r="B3362" s="182">
        <f t="shared" ref="B3362:B3373" si="406">IF(A3362=0,0,VLOOKUP(A3362,Tabla_Indices,2,FALSE))</f>
        <v>0</v>
      </c>
      <c r="C3362" s="269"/>
      <c r="D3362" s="270"/>
      <c r="E3362" s="271"/>
      <c r="F3362" s="272"/>
      <c r="G3362" s="183">
        <f>ROUND(E3362*F3362,2)</f>
        <v>0</v>
      </c>
    </row>
    <row r="3363" spans="1:7" ht="20.100000000000001" customHeight="1" x14ac:dyDescent="0.2">
      <c r="A3363" s="273"/>
      <c r="B3363" s="182">
        <f t="shared" si="406"/>
        <v>0</v>
      </c>
      <c r="C3363" s="269"/>
      <c r="D3363" s="270"/>
      <c r="E3363" s="271"/>
      <c r="F3363" s="272"/>
      <c r="G3363" s="183">
        <f t="shared" ref="G3363:G3373" si="407">ROUND(E3363*F3363,2)</f>
        <v>0</v>
      </c>
    </row>
    <row r="3364" spans="1:7" ht="20.100000000000001" customHeight="1" x14ac:dyDescent="0.2">
      <c r="A3364" s="268"/>
      <c r="B3364" s="182">
        <f t="shared" si="406"/>
        <v>0</v>
      </c>
      <c r="C3364" s="269"/>
      <c r="D3364" s="270"/>
      <c r="E3364" s="271"/>
      <c r="F3364" s="272"/>
      <c r="G3364" s="183">
        <f t="shared" si="407"/>
        <v>0</v>
      </c>
    </row>
    <row r="3365" spans="1:7" ht="20.100000000000001" customHeight="1" x14ac:dyDescent="0.2">
      <c r="A3365" s="268"/>
      <c r="B3365" s="182">
        <f t="shared" si="406"/>
        <v>0</v>
      </c>
      <c r="C3365" s="269"/>
      <c r="D3365" s="270"/>
      <c r="E3365" s="271"/>
      <c r="F3365" s="272"/>
      <c r="G3365" s="183">
        <f t="shared" si="407"/>
        <v>0</v>
      </c>
    </row>
    <row r="3366" spans="1:7" ht="20.100000000000001" customHeight="1" x14ac:dyDescent="0.2">
      <c r="A3366" s="268"/>
      <c r="B3366" s="182">
        <f t="shared" si="406"/>
        <v>0</v>
      </c>
      <c r="C3366" s="269"/>
      <c r="D3366" s="270"/>
      <c r="E3366" s="274"/>
      <c r="F3366" s="272"/>
      <c r="G3366" s="183">
        <f t="shared" si="407"/>
        <v>0</v>
      </c>
    </row>
    <row r="3367" spans="1:7" ht="20.100000000000001" customHeight="1" x14ac:dyDescent="0.2">
      <c r="A3367" s="268"/>
      <c r="B3367" s="182">
        <f t="shared" si="406"/>
        <v>0</v>
      </c>
      <c r="C3367" s="269"/>
      <c r="D3367" s="270"/>
      <c r="E3367" s="274"/>
      <c r="F3367" s="272"/>
      <c r="G3367" s="183">
        <f t="shared" si="407"/>
        <v>0</v>
      </c>
    </row>
    <row r="3368" spans="1:7" ht="20.100000000000001" customHeight="1" x14ac:dyDescent="0.2">
      <c r="A3368" s="268"/>
      <c r="B3368" s="182">
        <f t="shared" si="406"/>
        <v>0</v>
      </c>
      <c r="C3368" s="269"/>
      <c r="D3368" s="270"/>
      <c r="E3368" s="271"/>
      <c r="F3368" s="272"/>
      <c r="G3368" s="183">
        <f t="shared" si="407"/>
        <v>0</v>
      </c>
    </row>
    <row r="3369" spans="1:7" ht="20.100000000000001" customHeight="1" x14ac:dyDescent="0.2">
      <c r="A3369" s="268"/>
      <c r="B3369" s="182">
        <f t="shared" si="406"/>
        <v>0</v>
      </c>
      <c r="C3369" s="269"/>
      <c r="D3369" s="270"/>
      <c r="E3369" s="271"/>
      <c r="F3369" s="272"/>
      <c r="G3369" s="183">
        <f t="shared" si="407"/>
        <v>0</v>
      </c>
    </row>
    <row r="3370" spans="1:7" ht="20.100000000000001" customHeight="1" x14ac:dyDescent="0.2">
      <c r="A3370" s="268"/>
      <c r="B3370" s="182">
        <f t="shared" si="406"/>
        <v>0</v>
      </c>
      <c r="C3370" s="269"/>
      <c r="D3370" s="270"/>
      <c r="E3370" s="271"/>
      <c r="F3370" s="272"/>
      <c r="G3370" s="183">
        <f t="shared" si="407"/>
        <v>0</v>
      </c>
    </row>
    <row r="3371" spans="1:7" ht="20.100000000000001" customHeight="1" x14ac:dyDescent="0.2">
      <c r="A3371" s="268"/>
      <c r="B3371" s="182">
        <f t="shared" si="406"/>
        <v>0</v>
      </c>
      <c r="C3371" s="269"/>
      <c r="D3371" s="270"/>
      <c r="E3371" s="271"/>
      <c r="F3371" s="272"/>
      <c r="G3371" s="183">
        <f t="shared" si="407"/>
        <v>0</v>
      </c>
    </row>
    <row r="3372" spans="1:7" ht="20.100000000000001" customHeight="1" x14ac:dyDescent="0.2">
      <c r="A3372" s="268"/>
      <c r="B3372" s="182">
        <f t="shared" si="406"/>
        <v>0</v>
      </c>
      <c r="C3372" s="269"/>
      <c r="D3372" s="270"/>
      <c r="E3372" s="271"/>
      <c r="F3372" s="272"/>
      <c r="G3372" s="183">
        <f t="shared" si="407"/>
        <v>0</v>
      </c>
    </row>
    <row r="3373" spans="1:7" ht="20.100000000000001" customHeight="1" x14ac:dyDescent="0.2">
      <c r="A3373" s="268"/>
      <c r="B3373" s="182">
        <f t="shared" si="406"/>
        <v>0</v>
      </c>
      <c r="C3373" s="269"/>
      <c r="D3373" s="270"/>
      <c r="E3373" s="271"/>
      <c r="F3373" s="272"/>
      <c r="G3373" s="183">
        <f t="shared" si="407"/>
        <v>0</v>
      </c>
    </row>
    <row r="3374" spans="1:7" ht="20.100000000000001" customHeight="1" x14ac:dyDescent="0.2">
      <c r="A3374" s="184"/>
      <c r="B3374" s="170"/>
      <c r="C3374" s="170"/>
      <c r="D3374" s="165"/>
      <c r="E3374" s="166"/>
      <c r="F3374" s="185" t="s">
        <v>38</v>
      </c>
      <c r="G3374" s="186">
        <f>SUBTOTAL(9,G3362:G3373)</f>
        <v>0</v>
      </c>
    </row>
    <row r="3375" spans="1:7" ht="20.100000000000001" customHeight="1" x14ac:dyDescent="0.2">
      <c r="A3375" s="184"/>
      <c r="B3375" s="170"/>
      <c r="C3375" s="187" t="s">
        <v>826</v>
      </c>
      <c r="D3375" s="165"/>
      <c r="E3375" s="166"/>
      <c r="F3375" s="167"/>
      <c r="G3375" s="188"/>
    </row>
    <row r="3376" spans="1:7" ht="20.100000000000001" customHeight="1" x14ac:dyDescent="0.2">
      <c r="A3376" s="268"/>
      <c r="B3376" s="182">
        <f t="shared" ref="B3376:B3385" si="408">IF(A3376=0,0,VLOOKUP(A3376,Tabla_Indices,2,FALSE))</f>
        <v>0</v>
      </c>
      <c r="C3376" s="275"/>
      <c r="D3376" s="270"/>
      <c r="E3376" s="271"/>
      <c r="F3376" s="272"/>
      <c r="G3376" s="183">
        <f>ROUND(E3376*F3376,2)</f>
        <v>0</v>
      </c>
    </row>
    <row r="3377" spans="1:7" ht="20.100000000000001" customHeight="1" x14ac:dyDescent="0.2">
      <c r="A3377" s="268"/>
      <c r="B3377" s="182">
        <f t="shared" si="408"/>
        <v>0</v>
      </c>
      <c r="C3377" s="269"/>
      <c r="D3377" s="270"/>
      <c r="E3377" s="271"/>
      <c r="F3377" s="272"/>
      <c r="G3377" s="183">
        <f>ROUND(E3377*F3377,2)</f>
        <v>0</v>
      </c>
    </row>
    <row r="3378" spans="1:7" ht="20.100000000000001" customHeight="1" x14ac:dyDescent="0.2">
      <c r="A3378" s="268"/>
      <c r="B3378" s="182">
        <f t="shared" si="408"/>
        <v>0</v>
      </c>
      <c r="C3378" s="269"/>
      <c r="D3378" s="270"/>
      <c r="E3378" s="271"/>
      <c r="F3378" s="272"/>
      <c r="G3378" s="183">
        <f t="shared" ref="G3378:G3385" si="409">ROUND(E3378*F3378,2)</f>
        <v>0</v>
      </c>
    </row>
    <row r="3379" spans="1:7" ht="20.100000000000001" customHeight="1" x14ac:dyDescent="0.2">
      <c r="A3379" s="268"/>
      <c r="B3379" s="182">
        <f t="shared" si="408"/>
        <v>0</v>
      </c>
      <c r="C3379" s="269"/>
      <c r="D3379" s="270"/>
      <c r="E3379" s="271"/>
      <c r="F3379" s="272"/>
      <c r="G3379" s="183">
        <f t="shared" si="409"/>
        <v>0</v>
      </c>
    </row>
    <row r="3380" spans="1:7" ht="20.100000000000001" customHeight="1" x14ac:dyDescent="0.2">
      <c r="A3380" s="268"/>
      <c r="B3380" s="182">
        <f t="shared" si="408"/>
        <v>0</v>
      </c>
      <c r="C3380" s="269"/>
      <c r="D3380" s="270"/>
      <c r="E3380" s="271"/>
      <c r="F3380" s="272"/>
      <c r="G3380" s="183">
        <f t="shared" si="409"/>
        <v>0</v>
      </c>
    </row>
    <row r="3381" spans="1:7" ht="20.100000000000001" customHeight="1" x14ac:dyDescent="0.2">
      <c r="A3381" s="268"/>
      <c r="B3381" s="182">
        <f t="shared" si="408"/>
        <v>0</v>
      </c>
      <c r="C3381" s="269"/>
      <c r="D3381" s="270"/>
      <c r="E3381" s="271"/>
      <c r="F3381" s="272"/>
      <c r="G3381" s="183">
        <f t="shared" si="409"/>
        <v>0</v>
      </c>
    </row>
    <row r="3382" spans="1:7" ht="20.100000000000001" customHeight="1" x14ac:dyDescent="0.2">
      <c r="A3382" s="268"/>
      <c r="B3382" s="182">
        <f t="shared" si="408"/>
        <v>0</v>
      </c>
      <c r="C3382" s="269"/>
      <c r="D3382" s="270"/>
      <c r="E3382" s="271"/>
      <c r="F3382" s="272"/>
      <c r="G3382" s="183">
        <f t="shared" si="409"/>
        <v>0</v>
      </c>
    </row>
    <row r="3383" spans="1:7" ht="20.100000000000001" customHeight="1" x14ac:dyDescent="0.2">
      <c r="A3383" s="268"/>
      <c r="B3383" s="182">
        <f t="shared" si="408"/>
        <v>0</v>
      </c>
      <c r="C3383" s="269"/>
      <c r="D3383" s="270"/>
      <c r="E3383" s="271"/>
      <c r="F3383" s="272"/>
      <c r="G3383" s="183">
        <f t="shared" si="409"/>
        <v>0</v>
      </c>
    </row>
    <row r="3384" spans="1:7" ht="20.100000000000001" customHeight="1" x14ac:dyDescent="0.2">
      <c r="A3384" s="268"/>
      <c r="B3384" s="182">
        <f t="shared" si="408"/>
        <v>0</v>
      </c>
      <c r="C3384" s="269"/>
      <c r="D3384" s="270"/>
      <c r="E3384" s="271"/>
      <c r="F3384" s="272"/>
      <c r="G3384" s="183">
        <f t="shared" si="409"/>
        <v>0</v>
      </c>
    </row>
    <row r="3385" spans="1:7" ht="20.100000000000001" customHeight="1" x14ac:dyDescent="0.2">
      <c r="A3385" s="268"/>
      <c r="B3385" s="182">
        <f t="shared" si="408"/>
        <v>0</v>
      </c>
      <c r="C3385" s="269"/>
      <c r="D3385" s="270"/>
      <c r="E3385" s="271"/>
      <c r="F3385" s="272"/>
      <c r="G3385" s="183">
        <f t="shared" si="409"/>
        <v>0</v>
      </c>
    </row>
    <row r="3386" spans="1:7" ht="20.100000000000001" customHeight="1" x14ac:dyDescent="0.2">
      <c r="A3386" s="184"/>
      <c r="B3386" s="170"/>
      <c r="C3386" s="170"/>
      <c r="D3386" s="165"/>
      <c r="E3386" s="166"/>
      <c r="F3386" s="185" t="s">
        <v>39</v>
      </c>
      <c r="G3386" s="186">
        <f>SUBTOTAL(9,G3376:G3385)</f>
        <v>0</v>
      </c>
    </row>
    <row r="3387" spans="1:7" ht="20.100000000000001" customHeight="1" x14ac:dyDescent="0.2">
      <c r="A3387" s="184"/>
      <c r="B3387" s="170"/>
      <c r="C3387" s="187" t="s">
        <v>827</v>
      </c>
      <c r="D3387" s="165"/>
      <c r="E3387" s="166"/>
      <c r="F3387" s="170"/>
      <c r="G3387" s="188"/>
    </row>
    <row r="3388" spans="1:7" ht="20.100000000000001" customHeight="1" x14ac:dyDescent="0.2">
      <c r="A3388" s="268"/>
      <c r="B3388" s="182">
        <f t="shared" ref="B3388:B3396" si="410">IF(A3388=0,0,VLOOKUP(A3388,Tabla_Indices,2,FALSE))</f>
        <v>0</v>
      </c>
      <c r="C3388" s="269"/>
      <c r="D3388" s="270"/>
      <c r="E3388" s="271"/>
      <c r="F3388" s="276"/>
      <c r="G3388" s="189">
        <f>ROUND(E3388*F3388,2)</f>
        <v>0</v>
      </c>
    </row>
    <row r="3389" spans="1:7" ht="20.100000000000001" customHeight="1" x14ac:dyDescent="0.2">
      <c r="A3389" s="268"/>
      <c r="B3389" s="182">
        <f t="shared" si="410"/>
        <v>0</v>
      </c>
      <c r="C3389" s="275"/>
      <c r="D3389" s="270"/>
      <c r="E3389" s="271"/>
      <c r="F3389" s="272"/>
      <c r="G3389" s="189">
        <f>ROUND(E3389*F3389,2)</f>
        <v>0</v>
      </c>
    </row>
    <row r="3390" spans="1:7" ht="20.100000000000001" customHeight="1" x14ac:dyDescent="0.2">
      <c r="A3390" s="268"/>
      <c r="B3390" s="182">
        <f t="shared" si="410"/>
        <v>0</v>
      </c>
      <c r="C3390" s="277"/>
      <c r="D3390" s="270"/>
      <c r="E3390" s="271"/>
      <c r="F3390" s="272"/>
      <c r="G3390" s="189">
        <f>ROUND(E3390*F3390,2)</f>
        <v>0</v>
      </c>
    </row>
    <row r="3391" spans="1:7" ht="20.100000000000001" customHeight="1" x14ac:dyDescent="0.2">
      <c r="A3391" s="268"/>
      <c r="B3391" s="182">
        <f t="shared" si="410"/>
        <v>0</v>
      </c>
      <c r="C3391" s="277"/>
      <c r="D3391" s="270"/>
      <c r="E3391" s="271"/>
      <c r="F3391" s="272"/>
      <c r="G3391" s="189">
        <f>ROUND(E3391*F3391,2)</f>
        <v>0</v>
      </c>
    </row>
    <row r="3392" spans="1:7" ht="20.100000000000001" customHeight="1" x14ac:dyDescent="0.2">
      <c r="A3392" s="268"/>
      <c r="B3392" s="182">
        <f t="shared" si="410"/>
        <v>0</v>
      </c>
      <c r="C3392" s="277"/>
      <c r="D3392" s="270"/>
      <c r="E3392" s="271"/>
      <c r="F3392" s="272"/>
      <c r="G3392" s="189">
        <f t="shared" ref="G3392:G3396" si="411">ROUND(E3392*F3392,2)</f>
        <v>0</v>
      </c>
    </row>
    <row r="3393" spans="1:7" ht="20.100000000000001" customHeight="1" x14ac:dyDescent="0.2">
      <c r="A3393" s="268"/>
      <c r="B3393" s="182">
        <f t="shared" si="410"/>
        <v>0</v>
      </c>
      <c r="C3393" s="277"/>
      <c r="D3393" s="270"/>
      <c r="E3393" s="271"/>
      <c r="F3393" s="272"/>
      <c r="G3393" s="189">
        <f t="shared" si="411"/>
        <v>0</v>
      </c>
    </row>
    <row r="3394" spans="1:7" ht="20.100000000000001" customHeight="1" x14ac:dyDescent="0.2">
      <c r="A3394" s="268"/>
      <c r="B3394" s="182">
        <f t="shared" si="410"/>
        <v>0</v>
      </c>
      <c r="C3394" s="269"/>
      <c r="D3394" s="270"/>
      <c r="E3394" s="271"/>
      <c r="F3394" s="272"/>
      <c r="G3394" s="189">
        <f t="shared" si="411"/>
        <v>0</v>
      </c>
    </row>
    <row r="3395" spans="1:7" ht="20.100000000000001" customHeight="1" x14ac:dyDescent="0.2">
      <c r="A3395" s="268"/>
      <c r="B3395" s="182">
        <f t="shared" si="410"/>
        <v>0</v>
      </c>
      <c r="C3395" s="269"/>
      <c r="D3395" s="270"/>
      <c r="E3395" s="271"/>
      <c r="F3395" s="272"/>
      <c r="G3395" s="189">
        <f t="shared" si="411"/>
        <v>0</v>
      </c>
    </row>
    <row r="3396" spans="1:7" ht="20.100000000000001" customHeight="1" x14ac:dyDescent="0.2">
      <c r="A3396" s="268"/>
      <c r="B3396" s="182">
        <f t="shared" si="410"/>
        <v>0</v>
      </c>
      <c r="C3396" s="269"/>
      <c r="D3396" s="270"/>
      <c r="E3396" s="271"/>
      <c r="F3396" s="272"/>
      <c r="G3396" s="189">
        <f t="shared" si="411"/>
        <v>0</v>
      </c>
    </row>
    <row r="3397" spans="1:7" ht="20.100000000000001" customHeight="1" x14ac:dyDescent="0.2">
      <c r="A3397" s="190"/>
      <c r="B3397" s="165"/>
      <c r="C3397" s="170"/>
      <c r="D3397" s="165"/>
      <c r="E3397" s="166"/>
      <c r="F3397" s="185" t="s">
        <v>40</v>
      </c>
      <c r="G3397" s="186">
        <f>SUBTOTAL(9,G3388:G3396)</f>
        <v>0</v>
      </c>
    </row>
    <row r="3398" spans="1:7" ht="20.100000000000001" customHeight="1" thickBot="1" x14ac:dyDescent="0.25">
      <c r="A3398" s="191"/>
      <c r="B3398" s="192"/>
      <c r="C3398" s="193"/>
      <c r="D3398" s="192"/>
      <c r="E3398" s="194"/>
      <c r="F3398" s="195"/>
      <c r="G3398" s="196"/>
    </row>
    <row r="3399" spans="1:7" ht="20.100000000000001" customHeight="1" thickBot="1" x14ac:dyDescent="0.25">
      <c r="A3399" s="249" t="str">
        <f>B3357</f>
        <v>24-1</v>
      </c>
      <c r="B3399" s="247" t="str">
        <f>C3357</f>
        <v xml:space="preserve">Señaletica Interna </v>
      </c>
      <c r="C3399" s="197"/>
      <c r="D3399" s="197" t="s">
        <v>41</v>
      </c>
      <c r="E3399" s="198"/>
      <c r="F3399" s="199" t="s">
        <v>42</v>
      </c>
      <c r="G3399" s="200">
        <f>SUBTOTAL(9,G3362:G3398)</f>
        <v>0</v>
      </c>
    </row>
    <row r="3400" spans="1:7" ht="20.100000000000001" customHeight="1" thickTop="1" thickBot="1" x14ac:dyDescent="0.25"/>
    <row r="3401" spans="1:7" ht="20.100000000000001" customHeight="1" thickTop="1" x14ac:dyDescent="0.2">
      <c r="A3401" s="329" t="s">
        <v>44</v>
      </c>
      <c r="B3401" s="330"/>
      <c r="C3401" s="330"/>
      <c r="D3401" s="330"/>
      <c r="E3401" s="330"/>
      <c r="F3401" s="330"/>
      <c r="G3401" s="331"/>
    </row>
    <row r="3402" spans="1:7" ht="20.100000000000001" customHeight="1" x14ac:dyDescent="0.2">
      <c r="A3402" s="155" t="s">
        <v>823</v>
      </c>
      <c r="B3402" s="156" t="str">
        <f>Comitente</f>
        <v>DIRECCIÓN ARQUITECTURA</v>
      </c>
      <c r="C3402" s="157"/>
      <c r="D3402" s="158"/>
      <c r="E3402" s="158"/>
      <c r="F3402" s="159"/>
      <c r="G3402" s="160"/>
    </row>
    <row r="3403" spans="1:7" ht="20.100000000000001" customHeight="1" x14ac:dyDescent="0.2">
      <c r="A3403" s="155" t="s">
        <v>824</v>
      </c>
      <c r="B3403" s="156">
        <f>Contratista</f>
        <v>0</v>
      </c>
      <c r="C3403" s="161"/>
      <c r="D3403" s="161"/>
      <c r="E3403" s="161"/>
      <c r="F3403" s="156"/>
      <c r="G3403" s="162"/>
    </row>
    <row r="3404" spans="1:7" ht="20.100000000000001" customHeight="1" x14ac:dyDescent="0.2">
      <c r="A3404" s="155" t="s">
        <v>31</v>
      </c>
      <c r="B3404" s="156" t="str">
        <f>Obra</f>
        <v>CENTRO DE SALUD SAN MARTIN</v>
      </c>
      <c r="C3404" s="161"/>
      <c r="D3404" s="161"/>
      <c r="E3404" s="161"/>
      <c r="F3404" s="156" t="s">
        <v>45</v>
      </c>
      <c r="G3404" s="162" t="str">
        <f>Fecha_Base</f>
        <v>07/11/2017</v>
      </c>
    </row>
    <row r="3405" spans="1:7" ht="20.100000000000001" customHeight="1" x14ac:dyDescent="0.2">
      <c r="A3405" s="163" t="s">
        <v>822</v>
      </c>
      <c r="B3405" s="164" t="str">
        <f>Ubicación</f>
        <v>CALLE NACIONAL - DISTRITO DOS ACEQUIAS</v>
      </c>
      <c r="C3405" s="164"/>
      <c r="D3405" s="165"/>
      <c r="E3405" s="166"/>
      <c r="F3405" s="167"/>
      <c r="G3405" s="168"/>
    </row>
    <row r="3406" spans="1:7" ht="20.100000000000001" customHeight="1" x14ac:dyDescent="0.2">
      <c r="A3406" s="163" t="s">
        <v>46</v>
      </c>
      <c r="B3406" s="278">
        <v>24</v>
      </c>
      <c r="C3406" s="170" t="str">
        <f>IF(B3406="","",VLOOKUP(B3406,Computo_Presupuesto,2,FALSE))</f>
        <v>SEÑALETICA</v>
      </c>
      <c r="D3406" s="171"/>
      <c r="E3406" s="166"/>
      <c r="F3406" s="167"/>
      <c r="G3406" s="168"/>
    </row>
    <row r="3407" spans="1:7" ht="20.100000000000001" customHeight="1" x14ac:dyDescent="0.2">
      <c r="A3407" s="163" t="s">
        <v>32</v>
      </c>
      <c r="B3407" s="254" t="s">
        <v>1616</v>
      </c>
      <c r="C3407" s="170" t="str">
        <f>IF(B3407=0,"",VLOOKUP(B3407,Computo_Presupuesto,2,FALSE))</f>
        <v xml:space="preserve">Señaletica Externa </v>
      </c>
      <c r="D3407" s="165"/>
      <c r="E3407" s="166"/>
      <c r="F3407" s="164" t="s">
        <v>33</v>
      </c>
      <c r="G3407" s="172" t="str">
        <f>IF(B3407=0,"",VLOOKUP(B3407,Computo_Presupuesto,4,FALSE))</f>
        <v>gl</v>
      </c>
    </row>
    <row r="3408" spans="1:7" ht="20.100000000000001" customHeight="1" x14ac:dyDescent="0.2">
      <c r="A3408" s="163"/>
      <c r="B3408" s="164"/>
      <c r="C3408" s="170"/>
      <c r="D3408" s="165"/>
      <c r="E3408" s="166"/>
      <c r="F3408" s="170"/>
      <c r="G3408" s="173"/>
    </row>
    <row r="3409" spans="1:7" ht="20.100000000000001" customHeight="1" x14ac:dyDescent="0.2">
      <c r="A3409" s="332" t="s">
        <v>685</v>
      </c>
      <c r="B3409" s="333"/>
      <c r="C3409" s="334" t="s">
        <v>0</v>
      </c>
      <c r="D3409" s="334" t="s">
        <v>34</v>
      </c>
      <c r="E3409" s="335" t="s">
        <v>35</v>
      </c>
      <c r="F3409" s="336" t="s">
        <v>36</v>
      </c>
      <c r="G3409" s="337" t="s">
        <v>37</v>
      </c>
    </row>
    <row r="3410" spans="1:7" ht="20.100000000000001" customHeight="1" x14ac:dyDescent="0.2">
      <c r="A3410" s="174" t="s">
        <v>686</v>
      </c>
      <c r="B3410" s="175" t="s">
        <v>687</v>
      </c>
      <c r="C3410" s="334"/>
      <c r="D3410" s="334"/>
      <c r="E3410" s="335"/>
      <c r="F3410" s="336"/>
      <c r="G3410" s="337"/>
    </row>
    <row r="3411" spans="1:7" ht="20.100000000000001" customHeight="1" x14ac:dyDescent="0.2">
      <c r="A3411" s="287"/>
      <c r="B3411" s="176"/>
      <c r="C3411" s="177" t="s">
        <v>825</v>
      </c>
      <c r="D3411" s="178"/>
      <c r="E3411" s="179"/>
      <c r="F3411" s="180"/>
      <c r="G3411" s="181"/>
    </row>
    <row r="3412" spans="1:7" ht="20.100000000000001" customHeight="1" x14ac:dyDescent="0.2">
      <c r="A3412" s="268"/>
      <c r="B3412" s="182">
        <f t="shared" ref="B3412:B3423" si="412">IF(A3412=0,0,VLOOKUP(A3412,Tabla_Indices,2,FALSE))</f>
        <v>0</v>
      </c>
      <c r="C3412" s="269"/>
      <c r="D3412" s="270"/>
      <c r="E3412" s="271"/>
      <c r="F3412" s="272"/>
      <c r="G3412" s="183">
        <f>ROUND(E3412*F3412,2)</f>
        <v>0</v>
      </c>
    </row>
    <row r="3413" spans="1:7" ht="20.100000000000001" customHeight="1" x14ac:dyDescent="0.2">
      <c r="A3413" s="273"/>
      <c r="B3413" s="182">
        <f t="shared" si="412"/>
        <v>0</v>
      </c>
      <c r="C3413" s="269"/>
      <c r="D3413" s="270"/>
      <c r="E3413" s="271"/>
      <c r="F3413" s="272"/>
      <c r="G3413" s="183">
        <f t="shared" ref="G3413:G3423" si="413">ROUND(E3413*F3413,2)</f>
        <v>0</v>
      </c>
    </row>
    <row r="3414" spans="1:7" ht="20.100000000000001" customHeight="1" x14ac:dyDescent="0.2">
      <c r="A3414" s="268"/>
      <c r="B3414" s="182">
        <f t="shared" si="412"/>
        <v>0</v>
      </c>
      <c r="C3414" s="269"/>
      <c r="D3414" s="270"/>
      <c r="E3414" s="271"/>
      <c r="F3414" s="272"/>
      <c r="G3414" s="183">
        <f t="shared" si="413"/>
        <v>0</v>
      </c>
    </row>
    <row r="3415" spans="1:7" ht="20.100000000000001" customHeight="1" x14ac:dyDescent="0.2">
      <c r="A3415" s="268"/>
      <c r="B3415" s="182">
        <f t="shared" si="412"/>
        <v>0</v>
      </c>
      <c r="C3415" s="269"/>
      <c r="D3415" s="270"/>
      <c r="E3415" s="271"/>
      <c r="F3415" s="272"/>
      <c r="G3415" s="183">
        <f t="shared" si="413"/>
        <v>0</v>
      </c>
    </row>
    <row r="3416" spans="1:7" ht="20.100000000000001" customHeight="1" x14ac:dyDescent="0.2">
      <c r="A3416" s="268"/>
      <c r="B3416" s="182">
        <f t="shared" si="412"/>
        <v>0</v>
      </c>
      <c r="C3416" s="269"/>
      <c r="D3416" s="270"/>
      <c r="E3416" s="274"/>
      <c r="F3416" s="272"/>
      <c r="G3416" s="183">
        <f t="shared" si="413"/>
        <v>0</v>
      </c>
    </row>
    <row r="3417" spans="1:7" ht="20.100000000000001" customHeight="1" x14ac:dyDescent="0.2">
      <c r="A3417" s="268"/>
      <c r="B3417" s="182">
        <f t="shared" si="412"/>
        <v>0</v>
      </c>
      <c r="C3417" s="269"/>
      <c r="D3417" s="270"/>
      <c r="E3417" s="274"/>
      <c r="F3417" s="272"/>
      <c r="G3417" s="183">
        <f t="shared" si="413"/>
        <v>0</v>
      </c>
    </row>
    <row r="3418" spans="1:7" ht="20.100000000000001" customHeight="1" x14ac:dyDescent="0.2">
      <c r="A3418" s="268"/>
      <c r="B3418" s="182">
        <f t="shared" si="412"/>
        <v>0</v>
      </c>
      <c r="C3418" s="269"/>
      <c r="D3418" s="270"/>
      <c r="E3418" s="271"/>
      <c r="F3418" s="272"/>
      <c r="G3418" s="183">
        <f t="shared" si="413"/>
        <v>0</v>
      </c>
    </row>
    <row r="3419" spans="1:7" ht="20.100000000000001" customHeight="1" x14ac:dyDescent="0.2">
      <c r="A3419" s="268"/>
      <c r="B3419" s="182">
        <f t="shared" si="412"/>
        <v>0</v>
      </c>
      <c r="C3419" s="269"/>
      <c r="D3419" s="270"/>
      <c r="E3419" s="271"/>
      <c r="F3419" s="272"/>
      <c r="G3419" s="183">
        <f t="shared" si="413"/>
        <v>0</v>
      </c>
    </row>
    <row r="3420" spans="1:7" ht="20.100000000000001" customHeight="1" x14ac:dyDescent="0.2">
      <c r="A3420" s="268"/>
      <c r="B3420" s="182">
        <f t="shared" si="412"/>
        <v>0</v>
      </c>
      <c r="C3420" s="269"/>
      <c r="D3420" s="270"/>
      <c r="E3420" s="271"/>
      <c r="F3420" s="272"/>
      <c r="G3420" s="183">
        <f t="shared" si="413"/>
        <v>0</v>
      </c>
    </row>
    <row r="3421" spans="1:7" ht="20.100000000000001" customHeight="1" x14ac:dyDescent="0.2">
      <c r="A3421" s="268"/>
      <c r="B3421" s="182">
        <f t="shared" si="412"/>
        <v>0</v>
      </c>
      <c r="C3421" s="269"/>
      <c r="D3421" s="270"/>
      <c r="E3421" s="271"/>
      <c r="F3421" s="272"/>
      <c r="G3421" s="183">
        <f t="shared" si="413"/>
        <v>0</v>
      </c>
    </row>
    <row r="3422" spans="1:7" ht="20.100000000000001" customHeight="1" x14ac:dyDescent="0.2">
      <c r="A3422" s="268"/>
      <c r="B3422" s="182">
        <f t="shared" si="412"/>
        <v>0</v>
      </c>
      <c r="C3422" s="269"/>
      <c r="D3422" s="270"/>
      <c r="E3422" s="271"/>
      <c r="F3422" s="272"/>
      <c r="G3422" s="183">
        <f t="shared" si="413"/>
        <v>0</v>
      </c>
    </row>
    <row r="3423" spans="1:7" ht="20.100000000000001" customHeight="1" x14ac:dyDescent="0.2">
      <c r="A3423" s="268"/>
      <c r="B3423" s="182">
        <f t="shared" si="412"/>
        <v>0</v>
      </c>
      <c r="C3423" s="269"/>
      <c r="D3423" s="270"/>
      <c r="E3423" s="271"/>
      <c r="F3423" s="272"/>
      <c r="G3423" s="183">
        <f t="shared" si="413"/>
        <v>0</v>
      </c>
    </row>
    <row r="3424" spans="1:7" ht="20.100000000000001" customHeight="1" x14ac:dyDescent="0.2">
      <c r="A3424" s="184"/>
      <c r="B3424" s="170"/>
      <c r="C3424" s="170"/>
      <c r="D3424" s="165"/>
      <c r="E3424" s="166"/>
      <c r="F3424" s="185" t="s">
        <v>38</v>
      </c>
      <c r="G3424" s="186">
        <f>SUBTOTAL(9,G3412:G3423)</f>
        <v>0</v>
      </c>
    </row>
    <row r="3425" spans="1:7" ht="20.100000000000001" customHeight="1" x14ac:dyDescent="0.2">
      <c r="A3425" s="184"/>
      <c r="B3425" s="170"/>
      <c r="C3425" s="187" t="s">
        <v>826</v>
      </c>
      <c r="D3425" s="165"/>
      <c r="E3425" s="166"/>
      <c r="F3425" s="167"/>
      <c r="G3425" s="188"/>
    </row>
    <row r="3426" spans="1:7" ht="20.100000000000001" customHeight="1" x14ac:dyDescent="0.2">
      <c r="A3426" s="268"/>
      <c r="B3426" s="182">
        <f t="shared" ref="B3426:B3435" si="414">IF(A3426=0,0,VLOOKUP(A3426,Tabla_Indices,2,FALSE))</f>
        <v>0</v>
      </c>
      <c r="C3426" s="275"/>
      <c r="D3426" s="270"/>
      <c r="E3426" s="271"/>
      <c r="F3426" s="272"/>
      <c r="G3426" s="183">
        <f>ROUND(E3426*F3426,2)</f>
        <v>0</v>
      </c>
    </row>
    <row r="3427" spans="1:7" ht="20.100000000000001" customHeight="1" x14ac:dyDescent="0.2">
      <c r="A3427" s="268"/>
      <c r="B3427" s="182">
        <f t="shared" si="414"/>
        <v>0</v>
      </c>
      <c r="C3427" s="269"/>
      <c r="D3427" s="270"/>
      <c r="E3427" s="271"/>
      <c r="F3427" s="272"/>
      <c r="G3427" s="183">
        <f>ROUND(E3427*F3427,2)</f>
        <v>0</v>
      </c>
    </row>
    <row r="3428" spans="1:7" ht="20.100000000000001" customHeight="1" x14ac:dyDescent="0.2">
      <c r="A3428" s="268"/>
      <c r="B3428" s="182">
        <f t="shared" si="414"/>
        <v>0</v>
      </c>
      <c r="C3428" s="269"/>
      <c r="D3428" s="270"/>
      <c r="E3428" s="271"/>
      <c r="F3428" s="272"/>
      <c r="G3428" s="183">
        <f t="shared" ref="G3428:G3435" si="415">ROUND(E3428*F3428,2)</f>
        <v>0</v>
      </c>
    </row>
    <row r="3429" spans="1:7" ht="20.100000000000001" customHeight="1" x14ac:dyDescent="0.2">
      <c r="A3429" s="268"/>
      <c r="B3429" s="182">
        <f t="shared" si="414"/>
        <v>0</v>
      </c>
      <c r="C3429" s="269"/>
      <c r="D3429" s="270"/>
      <c r="E3429" s="271"/>
      <c r="F3429" s="272"/>
      <c r="G3429" s="183">
        <f t="shared" si="415"/>
        <v>0</v>
      </c>
    </row>
    <row r="3430" spans="1:7" ht="20.100000000000001" customHeight="1" x14ac:dyDescent="0.2">
      <c r="A3430" s="268"/>
      <c r="B3430" s="182">
        <f t="shared" si="414"/>
        <v>0</v>
      </c>
      <c r="C3430" s="269"/>
      <c r="D3430" s="270"/>
      <c r="E3430" s="271"/>
      <c r="F3430" s="272"/>
      <c r="G3430" s="183">
        <f t="shared" si="415"/>
        <v>0</v>
      </c>
    </row>
    <row r="3431" spans="1:7" ht="20.100000000000001" customHeight="1" x14ac:dyDescent="0.2">
      <c r="A3431" s="268"/>
      <c r="B3431" s="182">
        <f t="shared" si="414"/>
        <v>0</v>
      </c>
      <c r="C3431" s="269"/>
      <c r="D3431" s="270"/>
      <c r="E3431" s="271"/>
      <c r="F3431" s="272"/>
      <c r="G3431" s="183">
        <f t="shared" si="415"/>
        <v>0</v>
      </c>
    </row>
    <row r="3432" spans="1:7" ht="20.100000000000001" customHeight="1" x14ac:dyDescent="0.2">
      <c r="A3432" s="268"/>
      <c r="B3432" s="182">
        <f t="shared" si="414"/>
        <v>0</v>
      </c>
      <c r="C3432" s="269"/>
      <c r="D3432" s="270"/>
      <c r="E3432" s="271"/>
      <c r="F3432" s="272"/>
      <c r="G3432" s="183">
        <f t="shared" si="415"/>
        <v>0</v>
      </c>
    </row>
    <row r="3433" spans="1:7" ht="20.100000000000001" customHeight="1" x14ac:dyDescent="0.2">
      <c r="A3433" s="268"/>
      <c r="B3433" s="182">
        <f t="shared" si="414"/>
        <v>0</v>
      </c>
      <c r="C3433" s="269"/>
      <c r="D3433" s="270"/>
      <c r="E3433" s="271"/>
      <c r="F3433" s="272"/>
      <c r="G3433" s="183">
        <f t="shared" si="415"/>
        <v>0</v>
      </c>
    </row>
    <row r="3434" spans="1:7" ht="20.100000000000001" customHeight="1" x14ac:dyDescent="0.2">
      <c r="A3434" s="268"/>
      <c r="B3434" s="182">
        <f t="shared" si="414"/>
        <v>0</v>
      </c>
      <c r="C3434" s="269"/>
      <c r="D3434" s="270"/>
      <c r="E3434" s="271"/>
      <c r="F3434" s="272"/>
      <c r="G3434" s="183">
        <f t="shared" si="415"/>
        <v>0</v>
      </c>
    </row>
    <row r="3435" spans="1:7" ht="20.100000000000001" customHeight="1" x14ac:dyDescent="0.2">
      <c r="A3435" s="268"/>
      <c r="B3435" s="182">
        <f t="shared" si="414"/>
        <v>0</v>
      </c>
      <c r="C3435" s="269"/>
      <c r="D3435" s="270"/>
      <c r="E3435" s="271"/>
      <c r="F3435" s="272"/>
      <c r="G3435" s="183">
        <f t="shared" si="415"/>
        <v>0</v>
      </c>
    </row>
    <row r="3436" spans="1:7" ht="20.100000000000001" customHeight="1" x14ac:dyDescent="0.2">
      <c r="A3436" s="184"/>
      <c r="B3436" s="170"/>
      <c r="C3436" s="170"/>
      <c r="D3436" s="165"/>
      <c r="E3436" s="166"/>
      <c r="F3436" s="185" t="s">
        <v>39</v>
      </c>
      <c r="G3436" s="186">
        <f>SUBTOTAL(9,G3426:G3435)</f>
        <v>0</v>
      </c>
    </row>
    <row r="3437" spans="1:7" ht="20.100000000000001" customHeight="1" x14ac:dyDescent="0.2">
      <c r="A3437" s="184"/>
      <c r="B3437" s="170"/>
      <c r="C3437" s="187" t="s">
        <v>827</v>
      </c>
      <c r="D3437" s="165"/>
      <c r="E3437" s="166"/>
      <c r="F3437" s="170"/>
      <c r="G3437" s="188"/>
    </row>
    <row r="3438" spans="1:7" ht="20.100000000000001" customHeight="1" x14ac:dyDescent="0.2">
      <c r="A3438" s="268"/>
      <c r="B3438" s="182">
        <f t="shared" ref="B3438:B3446" si="416">IF(A3438=0,0,VLOOKUP(A3438,Tabla_Indices,2,FALSE))</f>
        <v>0</v>
      </c>
      <c r="C3438" s="269"/>
      <c r="D3438" s="270"/>
      <c r="E3438" s="271"/>
      <c r="F3438" s="276"/>
      <c r="G3438" s="189">
        <f>ROUND(E3438*F3438,2)</f>
        <v>0</v>
      </c>
    </row>
    <row r="3439" spans="1:7" ht="20.100000000000001" customHeight="1" x14ac:dyDescent="0.2">
      <c r="A3439" s="268"/>
      <c r="B3439" s="182">
        <f t="shared" si="416"/>
        <v>0</v>
      </c>
      <c r="C3439" s="275"/>
      <c r="D3439" s="270"/>
      <c r="E3439" s="271"/>
      <c r="F3439" s="272"/>
      <c r="G3439" s="189">
        <f>ROUND(E3439*F3439,2)</f>
        <v>0</v>
      </c>
    </row>
    <row r="3440" spans="1:7" ht="20.100000000000001" customHeight="1" x14ac:dyDescent="0.2">
      <c r="A3440" s="268"/>
      <c r="B3440" s="182">
        <f t="shared" si="416"/>
        <v>0</v>
      </c>
      <c r="C3440" s="277"/>
      <c r="D3440" s="270"/>
      <c r="E3440" s="271"/>
      <c r="F3440" s="272"/>
      <c r="G3440" s="189">
        <f>ROUND(E3440*F3440,2)</f>
        <v>0</v>
      </c>
    </row>
    <row r="3441" spans="1:7" ht="20.100000000000001" customHeight="1" x14ac:dyDescent="0.2">
      <c r="A3441" s="268"/>
      <c r="B3441" s="182">
        <f t="shared" si="416"/>
        <v>0</v>
      </c>
      <c r="C3441" s="277"/>
      <c r="D3441" s="270"/>
      <c r="E3441" s="271"/>
      <c r="F3441" s="272"/>
      <c r="G3441" s="189">
        <f>ROUND(E3441*F3441,2)</f>
        <v>0</v>
      </c>
    </row>
    <row r="3442" spans="1:7" ht="20.100000000000001" customHeight="1" x14ac:dyDescent="0.2">
      <c r="A3442" s="268"/>
      <c r="B3442" s="182">
        <f t="shared" si="416"/>
        <v>0</v>
      </c>
      <c r="C3442" s="277"/>
      <c r="D3442" s="270"/>
      <c r="E3442" s="271"/>
      <c r="F3442" s="272"/>
      <c r="G3442" s="189">
        <f t="shared" ref="G3442:G3446" si="417">ROUND(E3442*F3442,2)</f>
        <v>0</v>
      </c>
    </row>
    <row r="3443" spans="1:7" ht="20.100000000000001" customHeight="1" x14ac:dyDescent="0.2">
      <c r="A3443" s="268"/>
      <c r="B3443" s="182">
        <f t="shared" si="416"/>
        <v>0</v>
      </c>
      <c r="C3443" s="277"/>
      <c r="D3443" s="270"/>
      <c r="E3443" s="271"/>
      <c r="F3443" s="272"/>
      <c r="G3443" s="189">
        <f t="shared" si="417"/>
        <v>0</v>
      </c>
    </row>
    <row r="3444" spans="1:7" ht="20.100000000000001" customHeight="1" x14ac:dyDescent="0.2">
      <c r="A3444" s="268"/>
      <c r="B3444" s="182">
        <f t="shared" si="416"/>
        <v>0</v>
      </c>
      <c r="C3444" s="269"/>
      <c r="D3444" s="270"/>
      <c r="E3444" s="271"/>
      <c r="F3444" s="272"/>
      <c r="G3444" s="189">
        <f t="shared" si="417"/>
        <v>0</v>
      </c>
    </row>
    <row r="3445" spans="1:7" ht="20.100000000000001" customHeight="1" x14ac:dyDescent="0.2">
      <c r="A3445" s="268"/>
      <c r="B3445" s="182">
        <f t="shared" si="416"/>
        <v>0</v>
      </c>
      <c r="C3445" s="269"/>
      <c r="D3445" s="270"/>
      <c r="E3445" s="271"/>
      <c r="F3445" s="272"/>
      <c r="G3445" s="189">
        <f t="shared" si="417"/>
        <v>0</v>
      </c>
    </row>
    <row r="3446" spans="1:7" ht="20.100000000000001" customHeight="1" x14ac:dyDescent="0.2">
      <c r="A3446" s="268"/>
      <c r="B3446" s="182">
        <f t="shared" si="416"/>
        <v>0</v>
      </c>
      <c r="C3446" s="269"/>
      <c r="D3446" s="270"/>
      <c r="E3446" s="271"/>
      <c r="F3446" s="272"/>
      <c r="G3446" s="189">
        <f t="shared" si="417"/>
        <v>0</v>
      </c>
    </row>
    <row r="3447" spans="1:7" ht="20.100000000000001" customHeight="1" x14ac:dyDescent="0.2">
      <c r="A3447" s="190"/>
      <c r="B3447" s="165"/>
      <c r="C3447" s="170"/>
      <c r="D3447" s="165"/>
      <c r="E3447" s="166"/>
      <c r="F3447" s="185" t="s">
        <v>40</v>
      </c>
      <c r="G3447" s="186">
        <f>SUBTOTAL(9,G3438:G3446)</f>
        <v>0</v>
      </c>
    </row>
    <row r="3448" spans="1:7" ht="20.100000000000001" customHeight="1" thickBot="1" x14ac:dyDescent="0.25">
      <c r="A3448" s="191"/>
      <c r="B3448" s="192"/>
      <c r="C3448" s="193"/>
      <c r="D3448" s="192"/>
      <c r="E3448" s="194"/>
      <c r="F3448" s="195"/>
      <c r="G3448" s="196"/>
    </row>
    <row r="3449" spans="1:7" ht="20.100000000000001" customHeight="1" thickBot="1" x14ac:dyDescent="0.25">
      <c r="A3449" s="249" t="str">
        <f>B3407</f>
        <v>24-2</v>
      </c>
      <c r="B3449" s="247" t="str">
        <f>C3407</f>
        <v xml:space="preserve">Señaletica Externa </v>
      </c>
      <c r="C3449" s="197"/>
      <c r="D3449" s="197" t="s">
        <v>41</v>
      </c>
      <c r="E3449" s="198"/>
      <c r="F3449" s="199" t="s">
        <v>42</v>
      </c>
      <c r="G3449" s="200">
        <f>SUBTOTAL(9,G3412:G3448)</f>
        <v>0</v>
      </c>
    </row>
    <row r="3450" spans="1:7" ht="20.100000000000001" customHeight="1" thickTop="1" thickBot="1" x14ac:dyDescent="0.25"/>
    <row r="3451" spans="1:7" ht="20.100000000000001" customHeight="1" thickTop="1" x14ac:dyDescent="0.2">
      <c r="A3451" s="329" t="s">
        <v>44</v>
      </c>
      <c r="B3451" s="330"/>
      <c r="C3451" s="330"/>
      <c r="D3451" s="330"/>
      <c r="E3451" s="330"/>
      <c r="F3451" s="330"/>
      <c r="G3451" s="331"/>
    </row>
    <row r="3452" spans="1:7" ht="20.100000000000001" customHeight="1" x14ac:dyDescent="0.2">
      <c r="A3452" s="155" t="s">
        <v>823</v>
      </c>
      <c r="B3452" s="156" t="str">
        <f>Comitente</f>
        <v>DIRECCIÓN ARQUITECTURA</v>
      </c>
      <c r="C3452" s="157"/>
      <c r="D3452" s="158"/>
      <c r="E3452" s="158"/>
      <c r="F3452" s="159"/>
      <c r="G3452" s="160"/>
    </row>
    <row r="3453" spans="1:7" ht="20.100000000000001" customHeight="1" x14ac:dyDescent="0.2">
      <c r="A3453" s="155" t="s">
        <v>824</v>
      </c>
      <c r="B3453" s="156">
        <f>Contratista</f>
        <v>0</v>
      </c>
      <c r="C3453" s="161"/>
      <c r="D3453" s="161"/>
      <c r="E3453" s="161"/>
      <c r="F3453" s="156"/>
      <c r="G3453" s="162"/>
    </row>
    <row r="3454" spans="1:7" ht="20.100000000000001" customHeight="1" x14ac:dyDescent="0.2">
      <c r="A3454" s="155" t="s">
        <v>31</v>
      </c>
      <c r="B3454" s="156" t="str">
        <f>Obra</f>
        <v>CENTRO DE SALUD SAN MARTIN</v>
      </c>
      <c r="C3454" s="161"/>
      <c r="D3454" s="161"/>
      <c r="E3454" s="161"/>
      <c r="F3454" s="156" t="s">
        <v>45</v>
      </c>
      <c r="G3454" s="162" t="str">
        <f>Fecha_Base</f>
        <v>07/11/2017</v>
      </c>
    </row>
    <row r="3455" spans="1:7" ht="20.100000000000001" customHeight="1" x14ac:dyDescent="0.2">
      <c r="A3455" s="163" t="s">
        <v>822</v>
      </c>
      <c r="B3455" s="164" t="str">
        <f>Ubicación</f>
        <v>CALLE NACIONAL - DISTRITO DOS ACEQUIAS</v>
      </c>
      <c r="C3455" s="164"/>
      <c r="D3455" s="165"/>
      <c r="E3455" s="166"/>
      <c r="F3455" s="167"/>
      <c r="G3455" s="168"/>
    </row>
    <row r="3456" spans="1:7" ht="20.100000000000001" customHeight="1" x14ac:dyDescent="0.2">
      <c r="A3456" s="163" t="s">
        <v>46</v>
      </c>
      <c r="B3456" s="278">
        <v>25</v>
      </c>
      <c r="C3456" s="170" t="str">
        <f>IF(B3456="","",VLOOKUP(B3456,Computo_Presupuesto,2,FALSE))</f>
        <v>CIERRE PERIMETRAL</v>
      </c>
      <c r="D3456" s="171"/>
      <c r="E3456" s="166"/>
      <c r="F3456" s="167"/>
      <c r="G3456" s="168"/>
    </row>
    <row r="3457" spans="1:7" ht="20.100000000000001" customHeight="1" x14ac:dyDescent="0.2">
      <c r="A3457" s="163" t="s">
        <v>32</v>
      </c>
      <c r="B3457" s="254" t="s">
        <v>1666</v>
      </c>
      <c r="C3457" s="170" t="str">
        <f>IF(B3457=0,"",VLOOKUP(B3457,Computo_Presupuesto,2,FALSE))</f>
        <v>Cierre perimetral frente</v>
      </c>
      <c r="D3457" s="165"/>
      <c r="E3457" s="166"/>
      <c r="F3457" s="164" t="s">
        <v>33</v>
      </c>
      <c r="G3457" s="172" t="str">
        <f>IF(B3457=0,"",VLOOKUP(B3457,Computo_Presupuesto,4,FALSE))</f>
        <v>gl</v>
      </c>
    </row>
    <row r="3458" spans="1:7" ht="20.100000000000001" customHeight="1" x14ac:dyDescent="0.2">
      <c r="A3458" s="163"/>
      <c r="B3458" s="164"/>
      <c r="C3458" s="170"/>
      <c r="D3458" s="165"/>
      <c r="E3458" s="166"/>
      <c r="F3458" s="170"/>
      <c r="G3458" s="173"/>
    </row>
    <row r="3459" spans="1:7" ht="20.100000000000001" customHeight="1" x14ac:dyDescent="0.2">
      <c r="A3459" s="332" t="s">
        <v>685</v>
      </c>
      <c r="B3459" s="333"/>
      <c r="C3459" s="334" t="s">
        <v>0</v>
      </c>
      <c r="D3459" s="334" t="s">
        <v>34</v>
      </c>
      <c r="E3459" s="335" t="s">
        <v>35</v>
      </c>
      <c r="F3459" s="336" t="s">
        <v>36</v>
      </c>
      <c r="G3459" s="337" t="s">
        <v>37</v>
      </c>
    </row>
    <row r="3460" spans="1:7" ht="20.100000000000001" customHeight="1" x14ac:dyDescent="0.2">
      <c r="A3460" s="174" t="s">
        <v>686</v>
      </c>
      <c r="B3460" s="175" t="s">
        <v>687</v>
      </c>
      <c r="C3460" s="334"/>
      <c r="D3460" s="334"/>
      <c r="E3460" s="335"/>
      <c r="F3460" s="336"/>
      <c r="G3460" s="337"/>
    </row>
    <row r="3461" spans="1:7" ht="20.100000000000001" customHeight="1" x14ac:dyDescent="0.2">
      <c r="A3461" s="287"/>
      <c r="B3461" s="176"/>
      <c r="C3461" s="177" t="s">
        <v>825</v>
      </c>
      <c r="D3461" s="178"/>
      <c r="E3461" s="179"/>
      <c r="F3461" s="180"/>
      <c r="G3461" s="181"/>
    </row>
    <row r="3462" spans="1:7" ht="20.100000000000001" customHeight="1" x14ac:dyDescent="0.2">
      <c r="A3462" s="268"/>
      <c r="B3462" s="182">
        <f t="shared" ref="B3462:B3473" si="418">IF(A3462=0,0,VLOOKUP(A3462,Tabla_Indices,2,FALSE))</f>
        <v>0</v>
      </c>
      <c r="C3462" s="269"/>
      <c r="D3462" s="270"/>
      <c r="E3462" s="271"/>
      <c r="F3462" s="272"/>
      <c r="G3462" s="183">
        <f>ROUND(E3462*F3462,2)</f>
        <v>0</v>
      </c>
    </row>
    <row r="3463" spans="1:7" ht="20.100000000000001" customHeight="1" x14ac:dyDescent="0.2">
      <c r="A3463" s="273"/>
      <c r="B3463" s="182">
        <f t="shared" si="418"/>
        <v>0</v>
      </c>
      <c r="C3463" s="269"/>
      <c r="D3463" s="270"/>
      <c r="E3463" s="271"/>
      <c r="F3463" s="272"/>
      <c r="G3463" s="183">
        <f t="shared" ref="G3463:G3473" si="419">ROUND(E3463*F3463,2)</f>
        <v>0</v>
      </c>
    </row>
    <row r="3464" spans="1:7" ht="20.100000000000001" customHeight="1" x14ac:dyDescent="0.2">
      <c r="A3464" s="268"/>
      <c r="B3464" s="182">
        <f t="shared" si="418"/>
        <v>0</v>
      </c>
      <c r="C3464" s="269"/>
      <c r="D3464" s="270"/>
      <c r="E3464" s="271"/>
      <c r="F3464" s="272"/>
      <c r="G3464" s="183">
        <f t="shared" si="419"/>
        <v>0</v>
      </c>
    </row>
    <row r="3465" spans="1:7" ht="20.100000000000001" customHeight="1" x14ac:dyDescent="0.2">
      <c r="A3465" s="268"/>
      <c r="B3465" s="182">
        <f t="shared" si="418"/>
        <v>0</v>
      </c>
      <c r="C3465" s="269"/>
      <c r="D3465" s="270"/>
      <c r="E3465" s="271"/>
      <c r="F3465" s="272"/>
      <c r="G3465" s="183">
        <f t="shared" si="419"/>
        <v>0</v>
      </c>
    </row>
    <row r="3466" spans="1:7" ht="20.100000000000001" customHeight="1" x14ac:dyDescent="0.2">
      <c r="A3466" s="268"/>
      <c r="B3466" s="182">
        <f t="shared" si="418"/>
        <v>0</v>
      </c>
      <c r="C3466" s="269"/>
      <c r="D3466" s="270"/>
      <c r="E3466" s="274"/>
      <c r="F3466" s="272"/>
      <c r="G3466" s="183">
        <f t="shared" si="419"/>
        <v>0</v>
      </c>
    </row>
    <row r="3467" spans="1:7" ht="20.100000000000001" customHeight="1" x14ac:dyDescent="0.2">
      <c r="A3467" s="268"/>
      <c r="B3467" s="182">
        <f t="shared" si="418"/>
        <v>0</v>
      </c>
      <c r="C3467" s="269"/>
      <c r="D3467" s="270"/>
      <c r="E3467" s="274"/>
      <c r="F3467" s="272"/>
      <c r="G3467" s="183">
        <f t="shared" si="419"/>
        <v>0</v>
      </c>
    </row>
    <row r="3468" spans="1:7" ht="20.100000000000001" customHeight="1" x14ac:dyDescent="0.2">
      <c r="A3468" s="268"/>
      <c r="B3468" s="182">
        <f t="shared" si="418"/>
        <v>0</v>
      </c>
      <c r="C3468" s="269"/>
      <c r="D3468" s="270"/>
      <c r="E3468" s="271"/>
      <c r="F3468" s="272"/>
      <c r="G3468" s="183">
        <f t="shared" si="419"/>
        <v>0</v>
      </c>
    </row>
    <row r="3469" spans="1:7" ht="20.100000000000001" customHeight="1" x14ac:dyDescent="0.2">
      <c r="A3469" s="268"/>
      <c r="B3469" s="182">
        <f t="shared" si="418"/>
        <v>0</v>
      </c>
      <c r="C3469" s="269"/>
      <c r="D3469" s="270"/>
      <c r="E3469" s="271"/>
      <c r="F3469" s="272"/>
      <c r="G3469" s="183">
        <f t="shared" si="419"/>
        <v>0</v>
      </c>
    </row>
    <row r="3470" spans="1:7" ht="20.100000000000001" customHeight="1" x14ac:dyDescent="0.2">
      <c r="A3470" s="268"/>
      <c r="B3470" s="182">
        <f t="shared" si="418"/>
        <v>0</v>
      </c>
      <c r="C3470" s="269"/>
      <c r="D3470" s="270"/>
      <c r="E3470" s="271"/>
      <c r="F3470" s="272"/>
      <c r="G3470" s="183">
        <f t="shared" si="419"/>
        <v>0</v>
      </c>
    </row>
    <row r="3471" spans="1:7" ht="20.100000000000001" customHeight="1" x14ac:dyDescent="0.2">
      <c r="A3471" s="268"/>
      <c r="B3471" s="182">
        <f t="shared" si="418"/>
        <v>0</v>
      </c>
      <c r="C3471" s="269"/>
      <c r="D3471" s="270"/>
      <c r="E3471" s="271"/>
      <c r="F3471" s="272"/>
      <c r="G3471" s="183">
        <f t="shared" si="419"/>
        <v>0</v>
      </c>
    </row>
    <row r="3472" spans="1:7" ht="20.100000000000001" customHeight="1" x14ac:dyDescent="0.2">
      <c r="A3472" s="268"/>
      <c r="B3472" s="182">
        <f t="shared" si="418"/>
        <v>0</v>
      </c>
      <c r="C3472" s="269"/>
      <c r="D3472" s="270"/>
      <c r="E3472" s="271"/>
      <c r="F3472" s="272"/>
      <c r="G3472" s="183">
        <f t="shared" si="419"/>
        <v>0</v>
      </c>
    </row>
    <row r="3473" spans="1:7" ht="20.100000000000001" customHeight="1" x14ac:dyDescent="0.2">
      <c r="A3473" s="268"/>
      <c r="B3473" s="182">
        <f t="shared" si="418"/>
        <v>0</v>
      </c>
      <c r="C3473" s="269"/>
      <c r="D3473" s="270"/>
      <c r="E3473" s="271"/>
      <c r="F3473" s="272"/>
      <c r="G3473" s="183">
        <f t="shared" si="419"/>
        <v>0</v>
      </c>
    </row>
    <row r="3474" spans="1:7" ht="20.100000000000001" customHeight="1" x14ac:dyDescent="0.2">
      <c r="A3474" s="184"/>
      <c r="B3474" s="170"/>
      <c r="C3474" s="170"/>
      <c r="D3474" s="165"/>
      <c r="E3474" s="166"/>
      <c r="F3474" s="185" t="s">
        <v>38</v>
      </c>
      <c r="G3474" s="186">
        <f>SUBTOTAL(9,G3462:G3473)</f>
        <v>0</v>
      </c>
    </row>
    <row r="3475" spans="1:7" ht="20.100000000000001" customHeight="1" x14ac:dyDescent="0.2">
      <c r="A3475" s="184"/>
      <c r="B3475" s="170"/>
      <c r="C3475" s="187" t="s">
        <v>826</v>
      </c>
      <c r="D3475" s="165"/>
      <c r="E3475" s="166"/>
      <c r="F3475" s="167"/>
      <c r="G3475" s="188"/>
    </row>
    <row r="3476" spans="1:7" ht="20.100000000000001" customHeight="1" x14ac:dyDescent="0.2">
      <c r="A3476" s="268"/>
      <c r="B3476" s="182">
        <f t="shared" ref="B3476:B3485" si="420">IF(A3476=0,0,VLOOKUP(A3476,Tabla_Indices,2,FALSE))</f>
        <v>0</v>
      </c>
      <c r="C3476" s="275"/>
      <c r="D3476" s="270"/>
      <c r="E3476" s="271"/>
      <c r="F3476" s="272"/>
      <c r="G3476" s="183">
        <f>ROUND(E3476*F3476,2)</f>
        <v>0</v>
      </c>
    </row>
    <row r="3477" spans="1:7" ht="20.100000000000001" customHeight="1" x14ac:dyDescent="0.2">
      <c r="A3477" s="268"/>
      <c r="B3477" s="182">
        <f t="shared" si="420"/>
        <v>0</v>
      </c>
      <c r="C3477" s="269"/>
      <c r="D3477" s="270"/>
      <c r="E3477" s="271"/>
      <c r="F3477" s="272"/>
      <c r="G3477" s="183">
        <f>ROUND(E3477*F3477,2)</f>
        <v>0</v>
      </c>
    </row>
    <row r="3478" spans="1:7" ht="20.100000000000001" customHeight="1" x14ac:dyDescent="0.2">
      <c r="A3478" s="268"/>
      <c r="B3478" s="182">
        <f t="shared" si="420"/>
        <v>0</v>
      </c>
      <c r="C3478" s="269"/>
      <c r="D3478" s="270"/>
      <c r="E3478" s="271"/>
      <c r="F3478" s="272"/>
      <c r="G3478" s="183">
        <f t="shared" ref="G3478:G3485" si="421">ROUND(E3478*F3478,2)</f>
        <v>0</v>
      </c>
    </row>
    <row r="3479" spans="1:7" ht="20.100000000000001" customHeight="1" x14ac:dyDescent="0.2">
      <c r="A3479" s="268"/>
      <c r="B3479" s="182">
        <f t="shared" si="420"/>
        <v>0</v>
      </c>
      <c r="C3479" s="269"/>
      <c r="D3479" s="270"/>
      <c r="E3479" s="271"/>
      <c r="F3479" s="272"/>
      <c r="G3479" s="183">
        <f t="shared" si="421"/>
        <v>0</v>
      </c>
    </row>
    <row r="3480" spans="1:7" ht="20.100000000000001" customHeight="1" x14ac:dyDescent="0.2">
      <c r="A3480" s="268"/>
      <c r="B3480" s="182">
        <f t="shared" si="420"/>
        <v>0</v>
      </c>
      <c r="C3480" s="269"/>
      <c r="D3480" s="270"/>
      <c r="E3480" s="271"/>
      <c r="F3480" s="272"/>
      <c r="G3480" s="183">
        <f t="shared" si="421"/>
        <v>0</v>
      </c>
    </row>
    <row r="3481" spans="1:7" ht="20.100000000000001" customHeight="1" x14ac:dyDescent="0.2">
      <c r="A3481" s="268"/>
      <c r="B3481" s="182">
        <f t="shared" si="420"/>
        <v>0</v>
      </c>
      <c r="C3481" s="269"/>
      <c r="D3481" s="270"/>
      <c r="E3481" s="271"/>
      <c r="F3481" s="272"/>
      <c r="G3481" s="183">
        <f t="shared" si="421"/>
        <v>0</v>
      </c>
    </row>
    <row r="3482" spans="1:7" ht="20.100000000000001" customHeight="1" x14ac:dyDescent="0.2">
      <c r="A3482" s="268"/>
      <c r="B3482" s="182">
        <f t="shared" si="420"/>
        <v>0</v>
      </c>
      <c r="C3482" s="269"/>
      <c r="D3482" s="270"/>
      <c r="E3482" s="271"/>
      <c r="F3482" s="272"/>
      <c r="G3482" s="183">
        <f t="shared" si="421"/>
        <v>0</v>
      </c>
    </row>
    <row r="3483" spans="1:7" ht="20.100000000000001" customHeight="1" x14ac:dyDescent="0.2">
      <c r="A3483" s="268"/>
      <c r="B3483" s="182">
        <f t="shared" si="420"/>
        <v>0</v>
      </c>
      <c r="C3483" s="269"/>
      <c r="D3483" s="270"/>
      <c r="E3483" s="271"/>
      <c r="F3483" s="272"/>
      <c r="G3483" s="183">
        <f t="shared" si="421"/>
        <v>0</v>
      </c>
    </row>
    <row r="3484" spans="1:7" ht="20.100000000000001" customHeight="1" x14ac:dyDescent="0.2">
      <c r="A3484" s="268"/>
      <c r="B3484" s="182">
        <f t="shared" si="420"/>
        <v>0</v>
      </c>
      <c r="C3484" s="269"/>
      <c r="D3484" s="270"/>
      <c r="E3484" s="271"/>
      <c r="F3484" s="272"/>
      <c r="G3484" s="183">
        <f t="shared" si="421"/>
        <v>0</v>
      </c>
    </row>
    <row r="3485" spans="1:7" ht="20.100000000000001" customHeight="1" x14ac:dyDescent="0.2">
      <c r="A3485" s="268"/>
      <c r="B3485" s="182">
        <f t="shared" si="420"/>
        <v>0</v>
      </c>
      <c r="C3485" s="269"/>
      <c r="D3485" s="270"/>
      <c r="E3485" s="271"/>
      <c r="F3485" s="272"/>
      <c r="G3485" s="183">
        <f t="shared" si="421"/>
        <v>0</v>
      </c>
    </row>
    <row r="3486" spans="1:7" ht="20.100000000000001" customHeight="1" x14ac:dyDescent="0.2">
      <c r="A3486" s="184"/>
      <c r="B3486" s="170"/>
      <c r="C3486" s="170"/>
      <c r="D3486" s="165"/>
      <c r="E3486" s="166"/>
      <c r="F3486" s="185" t="s">
        <v>39</v>
      </c>
      <c r="G3486" s="186">
        <f>SUBTOTAL(9,G3476:G3485)</f>
        <v>0</v>
      </c>
    </row>
    <row r="3487" spans="1:7" ht="20.100000000000001" customHeight="1" x14ac:dyDescent="0.2">
      <c r="A3487" s="184"/>
      <c r="B3487" s="170"/>
      <c r="C3487" s="187" t="s">
        <v>827</v>
      </c>
      <c r="D3487" s="165"/>
      <c r="E3487" s="166"/>
      <c r="F3487" s="170"/>
      <c r="G3487" s="188"/>
    </row>
    <row r="3488" spans="1:7" ht="20.100000000000001" customHeight="1" x14ac:dyDescent="0.2">
      <c r="A3488" s="268"/>
      <c r="B3488" s="182">
        <f t="shared" ref="B3488:B3496" si="422">IF(A3488=0,0,VLOOKUP(A3488,Tabla_Indices,2,FALSE))</f>
        <v>0</v>
      </c>
      <c r="C3488" s="269"/>
      <c r="D3488" s="270"/>
      <c r="E3488" s="271"/>
      <c r="F3488" s="276"/>
      <c r="G3488" s="189">
        <f>ROUND(E3488*F3488,2)</f>
        <v>0</v>
      </c>
    </row>
    <row r="3489" spans="1:7" ht="20.100000000000001" customHeight="1" x14ac:dyDescent="0.2">
      <c r="A3489" s="268"/>
      <c r="B3489" s="182">
        <f t="shared" si="422"/>
        <v>0</v>
      </c>
      <c r="C3489" s="275"/>
      <c r="D3489" s="270"/>
      <c r="E3489" s="271"/>
      <c r="F3489" s="272"/>
      <c r="G3489" s="189">
        <f>ROUND(E3489*F3489,2)</f>
        <v>0</v>
      </c>
    </row>
    <row r="3490" spans="1:7" ht="20.100000000000001" customHeight="1" x14ac:dyDescent="0.2">
      <c r="A3490" s="268"/>
      <c r="B3490" s="182">
        <f t="shared" si="422"/>
        <v>0</v>
      </c>
      <c r="C3490" s="277"/>
      <c r="D3490" s="270"/>
      <c r="E3490" s="271"/>
      <c r="F3490" s="272"/>
      <c r="G3490" s="189">
        <f>ROUND(E3490*F3490,2)</f>
        <v>0</v>
      </c>
    </row>
    <row r="3491" spans="1:7" ht="20.100000000000001" customHeight="1" x14ac:dyDescent="0.2">
      <c r="A3491" s="268"/>
      <c r="B3491" s="182">
        <f t="shared" si="422"/>
        <v>0</v>
      </c>
      <c r="C3491" s="277"/>
      <c r="D3491" s="270"/>
      <c r="E3491" s="271"/>
      <c r="F3491" s="272"/>
      <c r="G3491" s="189">
        <f>ROUND(E3491*F3491,2)</f>
        <v>0</v>
      </c>
    </row>
    <row r="3492" spans="1:7" ht="20.100000000000001" customHeight="1" x14ac:dyDescent="0.2">
      <c r="A3492" s="268"/>
      <c r="B3492" s="182">
        <f t="shared" si="422"/>
        <v>0</v>
      </c>
      <c r="C3492" s="277"/>
      <c r="D3492" s="270"/>
      <c r="E3492" s="271"/>
      <c r="F3492" s="272"/>
      <c r="G3492" s="189">
        <f t="shared" ref="G3492:G3496" si="423">ROUND(E3492*F3492,2)</f>
        <v>0</v>
      </c>
    </row>
    <row r="3493" spans="1:7" ht="20.100000000000001" customHeight="1" x14ac:dyDescent="0.2">
      <c r="A3493" s="268"/>
      <c r="B3493" s="182">
        <f t="shared" si="422"/>
        <v>0</v>
      </c>
      <c r="C3493" s="277"/>
      <c r="D3493" s="270"/>
      <c r="E3493" s="271"/>
      <c r="F3493" s="272"/>
      <c r="G3493" s="189">
        <f t="shared" si="423"/>
        <v>0</v>
      </c>
    </row>
    <row r="3494" spans="1:7" ht="20.100000000000001" customHeight="1" x14ac:dyDescent="0.2">
      <c r="A3494" s="268"/>
      <c r="B3494" s="182">
        <f t="shared" si="422"/>
        <v>0</v>
      </c>
      <c r="C3494" s="269"/>
      <c r="D3494" s="270"/>
      <c r="E3494" s="271"/>
      <c r="F3494" s="272"/>
      <c r="G3494" s="189">
        <f t="shared" si="423"/>
        <v>0</v>
      </c>
    </row>
    <row r="3495" spans="1:7" ht="20.100000000000001" customHeight="1" x14ac:dyDescent="0.2">
      <c r="A3495" s="268"/>
      <c r="B3495" s="182">
        <f t="shared" si="422"/>
        <v>0</v>
      </c>
      <c r="C3495" s="269"/>
      <c r="D3495" s="270"/>
      <c r="E3495" s="271"/>
      <c r="F3495" s="272"/>
      <c r="G3495" s="189">
        <f t="shared" si="423"/>
        <v>0</v>
      </c>
    </row>
    <row r="3496" spans="1:7" ht="20.100000000000001" customHeight="1" x14ac:dyDescent="0.2">
      <c r="A3496" s="268"/>
      <c r="B3496" s="182">
        <f t="shared" si="422"/>
        <v>0</v>
      </c>
      <c r="C3496" s="269"/>
      <c r="D3496" s="270"/>
      <c r="E3496" s="271"/>
      <c r="F3496" s="272"/>
      <c r="G3496" s="189">
        <f t="shared" si="423"/>
        <v>0</v>
      </c>
    </row>
    <row r="3497" spans="1:7" ht="20.100000000000001" customHeight="1" x14ac:dyDescent="0.2">
      <c r="A3497" s="190"/>
      <c r="B3497" s="165"/>
      <c r="C3497" s="170"/>
      <c r="D3497" s="165"/>
      <c r="E3497" s="166"/>
      <c r="F3497" s="185" t="s">
        <v>40</v>
      </c>
      <c r="G3497" s="186">
        <f>SUBTOTAL(9,G3488:G3496)</f>
        <v>0</v>
      </c>
    </row>
    <row r="3498" spans="1:7" ht="20.100000000000001" customHeight="1" thickBot="1" x14ac:dyDescent="0.25">
      <c r="A3498" s="191"/>
      <c r="B3498" s="192"/>
      <c r="C3498" s="193"/>
      <c r="D3498" s="192"/>
      <c r="E3498" s="194"/>
      <c r="F3498" s="195"/>
      <c r="G3498" s="196"/>
    </row>
    <row r="3499" spans="1:7" ht="20.100000000000001" customHeight="1" thickBot="1" x14ac:dyDescent="0.25">
      <c r="A3499" s="249" t="str">
        <f>B3457</f>
        <v>25-1</v>
      </c>
      <c r="B3499" s="247" t="str">
        <f>C3457</f>
        <v>Cierre perimetral frente</v>
      </c>
      <c r="C3499" s="197"/>
      <c r="D3499" s="197" t="s">
        <v>41</v>
      </c>
      <c r="E3499" s="198"/>
      <c r="F3499" s="199" t="s">
        <v>42</v>
      </c>
      <c r="G3499" s="200">
        <f>SUBTOTAL(9,G3462:G3498)</f>
        <v>0</v>
      </c>
    </row>
    <row r="3500" spans="1:7" ht="20.100000000000001" customHeight="1" thickTop="1" thickBot="1" x14ac:dyDescent="0.25"/>
    <row r="3501" spans="1:7" ht="20.100000000000001" customHeight="1" thickTop="1" x14ac:dyDescent="0.2">
      <c r="A3501" s="329" t="s">
        <v>44</v>
      </c>
      <c r="B3501" s="330"/>
      <c r="C3501" s="330"/>
      <c r="D3501" s="330"/>
      <c r="E3501" s="330"/>
      <c r="F3501" s="330"/>
      <c r="G3501" s="331"/>
    </row>
    <row r="3502" spans="1:7" ht="20.100000000000001" customHeight="1" x14ac:dyDescent="0.2">
      <c r="A3502" s="155" t="s">
        <v>823</v>
      </c>
      <c r="B3502" s="156" t="str">
        <f>Comitente</f>
        <v>DIRECCIÓN ARQUITECTURA</v>
      </c>
      <c r="C3502" s="157"/>
      <c r="D3502" s="158"/>
      <c r="E3502" s="158"/>
      <c r="F3502" s="159"/>
      <c r="G3502" s="160"/>
    </row>
    <row r="3503" spans="1:7" ht="20.100000000000001" customHeight="1" x14ac:dyDescent="0.2">
      <c r="A3503" s="155" t="s">
        <v>824</v>
      </c>
      <c r="B3503" s="156">
        <f>Contratista</f>
        <v>0</v>
      </c>
      <c r="C3503" s="161"/>
      <c r="D3503" s="161"/>
      <c r="E3503" s="161"/>
      <c r="F3503" s="156"/>
      <c r="G3503" s="162"/>
    </row>
    <row r="3504" spans="1:7" ht="20.100000000000001" customHeight="1" x14ac:dyDescent="0.2">
      <c r="A3504" s="155" t="s">
        <v>31</v>
      </c>
      <c r="B3504" s="156" t="str">
        <f>Obra</f>
        <v>CENTRO DE SALUD SAN MARTIN</v>
      </c>
      <c r="C3504" s="161"/>
      <c r="D3504" s="161"/>
      <c r="E3504" s="161"/>
      <c r="F3504" s="156" t="s">
        <v>45</v>
      </c>
      <c r="G3504" s="162" t="str">
        <f>Fecha_Base</f>
        <v>07/11/2017</v>
      </c>
    </row>
    <row r="3505" spans="1:7" ht="20.100000000000001" customHeight="1" x14ac:dyDescent="0.2">
      <c r="A3505" s="163" t="s">
        <v>822</v>
      </c>
      <c r="B3505" s="164" t="str">
        <f>Ubicación</f>
        <v>CALLE NACIONAL - DISTRITO DOS ACEQUIAS</v>
      </c>
      <c r="C3505" s="164"/>
      <c r="D3505" s="165"/>
      <c r="E3505" s="166"/>
      <c r="F3505" s="167"/>
      <c r="G3505" s="168"/>
    </row>
    <row r="3506" spans="1:7" ht="20.100000000000001" customHeight="1" x14ac:dyDescent="0.2">
      <c r="A3506" s="163" t="s">
        <v>46</v>
      </c>
      <c r="B3506" s="278">
        <v>25</v>
      </c>
      <c r="C3506" s="170" t="str">
        <f>IF(B3506="","",VLOOKUP(B3506,Computo_Presupuesto,2,FALSE))</f>
        <v>CIERRE PERIMETRAL</v>
      </c>
      <c r="D3506" s="171"/>
      <c r="E3506" s="166"/>
      <c r="F3506" s="167"/>
      <c r="G3506" s="168"/>
    </row>
    <row r="3507" spans="1:7" ht="20.100000000000001" customHeight="1" x14ac:dyDescent="0.2">
      <c r="A3507" s="163" t="s">
        <v>32</v>
      </c>
      <c r="B3507" s="254" t="s">
        <v>1667</v>
      </c>
      <c r="C3507" s="170" t="str">
        <f>IF(B3507=0,"",VLOOKUP(B3507,Computo_Presupuesto,2,FALSE))</f>
        <v>Cerco olímpico terreno y zeppeling</v>
      </c>
      <c r="D3507" s="165"/>
      <c r="E3507" s="166"/>
      <c r="F3507" s="164" t="s">
        <v>33</v>
      </c>
      <c r="G3507" s="172" t="str">
        <f>IF(B3507=0,"",VLOOKUP(B3507,Computo_Presupuesto,4,FALSE))</f>
        <v>gl</v>
      </c>
    </row>
    <row r="3508" spans="1:7" ht="20.100000000000001" customHeight="1" x14ac:dyDescent="0.2">
      <c r="A3508" s="163"/>
      <c r="B3508" s="164"/>
      <c r="C3508" s="170"/>
      <c r="D3508" s="165"/>
      <c r="E3508" s="166"/>
      <c r="F3508" s="170"/>
      <c r="G3508" s="173"/>
    </row>
    <row r="3509" spans="1:7" ht="20.100000000000001" customHeight="1" x14ac:dyDescent="0.2">
      <c r="A3509" s="332" t="s">
        <v>685</v>
      </c>
      <c r="B3509" s="333"/>
      <c r="C3509" s="334" t="s">
        <v>0</v>
      </c>
      <c r="D3509" s="334" t="s">
        <v>34</v>
      </c>
      <c r="E3509" s="335" t="s">
        <v>35</v>
      </c>
      <c r="F3509" s="336" t="s">
        <v>36</v>
      </c>
      <c r="G3509" s="337" t="s">
        <v>37</v>
      </c>
    </row>
    <row r="3510" spans="1:7" ht="20.100000000000001" customHeight="1" x14ac:dyDescent="0.2">
      <c r="A3510" s="174" t="s">
        <v>686</v>
      </c>
      <c r="B3510" s="175" t="s">
        <v>687</v>
      </c>
      <c r="C3510" s="334"/>
      <c r="D3510" s="334"/>
      <c r="E3510" s="335"/>
      <c r="F3510" s="336"/>
      <c r="G3510" s="337"/>
    </row>
    <row r="3511" spans="1:7" ht="20.100000000000001" customHeight="1" x14ac:dyDescent="0.2">
      <c r="A3511" s="287"/>
      <c r="B3511" s="176"/>
      <c r="C3511" s="177" t="s">
        <v>825</v>
      </c>
      <c r="D3511" s="178"/>
      <c r="E3511" s="179"/>
      <c r="F3511" s="180"/>
      <c r="G3511" s="181"/>
    </row>
    <row r="3512" spans="1:7" ht="20.100000000000001" customHeight="1" x14ac:dyDescent="0.2">
      <c r="A3512" s="268"/>
      <c r="B3512" s="182">
        <f t="shared" ref="B3512:B3523" si="424">IF(A3512=0,0,VLOOKUP(A3512,Tabla_Indices,2,FALSE))</f>
        <v>0</v>
      </c>
      <c r="C3512" s="269"/>
      <c r="D3512" s="270"/>
      <c r="E3512" s="271"/>
      <c r="F3512" s="272"/>
      <c r="G3512" s="183">
        <f>ROUND(E3512*F3512,2)</f>
        <v>0</v>
      </c>
    </row>
    <row r="3513" spans="1:7" ht="20.100000000000001" customHeight="1" x14ac:dyDescent="0.2">
      <c r="A3513" s="273"/>
      <c r="B3513" s="182">
        <f t="shared" si="424"/>
        <v>0</v>
      </c>
      <c r="C3513" s="269"/>
      <c r="D3513" s="270"/>
      <c r="E3513" s="271"/>
      <c r="F3513" s="272"/>
      <c r="G3513" s="183">
        <f t="shared" ref="G3513:G3523" si="425">ROUND(E3513*F3513,2)</f>
        <v>0</v>
      </c>
    </row>
    <row r="3514" spans="1:7" ht="20.100000000000001" customHeight="1" x14ac:dyDescent="0.2">
      <c r="A3514" s="268"/>
      <c r="B3514" s="182">
        <f t="shared" si="424"/>
        <v>0</v>
      </c>
      <c r="C3514" s="269"/>
      <c r="D3514" s="270"/>
      <c r="E3514" s="271"/>
      <c r="F3514" s="272"/>
      <c r="G3514" s="183">
        <f t="shared" si="425"/>
        <v>0</v>
      </c>
    </row>
    <row r="3515" spans="1:7" ht="20.100000000000001" customHeight="1" x14ac:dyDescent="0.2">
      <c r="A3515" s="268"/>
      <c r="B3515" s="182">
        <f t="shared" si="424"/>
        <v>0</v>
      </c>
      <c r="C3515" s="269"/>
      <c r="D3515" s="270"/>
      <c r="E3515" s="271"/>
      <c r="F3515" s="272"/>
      <c r="G3515" s="183">
        <f t="shared" si="425"/>
        <v>0</v>
      </c>
    </row>
    <row r="3516" spans="1:7" ht="20.100000000000001" customHeight="1" x14ac:dyDescent="0.2">
      <c r="A3516" s="268"/>
      <c r="B3516" s="182">
        <f t="shared" si="424"/>
        <v>0</v>
      </c>
      <c r="C3516" s="269"/>
      <c r="D3516" s="270"/>
      <c r="E3516" s="274"/>
      <c r="F3516" s="272"/>
      <c r="G3516" s="183">
        <f t="shared" si="425"/>
        <v>0</v>
      </c>
    </row>
    <row r="3517" spans="1:7" ht="20.100000000000001" customHeight="1" x14ac:dyDescent="0.2">
      <c r="A3517" s="268"/>
      <c r="B3517" s="182">
        <f t="shared" si="424"/>
        <v>0</v>
      </c>
      <c r="C3517" s="269"/>
      <c r="D3517" s="270"/>
      <c r="E3517" s="274"/>
      <c r="F3517" s="272"/>
      <c r="G3517" s="183">
        <f t="shared" si="425"/>
        <v>0</v>
      </c>
    </row>
    <row r="3518" spans="1:7" ht="20.100000000000001" customHeight="1" x14ac:dyDescent="0.2">
      <c r="A3518" s="268"/>
      <c r="B3518" s="182">
        <f t="shared" si="424"/>
        <v>0</v>
      </c>
      <c r="C3518" s="269"/>
      <c r="D3518" s="270"/>
      <c r="E3518" s="271"/>
      <c r="F3518" s="272"/>
      <c r="G3518" s="183">
        <f t="shared" si="425"/>
        <v>0</v>
      </c>
    </row>
    <row r="3519" spans="1:7" ht="20.100000000000001" customHeight="1" x14ac:dyDescent="0.2">
      <c r="A3519" s="268"/>
      <c r="B3519" s="182">
        <f t="shared" si="424"/>
        <v>0</v>
      </c>
      <c r="C3519" s="269"/>
      <c r="D3519" s="270"/>
      <c r="E3519" s="271"/>
      <c r="F3519" s="272"/>
      <c r="G3519" s="183">
        <f t="shared" si="425"/>
        <v>0</v>
      </c>
    </row>
    <row r="3520" spans="1:7" ht="20.100000000000001" customHeight="1" x14ac:dyDescent="0.2">
      <c r="A3520" s="268"/>
      <c r="B3520" s="182">
        <f t="shared" si="424"/>
        <v>0</v>
      </c>
      <c r="C3520" s="269"/>
      <c r="D3520" s="270"/>
      <c r="E3520" s="271"/>
      <c r="F3520" s="272"/>
      <c r="G3520" s="183">
        <f t="shared" si="425"/>
        <v>0</v>
      </c>
    </row>
    <row r="3521" spans="1:7" ht="20.100000000000001" customHeight="1" x14ac:dyDescent="0.2">
      <c r="A3521" s="268"/>
      <c r="B3521" s="182">
        <f t="shared" si="424"/>
        <v>0</v>
      </c>
      <c r="C3521" s="269"/>
      <c r="D3521" s="270"/>
      <c r="E3521" s="271"/>
      <c r="F3521" s="272"/>
      <c r="G3521" s="183">
        <f t="shared" si="425"/>
        <v>0</v>
      </c>
    </row>
    <row r="3522" spans="1:7" ht="20.100000000000001" customHeight="1" x14ac:dyDescent="0.2">
      <c r="A3522" s="268"/>
      <c r="B3522" s="182">
        <f t="shared" si="424"/>
        <v>0</v>
      </c>
      <c r="C3522" s="269"/>
      <c r="D3522" s="270"/>
      <c r="E3522" s="271"/>
      <c r="F3522" s="272"/>
      <c r="G3522" s="183">
        <f t="shared" si="425"/>
        <v>0</v>
      </c>
    </row>
    <row r="3523" spans="1:7" ht="20.100000000000001" customHeight="1" x14ac:dyDescent="0.2">
      <c r="A3523" s="268"/>
      <c r="B3523" s="182">
        <f t="shared" si="424"/>
        <v>0</v>
      </c>
      <c r="C3523" s="269"/>
      <c r="D3523" s="270"/>
      <c r="E3523" s="271"/>
      <c r="F3523" s="272"/>
      <c r="G3523" s="183">
        <f t="shared" si="425"/>
        <v>0</v>
      </c>
    </row>
    <row r="3524" spans="1:7" ht="20.100000000000001" customHeight="1" x14ac:dyDescent="0.2">
      <c r="A3524" s="184"/>
      <c r="B3524" s="170"/>
      <c r="C3524" s="170"/>
      <c r="D3524" s="165"/>
      <c r="E3524" s="166"/>
      <c r="F3524" s="185" t="s">
        <v>38</v>
      </c>
      <c r="G3524" s="186">
        <f>SUBTOTAL(9,G3512:G3523)</f>
        <v>0</v>
      </c>
    </row>
    <row r="3525" spans="1:7" ht="20.100000000000001" customHeight="1" x14ac:dyDescent="0.2">
      <c r="A3525" s="184"/>
      <c r="B3525" s="170"/>
      <c r="C3525" s="187" t="s">
        <v>826</v>
      </c>
      <c r="D3525" s="165"/>
      <c r="E3525" s="166"/>
      <c r="F3525" s="167"/>
      <c r="G3525" s="188"/>
    </row>
    <row r="3526" spans="1:7" ht="20.100000000000001" customHeight="1" x14ac:dyDescent="0.2">
      <c r="A3526" s="268"/>
      <c r="B3526" s="182">
        <f t="shared" ref="B3526:B3535" si="426">IF(A3526=0,0,VLOOKUP(A3526,Tabla_Indices,2,FALSE))</f>
        <v>0</v>
      </c>
      <c r="C3526" s="275"/>
      <c r="D3526" s="270"/>
      <c r="E3526" s="271"/>
      <c r="F3526" s="272"/>
      <c r="G3526" s="183">
        <f>ROUND(E3526*F3526,2)</f>
        <v>0</v>
      </c>
    </row>
    <row r="3527" spans="1:7" ht="20.100000000000001" customHeight="1" x14ac:dyDescent="0.2">
      <c r="A3527" s="268"/>
      <c r="B3527" s="182">
        <f t="shared" si="426"/>
        <v>0</v>
      </c>
      <c r="C3527" s="269"/>
      <c r="D3527" s="270"/>
      <c r="E3527" s="271"/>
      <c r="F3527" s="272"/>
      <c r="G3527" s="183">
        <f>ROUND(E3527*F3527,2)</f>
        <v>0</v>
      </c>
    </row>
    <row r="3528" spans="1:7" ht="20.100000000000001" customHeight="1" x14ac:dyDescent="0.2">
      <c r="A3528" s="268"/>
      <c r="B3528" s="182">
        <f t="shared" si="426"/>
        <v>0</v>
      </c>
      <c r="C3528" s="269"/>
      <c r="D3528" s="270"/>
      <c r="E3528" s="271"/>
      <c r="F3528" s="272"/>
      <c r="G3528" s="183">
        <f t="shared" ref="G3528:G3535" si="427">ROUND(E3528*F3528,2)</f>
        <v>0</v>
      </c>
    </row>
    <row r="3529" spans="1:7" ht="20.100000000000001" customHeight="1" x14ac:dyDescent="0.2">
      <c r="A3529" s="268"/>
      <c r="B3529" s="182">
        <f t="shared" si="426"/>
        <v>0</v>
      </c>
      <c r="C3529" s="269"/>
      <c r="D3529" s="270"/>
      <c r="E3529" s="271"/>
      <c r="F3529" s="272"/>
      <c r="G3529" s="183">
        <f t="shared" si="427"/>
        <v>0</v>
      </c>
    </row>
    <row r="3530" spans="1:7" ht="20.100000000000001" customHeight="1" x14ac:dyDescent="0.2">
      <c r="A3530" s="268"/>
      <c r="B3530" s="182">
        <f t="shared" si="426"/>
        <v>0</v>
      </c>
      <c r="C3530" s="269"/>
      <c r="D3530" s="270"/>
      <c r="E3530" s="271"/>
      <c r="F3530" s="272"/>
      <c r="G3530" s="183">
        <f t="shared" si="427"/>
        <v>0</v>
      </c>
    </row>
    <row r="3531" spans="1:7" ht="20.100000000000001" customHeight="1" x14ac:dyDescent="0.2">
      <c r="A3531" s="268"/>
      <c r="B3531" s="182">
        <f t="shared" si="426"/>
        <v>0</v>
      </c>
      <c r="C3531" s="269"/>
      <c r="D3531" s="270"/>
      <c r="E3531" s="271"/>
      <c r="F3531" s="272"/>
      <c r="G3531" s="183">
        <f t="shared" si="427"/>
        <v>0</v>
      </c>
    </row>
    <row r="3532" spans="1:7" ht="20.100000000000001" customHeight="1" x14ac:dyDescent="0.2">
      <c r="A3532" s="268"/>
      <c r="B3532" s="182">
        <f t="shared" si="426"/>
        <v>0</v>
      </c>
      <c r="C3532" s="269"/>
      <c r="D3532" s="270"/>
      <c r="E3532" s="271"/>
      <c r="F3532" s="272"/>
      <c r="G3532" s="183">
        <f t="shared" si="427"/>
        <v>0</v>
      </c>
    </row>
    <row r="3533" spans="1:7" ht="20.100000000000001" customHeight="1" x14ac:dyDescent="0.2">
      <c r="A3533" s="268"/>
      <c r="B3533" s="182">
        <f t="shared" si="426"/>
        <v>0</v>
      </c>
      <c r="C3533" s="269"/>
      <c r="D3533" s="270"/>
      <c r="E3533" s="271"/>
      <c r="F3533" s="272"/>
      <c r="G3533" s="183">
        <f t="shared" si="427"/>
        <v>0</v>
      </c>
    </row>
    <row r="3534" spans="1:7" ht="20.100000000000001" customHeight="1" x14ac:dyDescent="0.2">
      <c r="A3534" s="268"/>
      <c r="B3534" s="182">
        <f t="shared" si="426"/>
        <v>0</v>
      </c>
      <c r="C3534" s="269"/>
      <c r="D3534" s="270"/>
      <c r="E3534" s="271"/>
      <c r="F3534" s="272"/>
      <c r="G3534" s="183">
        <f t="shared" si="427"/>
        <v>0</v>
      </c>
    </row>
    <row r="3535" spans="1:7" ht="20.100000000000001" customHeight="1" x14ac:dyDescent="0.2">
      <c r="A3535" s="268"/>
      <c r="B3535" s="182">
        <f t="shared" si="426"/>
        <v>0</v>
      </c>
      <c r="C3535" s="269"/>
      <c r="D3535" s="270"/>
      <c r="E3535" s="271"/>
      <c r="F3535" s="272"/>
      <c r="G3535" s="183">
        <f t="shared" si="427"/>
        <v>0</v>
      </c>
    </row>
    <row r="3536" spans="1:7" ht="20.100000000000001" customHeight="1" x14ac:dyDescent="0.2">
      <c r="A3536" s="184"/>
      <c r="B3536" s="170"/>
      <c r="C3536" s="170"/>
      <c r="D3536" s="165"/>
      <c r="E3536" s="166"/>
      <c r="F3536" s="185" t="s">
        <v>39</v>
      </c>
      <c r="G3536" s="186">
        <f>SUBTOTAL(9,G3526:G3535)</f>
        <v>0</v>
      </c>
    </row>
    <row r="3537" spans="1:7" ht="20.100000000000001" customHeight="1" x14ac:dyDescent="0.2">
      <c r="A3537" s="184"/>
      <c r="B3537" s="170"/>
      <c r="C3537" s="187" t="s">
        <v>827</v>
      </c>
      <c r="D3537" s="165"/>
      <c r="E3537" s="166"/>
      <c r="F3537" s="170"/>
      <c r="G3537" s="188"/>
    </row>
    <row r="3538" spans="1:7" ht="20.100000000000001" customHeight="1" x14ac:dyDescent="0.2">
      <c r="A3538" s="268"/>
      <c r="B3538" s="182">
        <f t="shared" ref="B3538:B3546" si="428">IF(A3538=0,0,VLOOKUP(A3538,Tabla_Indices,2,FALSE))</f>
        <v>0</v>
      </c>
      <c r="C3538" s="269"/>
      <c r="D3538" s="270"/>
      <c r="E3538" s="271"/>
      <c r="F3538" s="276"/>
      <c r="G3538" s="189">
        <f>ROUND(E3538*F3538,2)</f>
        <v>0</v>
      </c>
    </row>
    <row r="3539" spans="1:7" ht="20.100000000000001" customHeight="1" x14ac:dyDescent="0.2">
      <c r="A3539" s="268"/>
      <c r="B3539" s="182">
        <f t="shared" si="428"/>
        <v>0</v>
      </c>
      <c r="C3539" s="275"/>
      <c r="D3539" s="270"/>
      <c r="E3539" s="271"/>
      <c r="F3539" s="272"/>
      <c r="G3539" s="189">
        <f>ROUND(E3539*F3539,2)</f>
        <v>0</v>
      </c>
    </row>
    <row r="3540" spans="1:7" ht="20.100000000000001" customHeight="1" x14ac:dyDescent="0.2">
      <c r="A3540" s="268"/>
      <c r="B3540" s="182">
        <f t="shared" si="428"/>
        <v>0</v>
      </c>
      <c r="C3540" s="277"/>
      <c r="D3540" s="270"/>
      <c r="E3540" s="271"/>
      <c r="F3540" s="272"/>
      <c r="G3540" s="189">
        <f>ROUND(E3540*F3540,2)</f>
        <v>0</v>
      </c>
    </row>
    <row r="3541" spans="1:7" ht="20.100000000000001" customHeight="1" x14ac:dyDescent="0.2">
      <c r="A3541" s="268"/>
      <c r="B3541" s="182">
        <f t="shared" si="428"/>
        <v>0</v>
      </c>
      <c r="C3541" s="277"/>
      <c r="D3541" s="270"/>
      <c r="E3541" s="271"/>
      <c r="F3541" s="272"/>
      <c r="G3541" s="189">
        <f>ROUND(E3541*F3541,2)</f>
        <v>0</v>
      </c>
    </row>
    <row r="3542" spans="1:7" ht="20.100000000000001" customHeight="1" x14ac:dyDescent="0.2">
      <c r="A3542" s="268"/>
      <c r="B3542" s="182">
        <f t="shared" si="428"/>
        <v>0</v>
      </c>
      <c r="C3542" s="277"/>
      <c r="D3542" s="270"/>
      <c r="E3542" s="271"/>
      <c r="F3542" s="272"/>
      <c r="G3542" s="189">
        <f t="shared" ref="G3542:G3546" si="429">ROUND(E3542*F3542,2)</f>
        <v>0</v>
      </c>
    </row>
    <row r="3543" spans="1:7" ht="20.100000000000001" customHeight="1" x14ac:dyDescent="0.2">
      <c r="A3543" s="268"/>
      <c r="B3543" s="182">
        <f t="shared" si="428"/>
        <v>0</v>
      </c>
      <c r="C3543" s="277"/>
      <c r="D3543" s="270"/>
      <c r="E3543" s="271"/>
      <c r="F3543" s="272"/>
      <c r="G3543" s="189">
        <f t="shared" si="429"/>
        <v>0</v>
      </c>
    </row>
    <row r="3544" spans="1:7" ht="20.100000000000001" customHeight="1" x14ac:dyDescent="0.2">
      <c r="A3544" s="268"/>
      <c r="B3544" s="182">
        <f t="shared" si="428"/>
        <v>0</v>
      </c>
      <c r="C3544" s="269"/>
      <c r="D3544" s="270"/>
      <c r="E3544" s="271"/>
      <c r="F3544" s="272"/>
      <c r="G3544" s="189">
        <f t="shared" si="429"/>
        <v>0</v>
      </c>
    </row>
    <row r="3545" spans="1:7" ht="20.100000000000001" customHeight="1" x14ac:dyDescent="0.2">
      <c r="A3545" s="268"/>
      <c r="B3545" s="182">
        <f t="shared" si="428"/>
        <v>0</v>
      </c>
      <c r="C3545" s="269"/>
      <c r="D3545" s="270"/>
      <c r="E3545" s="271"/>
      <c r="F3545" s="272"/>
      <c r="G3545" s="189">
        <f t="shared" si="429"/>
        <v>0</v>
      </c>
    </row>
    <row r="3546" spans="1:7" ht="20.100000000000001" customHeight="1" x14ac:dyDescent="0.2">
      <c r="A3546" s="268"/>
      <c r="B3546" s="182">
        <f t="shared" si="428"/>
        <v>0</v>
      </c>
      <c r="C3546" s="269"/>
      <c r="D3546" s="270"/>
      <c r="E3546" s="271"/>
      <c r="F3546" s="272"/>
      <c r="G3546" s="189">
        <f t="shared" si="429"/>
        <v>0</v>
      </c>
    </row>
    <row r="3547" spans="1:7" ht="20.100000000000001" customHeight="1" x14ac:dyDescent="0.2">
      <c r="A3547" s="190"/>
      <c r="B3547" s="165"/>
      <c r="C3547" s="170"/>
      <c r="D3547" s="165"/>
      <c r="E3547" s="166"/>
      <c r="F3547" s="185" t="s">
        <v>40</v>
      </c>
      <c r="G3547" s="186">
        <f>SUBTOTAL(9,G3538:G3546)</f>
        <v>0</v>
      </c>
    </row>
    <row r="3548" spans="1:7" ht="20.100000000000001" customHeight="1" thickBot="1" x14ac:dyDescent="0.25">
      <c r="A3548" s="191"/>
      <c r="B3548" s="192"/>
      <c r="C3548" s="193"/>
      <c r="D3548" s="192"/>
      <c r="E3548" s="194"/>
      <c r="F3548" s="195"/>
      <c r="G3548" s="196"/>
    </row>
    <row r="3549" spans="1:7" ht="20.100000000000001" customHeight="1" thickBot="1" x14ac:dyDescent="0.25">
      <c r="A3549" s="249" t="str">
        <f>B3507</f>
        <v>25-2</v>
      </c>
      <c r="B3549" s="247" t="str">
        <f>C3507</f>
        <v>Cerco olímpico terreno y zeppeling</v>
      </c>
      <c r="C3549" s="197"/>
      <c r="D3549" s="197" t="s">
        <v>41</v>
      </c>
      <c r="E3549" s="198"/>
      <c r="F3549" s="199" t="s">
        <v>42</v>
      </c>
      <c r="G3549" s="200">
        <f>SUBTOTAL(9,G3512:G3548)</f>
        <v>0</v>
      </c>
    </row>
    <row r="3550" spans="1:7" ht="20.100000000000001" customHeight="1" thickTop="1" thickBot="1" x14ac:dyDescent="0.25"/>
    <row r="3551" spans="1:7" ht="20.100000000000001" customHeight="1" thickTop="1" x14ac:dyDescent="0.2">
      <c r="A3551" s="329" t="s">
        <v>44</v>
      </c>
      <c r="B3551" s="330"/>
      <c r="C3551" s="330"/>
      <c r="D3551" s="330"/>
      <c r="E3551" s="330"/>
      <c r="F3551" s="330"/>
      <c r="G3551" s="331"/>
    </row>
    <row r="3552" spans="1:7" ht="20.100000000000001" customHeight="1" x14ac:dyDescent="0.2">
      <c r="A3552" s="155" t="s">
        <v>823</v>
      </c>
      <c r="B3552" s="156" t="str">
        <f>Comitente</f>
        <v>DIRECCIÓN ARQUITECTURA</v>
      </c>
      <c r="C3552" s="157"/>
      <c r="D3552" s="158"/>
      <c r="E3552" s="158"/>
      <c r="F3552" s="159"/>
      <c r="G3552" s="160"/>
    </row>
    <row r="3553" spans="1:7" ht="20.100000000000001" customHeight="1" x14ac:dyDescent="0.2">
      <c r="A3553" s="155" t="s">
        <v>824</v>
      </c>
      <c r="B3553" s="156">
        <f>Contratista</f>
        <v>0</v>
      </c>
      <c r="C3553" s="161"/>
      <c r="D3553" s="161"/>
      <c r="E3553" s="161"/>
      <c r="F3553" s="156"/>
      <c r="G3553" s="162"/>
    </row>
    <row r="3554" spans="1:7" ht="20.100000000000001" customHeight="1" x14ac:dyDescent="0.2">
      <c r="A3554" s="155" t="s">
        <v>31</v>
      </c>
      <c r="B3554" s="156" t="str">
        <f>Obra</f>
        <v>CENTRO DE SALUD SAN MARTIN</v>
      </c>
      <c r="C3554" s="161"/>
      <c r="D3554" s="161"/>
      <c r="E3554" s="161"/>
      <c r="F3554" s="156" t="s">
        <v>45</v>
      </c>
      <c r="G3554" s="162" t="str">
        <f>Fecha_Base</f>
        <v>07/11/2017</v>
      </c>
    </row>
    <row r="3555" spans="1:7" ht="20.100000000000001" customHeight="1" x14ac:dyDescent="0.2">
      <c r="A3555" s="163" t="s">
        <v>822</v>
      </c>
      <c r="B3555" s="164" t="str">
        <f>Ubicación</f>
        <v>CALLE NACIONAL - DISTRITO DOS ACEQUIAS</v>
      </c>
      <c r="C3555" s="164"/>
      <c r="D3555" s="165"/>
      <c r="E3555" s="166"/>
      <c r="F3555" s="167"/>
      <c r="G3555" s="168"/>
    </row>
    <row r="3556" spans="1:7" ht="20.100000000000001" customHeight="1" x14ac:dyDescent="0.2">
      <c r="A3556" s="163" t="s">
        <v>46</v>
      </c>
      <c r="B3556" s="278">
        <v>26</v>
      </c>
      <c r="C3556" s="170" t="str">
        <f>IF(B3556="","",VLOOKUP(B3556,Computo_Presupuesto,2,FALSE))</f>
        <v xml:space="preserve">LIMPIEZA FINAL DE OBRA </v>
      </c>
      <c r="D3556" s="171"/>
      <c r="E3556" s="166"/>
      <c r="F3556" s="167"/>
      <c r="G3556" s="168"/>
    </row>
    <row r="3557" spans="1:7" ht="20.100000000000001" customHeight="1" x14ac:dyDescent="0.2">
      <c r="A3557" s="163" t="s">
        <v>32</v>
      </c>
      <c r="B3557" s="279">
        <v>26</v>
      </c>
      <c r="C3557" s="170" t="str">
        <f>IF(B3557=0,"",VLOOKUP(B3557,Computo_Presupuesto,2,FALSE))</f>
        <v xml:space="preserve">LIMPIEZA FINAL DE OBRA </v>
      </c>
      <c r="D3557" s="165"/>
      <c r="E3557" s="166"/>
      <c r="F3557" s="164" t="s">
        <v>33</v>
      </c>
      <c r="G3557" s="172" t="str">
        <f>IF(B3557=0,"",VLOOKUP(B3557,Computo_Presupuesto,4,FALSE))</f>
        <v>gl</v>
      </c>
    </row>
    <row r="3558" spans="1:7" ht="20.100000000000001" customHeight="1" x14ac:dyDescent="0.2">
      <c r="A3558" s="163"/>
      <c r="B3558" s="164"/>
      <c r="C3558" s="170"/>
      <c r="D3558" s="165"/>
      <c r="E3558" s="166"/>
      <c r="F3558" s="170"/>
      <c r="G3558" s="173"/>
    </row>
    <row r="3559" spans="1:7" ht="20.100000000000001" customHeight="1" x14ac:dyDescent="0.2">
      <c r="A3559" s="332" t="s">
        <v>685</v>
      </c>
      <c r="B3559" s="333"/>
      <c r="C3559" s="334" t="s">
        <v>0</v>
      </c>
      <c r="D3559" s="334" t="s">
        <v>34</v>
      </c>
      <c r="E3559" s="335" t="s">
        <v>35</v>
      </c>
      <c r="F3559" s="336" t="s">
        <v>36</v>
      </c>
      <c r="G3559" s="337" t="s">
        <v>37</v>
      </c>
    </row>
    <row r="3560" spans="1:7" ht="20.100000000000001" customHeight="1" x14ac:dyDescent="0.2">
      <c r="A3560" s="174" t="s">
        <v>686</v>
      </c>
      <c r="B3560" s="175" t="s">
        <v>687</v>
      </c>
      <c r="C3560" s="334"/>
      <c r="D3560" s="334"/>
      <c r="E3560" s="335"/>
      <c r="F3560" s="336"/>
      <c r="G3560" s="337"/>
    </row>
    <row r="3561" spans="1:7" ht="20.100000000000001" customHeight="1" x14ac:dyDescent="0.2">
      <c r="A3561" s="287"/>
      <c r="B3561" s="176"/>
      <c r="C3561" s="177" t="s">
        <v>825</v>
      </c>
      <c r="D3561" s="178"/>
      <c r="E3561" s="179"/>
      <c r="F3561" s="180"/>
      <c r="G3561" s="181"/>
    </row>
    <row r="3562" spans="1:7" ht="20.100000000000001" customHeight="1" x14ac:dyDescent="0.2">
      <c r="A3562" s="268"/>
      <c r="B3562" s="182">
        <f t="shared" ref="B3562:B3573" si="430">IF(A3562=0,0,VLOOKUP(A3562,Tabla_Indices,2,FALSE))</f>
        <v>0</v>
      </c>
      <c r="C3562" s="269"/>
      <c r="D3562" s="270"/>
      <c r="E3562" s="271"/>
      <c r="F3562" s="272"/>
      <c r="G3562" s="183">
        <f>ROUND(E3562*F3562,2)</f>
        <v>0</v>
      </c>
    </row>
    <row r="3563" spans="1:7" ht="20.100000000000001" customHeight="1" x14ac:dyDescent="0.2">
      <c r="A3563" s="273"/>
      <c r="B3563" s="182">
        <f t="shared" si="430"/>
        <v>0</v>
      </c>
      <c r="C3563" s="269"/>
      <c r="D3563" s="270"/>
      <c r="E3563" s="271"/>
      <c r="F3563" s="272"/>
      <c r="G3563" s="183">
        <f t="shared" ref="G3563:G3573" si="431">ROUND(E3563*F3563,2)</f>
        <v>0</v>
      </c>
    </row>
    <row r="3564" spans="1:7" ht="20.100000000000001" customHeight="1" x14ac:dyDescent="0.2">
      <c r="A3564" s="268"/>
      <c r="B3564" s="182">
        <f t="shared" si="430"/>
        <v>0</v>
      </c>
      <c r="C3564" s="269"/>
      <c r="D3564" s="270"/>
      <c r="E3564" s="271"/>
      <c r="F3564" s="272"/>
      <c r="G3564" s="183">
        <f t="shared" si="431"/>
        <v>0</v>
      </c>
    </row>
    <row r="3565" spans="1:7" ht="20.100000000000001" customHeight="1" x14ac:dyDescent="0.2">
      <c r="A3565" s="268"/>
      <c r="B3565" s="182">
        <f t="shared" si="430"/>
        <v>0</v>
      </c>
      <c r="C3565" s="269"/>
      <c r="D3565" s="270"/>
      <c r="E3565" s="271"/>
      <c r="F3565" s="272"/>
      <c r="G3565" s="183">
        <f t="shared" si="431"/>
        <v>0</v>
      </c>
    </row>
    <row r="3566" spans="1:7" ht="20.100000000000001" customHeight="1" x14ac:dyDescent="0.2">
      <c r="A3566" s="268"/>
      <c r="B3566" s="182">
        <f t="shared" si="430"/>
        <v>0</v>
      </c>
      <c r="C3566" s="269"/>
      <c r="D3566" s="270"/>
      <c r="E3566" s="274"/>
      <c r="F3566" s="272"/>
      <c r="G3566" s="183">
        <f t="shared" si="431"/>
        <v>0</v>
      </c>
    </row>
    <row r="3567" spans="1:7" ht="20.100000000000001" customHeight="1" x14ac:dyDescent="0.2">
      <c r="A3567" s="268"/>
      <c r="B3567" s="182">
        <f t="shared" si="430"/>
        <v>0</v>
      </c>
      <c r="C3567" s="269"/>
      <c r="D3567" s="270"/>
      <c r="E3567" s="274"/>
      <c r="F3567" s="272"/>
      <c r="G3567" s="183">
        <f t="shared" si="431"/>
        <v>0</v>
      </c>
    </row>
    <row r="3568" spans="1:7" ht="20.100000000000001" customHeight="1" x14ac:dyDescent="0.2">
      <c r="A3568" s="268"/>
      <c r="B3568" s="182">
        <f t="shared" si="430"/>
        <v>0</v>
      </c>
      <c r="C3568" s="269"/>
      <c r="D3568" s="270"/>
      <c r="E3568" s="271"/>
      <c r="F3568" s="272"/>
      <c r="G3568" s="183">
        <f t="shared" si="431"/>
        <v>0</v>
      </c>
    </row>
    <row r="3569" spans="1:7" ht="20.100000000000001" customHeight="1" x14ac:dyDescent="0.2">
      <c r="A3569" s="268"/>
      <c r="B3569" s="182">
        <f t="shared" si="430"/>
        <v>0</v>
      </c>
      <c r="C3569" s="269"/>
      <c r="D3569" s="270"/>
      <c r="E3569" s="271"/>
      <c r="F3569" s="272"/>
      <c r="G3569" s="183">
        <f t="shared" si="431"/>
        <v>0</v>
      </c>
    </row>
    <row r="3570" spans="1:7" ht="20.100000000000001" customHeight="1" x14ac:dyDescent="0.2">
      <c r="A3570" s="268"/>
      <c r="B3570" s="182">
        <f t="shared" si="430"/>
        <v>0</v>
      </c>
      <c r="C3570" s="269"/>
      <c r="D3570" s="270"/>
      <c r="E3570" s="271"/>
      <c r="F3570" s="272"/>
      <c r="G3570" s="183">
        <f t="shared" si="431"/>
        <v>0</v>
      </c>
    </row>
    <row r="3571" spans="1:7" ht="20.100000000000001" customHeight="1" x14ac:dyDescent="0.2">
      <c r="A3571" s="268"/>
      <c r="B3571" s="182">
        <f t="shared" si="430"/>
        <v>0</v>
      </c>
      <c r="C3571" s="269"/>
      <c r="D3571" s="270"/>
      <c r="E3571" s="271"/>
      <c r="F3571" s="272"/>
      <c r="G3571" s="183">
        <f t="shared" si="431"/>
        <v>0</v>
      </c>
    </row>
    <row r="3572" spans="1:7" ht="20.100000000000001" customHeight="1" x14ac:dyDescent="0.2">
      <c r="A3572" s="268"/>
      <c r="B3572" s="182">
        <f t="shared" si="430"/>
        <v>0</v>
      </c>
      <c r="C3572" s="269"/>
      <c r="D3572" s="270"/>
      <c r="E3572" s="271"/>
      <c r="F3572" s="272"/>
      <c r="G3572" s="183">
        <f t="shared" si="431"/>
        <v>0</v>
      </c>
    </row>
    <row r="3573" spans="1:7" ht="20.100000000000001" customHeight="1" x14ac:dyDescent="0.2">
      <c r="A3573" s="268"/>
      <c r="B3573" s="182">
        <f t="shared" si="430"/>
        <v>0</v>
      </c>
      <c r="C3573" s="269"/>
      <c r="D3573" s="270"/>
      <c r="E3573" s="271"/>
      <c r="F3573" s="272"/>
      <c r="G3573" s="183">
        <f t="shared" si="431"/>
        <v>0</v>
      </c>
    </row>
    <row r="3574" spans="1:7" ht="20.100000000000001" customHeight="1" x14ac:dyDescent="0.2">
      <c r="A3574" s="184"/>
      <c r="B3574" s="170"/>
      <c r="C3574" s="170"/>
      <c r="D3574" s="165"/>
      <c r="E3574" s="166"/>
      <c r="F3574" s="185" t="s">
        <v>38</v>
      </c>
      <c r="G3574" s="186">
        <f>SUBTOTAL(9,G3562:G3573)</f>
        <v>0</v>
      </c>
    </row>
    <row r="3575" spans="1:7" ht="20.100000000000001" customHeight="1" x14ac:dyDescent="0.2">
      <c r="A3575" s="184"/>
      <c r="B3575" s="170"/>
      <c r="C3575" s="187" t="s">
        <v>826</v>
      </c>
      <c r="D3575" s="165"/>
      <c r="E3575" s="166"/>
      <c r="F3575" s="167"/>
      <c r="G3575" s="188"/>
    </row>
    <row r="3576" spans="1:7" ht="20.100000000000001" customHeight="1" x14ac:dyDescent="0.2">
      <c r="A3576" s="268"/>
      <c r="B3576" s="182">
        <f t="shared" ref="B3576:B3585" si="432">IF(A3576=0,0,VLOOKUP(A3576,Tabla_Indices,2,FALSE))</f>
        <v>0</v>
      </c>
      <c r="C3576" s="275"/>
      <c r="D3576" s="270"/>
      <c r="E3576" s="271"/>
      <c r="F3576" s="272"/>
      <c r="G3576" s="183">
        <f>ROUND(E3576*F3576,2)</f>
        <v>0</v>
      </c>
    </row>
    <row r="3577" spans="1:7" ht="20.100000000000001" customHeight="1" x14ac:dyDescent="0.2">
      <c r="A3577" s="268"/>
      <c r="B3577" s="182">
        <f t="shared" si="432"/>
        <v>0</v>
      </c>
      <c r="C3577" s="269"/>
      <c r="D3577" s="270"/>
      <c r="E3577" s="271"/>
      <c r="F3577" s="272"/>
      <c r="G3577" s="183">
        <f>ROUND(E3577*F3577,2)</f>
        <v>0</v>
      </c>
    </row>
    <row r="3578" spans="1:7" ht="20.100000000000001" customHeight="1" x14ac:dyDescent="0.2">
      <c r="A3578" s="268"/>
      <c r="B3578" s="182">
        <f t="shared" si="432"/>
        <v>0</v>
      </c>
      <c r="C3578" s="269"/>
      <c r="D3578" s="270"/>
      <c r="E3578" s="271"/>
      <c r="F3578" s="272"/>
      <c r="G3578" s="183">
        <f t="shared" ref="G3578:G3585" si="433">ROUND(E3578*F3578,2)</f>
        <v>0</v>
      </c>
    </row>
    <row r="3579" spans="1:7" ht="20.100000000000001" customHeight="1" x14ac:dyDescent="0.2">
      <c r="A3579" s="268"/>
      <c r="B3579" s="182">
        <f t="shared" si="432"/>
        <v>0</v>
      </c>
      <c r="C3579" s="269"/>
      <c r="D3579" s="270"/>
      <c r="E3579" s="271"/>
      <c r="F3579" s="272"/>
      <c r="G3579" s="183">
        <f t="shared" si="433"/>
        <v>0</v>
      </c>
    </row>
    <row r="3580" spans="1:7" ht="20.100000000000001" customHeight="1" x14ac:dyDescent="0.2">
      <c r="A3580" s="268"/>
      <c r="B3580" s="182">
        <f t="shared" si="432"/>
        <v>0</v>
      </c>
      <c r="C3580" s="269"/>
      <c r="D3580" s="270"/>
      <c r="E3580" s="271"/>
      <c r="F3580" s="272"/>
      <c r="G3580" s="183">
        <f t="shared" si="433"/>
        <v>0</v>
      </c>
    </row>
    <row r="3581" spans="1:7" ht="20.100000000000001" customHeight="1" x14ac:dyDescent="0.2">
      <c r="A3581" s="268"/>
      <c r="B3581" s="182">
        <f t="shared" si="432"/>
        <v>0</v>
      </c>
      <c r="C3581" s="269"/>
      <c r="D3581" s="270"/>
      <c r="E3581" s="271"/>
      <c r="F3581" s="272"/>
      <c r="G3581" s="183">
        <f t="shared" si="433"/>
        <v>0</v>
      </c>
    </row>
    <row r="3582" spans="1:7" ht="20.100000000000001" customHeight="1" x14ac:dyDescent="0.2">
      <c r="A3582" s="268"/>
      <c r="B3582" s="182">
        <f t="shared" si="432"/>
        <v>0</v>
      </c>
      <c r="C3582" s="269"/>
      <c r="D3582" s="270"/>
      <c r="E3582" s="271"/>
      <c r="F3582" s="272"/>
      <c r="G3582" s="183">
        <f t="shared" si="433"/>
        <v>0</v>
      </c>
    </row>
    <row r="3583" spans="1:7" ht="20.100000000000001" customHeight="1" x14ac:dyDescent="0.2">
      <c r="A3583" s="268"/>
      <c r="B3583" s="182">
        <f t="shared" si="432"/>
        <v>0</v>
      </c>
      <c r="C3583" s="269"/>
      <c r="D3583" s="270"/>
      <c r="E3583" s="271"/>
      <c r="F3583" s="272"/>
      <c r="G3583" s="183">
        <f t="shared" si="433"/>
        <v>0</v>
      </c>
    </row>
    <row r="3584" spans="1:7" ht="20.100000000000001" customHeight="1" x14ac:dyDescent="0.2">
      <c r="A3584" s="268"/>
      <c r="B3584" s="182">
        <f t="shared" si="432"/>
        <v>0</v>
      </c>
      <c r="C3584" s="269"/>
      <c r="D3584" s="270"/>
      <c r="E3584" s="271"/>
      <c r="F3584" s="272"/>
      <c r="G3584" s="183">
        <f t="shared" si="433"/>
        <v>0</v>
      </c>
    </row>
    <row r="3585" spans="1:7" ht="20.100000000000001" customHeight="1" x14ac:dyDescent="0.2">
      <c r="A3585" s="268"/>
      <c r="B3585" s="182">
        <f t="shared" si="432"/>
        <v>0</v>
      </c>
      <c r="C3585" s="269"/>
      <c r="D3585" s="270"/>
      <c r="E3585" s="271"/>
      <c r="F3585" s="272"/>
      <c r="G3585" s="183">
        <f t="shared" si="433"/>
        <v>0</v>
      </c>
    </row>
    <row r="3586" spans="1:7" ht="20.100000000000001" customHeight="1" x14ac:dyDescent="0.2">
      <c r="A3586" s="184"/>
      <c r="B3586" s="170"/>
      <c r="C3586" s="170"/>
      <c r="D3586" s="165"/>
      <c r="E3586" s="166"/>
      <c r="F3586" s="185" t="s">
        <v>39</v>
      </c>
      <c r="G3586" s="186">
        <f>SUBTOTAL(9,G3576:G3585)</f>
        <v>0</v>
      </c>
    </row>
    <row r="3587" spans="1:7" ht="20.100000000000001" customHeight="1" x14ac:dyDescent="0.2">
      <c r="A3587" s="184"/>
      <c r="B3587" s="170"/>
      <c r="C3587" s="187" t="s">
        <v>827</v>
      </c>
      <c r="D3587" s="165"/>
      <c r="E3587" s="166"/>
      <c r="F3587" s="170"/>
      <c r="G3587" s="188"/>
    </row>
    <row r="3588" spans="1:7" ht="20.100000000000001" customHeight="1" x14ac:dyDescent="0.2">
      <c r="A3588" s="268"/>
      <c r="B3588" s="182">
        <f t="shared" ref="B3588:B3596" si="434">IF(A3588=0,0,VLOOKUP(A3588,Tabla_Indices,2,FALSE))</f>
        <v>0</v>
      </c>
      <c r="C3588" s="269"/>
      <c r="D3588" s="270"/>
      <c r="E3588" s="271"/>
      <c r="F3588" s="276"/>
      <c r="G3588" s="189">
        <f>ROUND(E3588*F3588,2)</f>
        <v>0</v>
      </c>
    </row>
    <row r="3589" spans="1:7" ht="20.100000000000001" customHeight="1" x14ac:dyDescent="0.2">
      <c r="A3589" s="268"/>
      <c r="B3589" s="182">
        <f t="shared" si="434"/>
        <v>0</v>
      </c>
      <c r="C3589" s="275"/>
      <c r="D3589" s="270"/>
      <c r="E3589" s="271"/>
      <c r="F3589" s="272"/>
      <c r="G3589" s="189">
        <f>ROUND(E3589*F3589,2)</f>
        <v>0</v>
      </c>
    </row>
    <row r="3590" spans="1:7" ht="20.100000000000001" customHeight="1" x14ac:dyDescent="0.2">
      <c r="A3590" s="268"/>
      <c r="B3590" s="182">
        <f t="shared" si="434"/>
        <v>0</v>
      </c>
      <c r="C3590" s="277"/>
      <c r="D3590" s="270"/>
      <c r="E3590" s="271"/>
      <c r="F3590" s="272"/>
      <c r="G3590" s="189">
        <f>ROUND(E3590*F3590,2)</f>
        <v>0</v>
      </c>
    </row>
    <row r="3591" spans="1:7" ht="20.100000000000001" customHeight="1" x14ac:dyDescent="0.2">
      <c r="A3591" s="268"/>
      <c r="B3591" s="182">
        <f t="shared" si="434"/>
        <v>0</v>
      </c>
      <c r="C3591" s="277"/>
      <c r="D3591" s="270"/>
      <c r="E3591" s="271"/>
      <c r="F3591" s="272"/>
      <c r="G3591" s="189">
        <f>ROUND(E3591*F3591,2)</f>
        <v>0</v>
      </c>
    </row>
    <row r="3592" spans="1:7" ht="20.100000000000001" customHeight="1" x14ac:dyDescent="0.2">
      <c r="A3592" s="268"/>
      <c r="B3592" s="182">
        <f t="shared" si="434"/>
        <v>0</v>
      </c>
      <c r="C3592" s="277"/>
      <c r="D3592" s="270"/>
      <c r="E3592" s="271"/>
      <c r="F3592" s="272"/>
      <c r="G3592" s="189">
        <f t="shared" ref="G3592:G3596" si="435">ROUND(E3592*F3592,2)</f>
        <v>0</v>
      </c>
    </row>
    <row r="3593" spans="1:7" ht="20.100000000000001" customHeight="1" x14ac:dyDescent="0.2">
      <c r="A3593" s="268"/>
      <c r="B3593" s="182">
        <f t="shared" si="434"/>
        <v>0</v>
      </c>
      <c r="C3593" s="277"/>
      <c r="D3593" s="270"/>
      <c r="E3593" s="271"/>
      <c r="F3593" s="272"/>
      <c r="G3593" s="189">
        <f t="shared" si="435"/>
        <v>0</v>
      </c>
    </row>
    <row r="3594" spans="1:7" ht="20.100000000000001" customHeight="1" x14ac:dyDescent="0.2">
      <c r="A3594" s="268"/>
      <c r="B3594" s="182">
        <f t="shared" si="434"/>
        <v>0</v>
      </c>
      <c r="C3594" s="269"/>
      <c r="D3594" s="270"/>
      <c r="E3594" s="271"/>
      <c r="F3594" s="272"/>
      <c r="G3594" s="189">
        <f t="shared" si="435"/>
        <v>0</v>
      </c>
    </row>
    <row r="3595" spans="1:7" ht="20.100000000000001" customHeight="1" x14ac:dyDescent="0.2">
      <c r="A3595" s="268"/>
      <c r="B3595" s="182">
        <f t="shared" si="434"/>
        <v>0</v>
      </c>
      <c r="C3595" s="269"/>
      <c r="D3595" s="270"/>
      <c r="E3595" s="271"/>
      <c r="F3595" s="272"/>
      <c r="G3595" s="189">
        <f t="shared" si="435"/>
        <v>0</v>
      </c>
    </row>
    <row r="3596" spans="1:7" ht="20.100000000000001" customHeight="1" x14ac:dyDescent="0.2">
      <c r="A3596" s="268"/>
      <c r="B3596" s="182">
        <f t="shared" si="434"/>
        <v>0</v>
      </c>
      <c r="C3596" s="269"/>
      <c r="D3596" s="270"/>
      <c r="E3596" s="271"/>
      <c r="F3596" s="272"/>
      <c r="G3596" s="189">
        <f t="shared" si="435"/>
        <v>0</v>
      </c>
    </row>
    <row r="3597" spans="1:7" ht="20.100000000000001" customHeight="1" x14ac:dyDescent="0.2">
      <c r="A3597" s="190"/>
      <c r="B3597" s="165"/>
      <c r="C3597" s="170"/>
      <c r="D3597" s="165"/>
      <c r="E3597" s="166"/>
      <c r="F3597" s="185" t="s">
        <v>40</v>
      </c>
      <c r="G3597" s="186">
        <f>SUBTOTAL(9,G3588:G3596)</f>
        <v>0</v>
      </c>
    </row>
    <row r="3598" spans="1:7" ht="20.100000000000001" customHeight="1" thickBot="1" x14ac:dyDescent="0.25">
      <c r="A3598" s="191"/>
      <c r="B3598" s="192"/>
      <c r="C3598" s="193"/>
      <c r="D3598" s="192"/>
      <c r="E3598" s="194"/>
      <c r="F3598" s="195"/>
      <c r="G3598" s="196"/>
    </row>
    <row r="3599" spans="1:7" ht="20.100000000000001" customHeight="1" thickBot="1" x14ac:dyDescent="0.25">
      <c r="A3599" s="249">
        <f>B3557</f>
        <v>26</v>
      </c>
      <c r="B3599" s="247" t="str">
        <f>C3557</f>
        <v xml:space="preserve">LIMPIEZA FINAL DE OBRA </v>
      </c>
      <c r="C3599" s="197"/>
      <c r="D3599" s="197" t="s">
        <v>41</v>
      </c>
      <c r="E3599" s="198"/>
      <c r="F3599" s="199" t="s">
        <v>42</v>
      </c>
      <c r="G3599" s="200">
        <f>SUBTOTAL(9,G3562:G3598)</f>
        <v>0</v>
      </c>
    </row>
    <row r="3600" spans="1:7" ht="20.100000000000001" customHeight="1" thickTop="1" x14ac:dyDescent="0.2"/>
  </sheetData>
  <sheetProtection password="D1B0" sheet="1" objects="1" scenarios="1" formatCells="0" selectLockedCells="1"/>
  <mergeCells count="504">
    <mergeCell ref="A2551:G2551"/>
    <mergeCell ref="A2651:G2651"/>
    <mergeCell ref="A2701:G2701"/>
    <mergeCell ref="A2501:G2501"/>
    <mergeCell ref="F2659:F2660"/>
    <mergeCell ref="G2659:G2660"/>
    <mergeCell ref="A2659:B2659"/>
    <mergeCell ref="C2659:C2660"/>
    <mergeCell ref="D2659:D2660"/>
    <mergeCell ref="E2659:E2660"/>
    <mergeCell ref="A2709:B2709"/>
    <mergeCell ref="C2709:C2710"/>
    <mergeCell ref="D2709:D2710"/>
    <mergeCell ref="E2709:E2710"/>
    <mergeCell ref="F2709:F2710"/>
    <mergeCell ref="G2709:G2710"/>
    <mergeCell ref="A2509:B2509"/>
    <mergeCell ref="C2509:C2510"/>
    <mergeCell ref="D2509:D2510"/>
    <mergeCell ref="E2509:E2510"/>
    <mergeCell ref="F2509:F2510"/>
    <mergeCell ref="G2509:G2510"/>
    <mergeCell ref="A2559:B2559"/>
    <mergeCell ref="C2559:C2560"/>
    <mergeCell ref="D2559:D2560"/>
    <mergeCell ref="E2559:E2560"/>
    <mergeCell ref="A2609:B2609"/>
    <mergeCell ref="C2609:C2610"/>
    <mergeCell ref="D2609:D2610"/>
    <mergeCell ref="E2609:E2610"/>
    <mergeCell ref="F2609:F2610"/>
    <mergeCell ref="G2609:G2610"/>
    <mergeCell ref="F2559:F2560"/>
    <mergeCell ref="G2559:G2560"/>
    <mergeCell ref="A2101:G2101"/>
    <mergeCell ref="F2259:F2260"/>
    <mergeCell ref="G2259:G2260"/>
    <mergeCell ref="A2309:B2309"/>
    <mergeCell ref="C2309:C2310"/>
    <mergeCell ref="D2309:D2310"/>
    <mergeCell ref="E2309:E2310"/>
    <mergeCell ref="F2309:F2310"/>
    <mergeCell ref="G2309:G2310"/>
    <mergeCell ref="A2109:B2109"/>
    <mergeCell ref="C2109:C2110"/>
    <mergeCell ref="D2109:D2110"/>
    <mergeCell ref="E2109:E2110"/>
    <mergeCell ref="F2109:F2110"/>
    <mergeCell ref="G2109:G2110"/>
    <mergeCell ref="A2159:B2159"/>
    <mergeCell ref="C2159:C2160"/>
    <mergeCell ref="D2159:D2160"/>
    <mergeCell ref="E2159:E2160"/>
    <mergeCell ref="F2159:F2160"/>
    <mergeCell ref="G2159:G2160"/>
    <mergeCell ref="A2151:G2151"/>
    <mergeCell ref="A2251:G2251"/>
    <mergeCell ref="A2201:G2201"/>
    <mergeCell ref="A1959:B1959"/>
    <mergeCell ref="C1959:C1960"/>
    <mergeCell ref="D1959:D1960"/>
    <mergeCell ref="E1959:E1960"/>
    <mergeCell ref="F1959:F1960"/>
    <mergeCell ref="G1959:G1960"/>
    <mergeCell ref="A1951:G1951"/>
    <mergeCell ref="A1901:G1901"/>
    <mergeCell ref="F2059:F2060"/>
    <mergeCell ref="G2059:G2060"/>
    <mergeCell ref="A2051:G2051"/>
    <mergeCell ref="A2001:G2001"/>
    <mergeCell ref="A2009:B2009"/>
    <mergeCell ref="C2009:C2010"/>
    <mergeCell ref="D2009:D2010"/>
    <mergeCell ref="E2009:E2010"/>
    <mergeCell ref="F2009:F2010"/>
    <mergeCell ref="G2009:G2010"/>
    <mergeCell ref="A2059:B2059"/>
    <mergeCell ref="C2059:C2060"/>
    <mergeCell ref="D2059:D2060"/>
    <mergeCell ref="E2059:E2060"/>
    <mergeCell ref="A1909:B1909"/>
    <mergeCell ref="C1909:C1910"/>
    <mergeCell ref="A1451:G1451"/>
    <mergeCell ref="A1459:B1459"/>
    <mergeCell ref="C1459:C1460"/>
    <mergeCell ref="D1459:D1460"/>
    <mergeCell ref="D1909:D1910"/>
    <mergeCell ref="E1909:E1910"/>
    <mergeCell ref="F1909:F1910"/>
    <mergeCell ref="G1909:G1910"/>
    <mergeCell ref="A1709:B1709"/>
    <mergeCell ref="C1709:C1710"/>
    <mergeCell ref="D1709:D1710"/>
    <mergeCell ref="E1709:E1710"/>
    <mergeCell ref="F1709:F1710"/>
    <mergeCell ref="G1709:G1710"/>
    <mergeCell ref="A1759:B1759"/>
    <mergeCell ref="C1759:C1760"/>
    <mergeCell ref="D1759:D1760"/>
    <mergeCell ref="E1759:E1760"/>
    <mergeCell ref="F1759:F1760"/>
    <mergeCell ref="G1759:G1760"/>
    <mergeCell ref="A1751:G1751"/>
    <mergeCell ref="A1851:G1851"/>
    <mergeCell ref="A1801:G1801"/>
    <mergeCell ref="A1701:G1701"/>
    <mergeCell ref="F1859:F1860"/>
    <mergeCell ref="G1859:G1860"/>
    <mergeCell ref="A1809:B1809"/>
    <mergeCell ref="C1809:C1810"/>
    <mergeCell ref="D1809:D1810"/>
    <mergeCell ref="E1809:E1810"/>
    <mergeCell ref="F1809:F1810"/>
    <mergeCell ref="G1809:G1810"/>
    <mergeCell ref="A1859:B1859"/>
    <mergeCell ref="C1859:C1860"/>
    <mergeCell ref="D1859:D1860"/>
    <mergeCell ref="E1859:E1860"/>
    <mergeCell ref="F1409:F1410"/>
    <mergeCell ref="G1409:G1410"/>
    <mergeCell ref="A1351:G1351"/>
    <mergeCell ref="A1359:B1359"/>
    <mergeCell ref="C1359:C1360"/>
    <mergeCell ref="D1359:D1360"/>
    <mergeCell ref="E1359:E1360"/>
    <mergeCell ref="A1409:B1409"/>
    <mergeCell ref="C1409:C1410"/>
    <mergeCell ref="F1359:F1360"/>
    <mergeCell ref="G1359:G1360"/>
    <mergeCell ref="A1259:B1259"/>
    <mergeCell ref="C1259:C1260"/>
    <mergeCell ref="D1259:D1260"/>
    <mergeCell ref="E1259:E1260"/>
    <mergeCell ref="F1259:F1260"/>
    <mergeCell ref="G1259:G1260"/>
    <mergeCell ref="A1251:G1251"/>
    <mergeCell ref="A1301:G1301"/>
    <mergeCell ref="A1509:B1509"/>
    <mergeCell ref="C1509:C1510"/>
    <mergeCell ref="D1509:D1510"/>
    <mergeCell ref="E1509:E1510"/>
    <mergeCell ref="F1509:F1510"/>
    <mergeCell ref="G1509:G1510"/>
    <mergeCell ref="A1501:G1501"/>
    <mergeCell ref="A1401:G1401"/>
    <mergeCell ref="A1309:B1309"/>
    <mergeCell ref="C1309:C1310"/>
    <mergeCell ref="D1309:D1310"/>
    <mergeCell ref="E1309:E1310"/>
    <mergeCell ref="F1309:F1310"/>
    <mergeCell ref="G1309:G1310"/>
    <mergeCell ref="D1409:D1410"/>
    <mergeCell ref="E1409:E1410"/>
    <mergeCell ref="A1209:B1209"/>
    <mergeCell ref="C1209:C1210"/>
    <mergeCell ref="D1209:D1210"/>
    <mergeCell ref="E1209:E1210"/>
    <mergeCell ref="F1209:F1210"/>
    <mergeCell ref="G1209:G1210"/>
    <mergeCell ref="D1059:D1060"/>
    <mergeCell ref="E1059:E1060"/>
    <mergeCell ref="F1059:F1060"/>
    <mergeCell ref="G1059:G1060"/>
    <mergeCell ref="A1201:G1201"/>
    <mergeCell ref="C1109:C1110"/>
    <mergeCell ref="D1109:D1110"/>
    <mergeCell ref="E1109:E1110"/>
    <mergeCell ref="F1109:F1110"/>
    <mergeCell ref="G1109:G1110"/>
    <mergeCell ref="A1159:B1159"/>
    <mergeCell ref="C1159:C1160"/>
    <mergeCell ref="D1159:D1160"/>
    <mergeCell ref="E1159:E1160"/>
    <mergeCell ref="A1059:B1059"/>
    <mergeCell ref="C1059:C1060"/>
    <mergeCell ref="A859:B859"/>
    <mergeCell ref="C859:C860"/>
    <mergeCell ref="D859:D860"/>
    <mergeCell ref="E859:E860"/>
    <mergeCell ref="F859:F860"/>
    <mergeCell ref="G859:G860"/>
    <mergeCell ref="A851:G851"/>
    <mergeCell ref="D1009:D1010"/>
    <mergeCell ref="E1009:E1010"/>
    <mergeCell ref="F1009:F1010"/>
    <mergeCell ref="G1009:G1010"/>
    <mergeCell ref="A1009:B1009"/>
    <mergeCell ref="C1009:C1010"/>
    <mergeCell ref="A51:G51"/>
    <mergeCell ref="A59:B59"/>
    <mergeCell ref="C59:C60"/>
    <mergeCell ref="D59:D60"/>
    <mergeCell ref="E59:E60"/>
    <mergeCell ref="F59:F60"/>
    <mergeCell ref="G59:G60"/>
    <mergeCell ref="A1:G1"/>
    <mergeCell ref="C9:C10"/>
    <mergeCell ref="D9:D10"/>
    <mergeCell ref="E9:E10"/>
    <mergeCell ref="F9:F10"/>
    <mergeCell ref="G9:G10"/>
    <mergeCell ref="A9:B9"/>
    <mergeCell ref="A451:G451"/>
    <mergeCell ref="A459:B459"/>
    <mergeCell ref="C459:C460"/>
    <mergeCell ref="D459:D460"/>
    <mergeCell ref="E459:E460"/>
    <mergeCell ref="F459:F460"/>
    <mergeCell ref="G459:G460"/>
    <mergeCell ref="A101:G101"/>
    <mergeCell ref="A109:B109"/>
    <mergeCell ref="C109:C110"/>
    <mergeCell ref="D109:D110"/>
    <mergeCell ref="E109:E110"/>
    <mergeCell ref="F109:F110"/>
    <mergeCell ref="G109:G110"/>
    <mergeCell ref="A151:G151"/>
    <mergeCell ref="A159:B159"/>
    <mergeCell ref="C159:C160"/>
    <mergeCell ref="D159:D160"/>
    <mergeCell ref="E159:E160"/>
    <mergeCell ref="F159:F160"/>
    <mergeCell ref="G159:G160"/>
    <mergeCell ref="A201:G201"/>
    <mergeCell ref="A209:B209"/>
    <mergeCell ref="C209:C210"/>
    <mergeCell ref="A551:G551"/>
    <mergeCell ref="A559:B559"/>
    <mergeCell ref="C559:C560"/>
    <mergeCell ref="D559:D560"/>
    <mergeCell ref="E559:E560"/>
    <mergeCell ref="F559:F560"/>
    <mergeCell ref="G559:G560"/>
    <mergeCell ref="A501:G501"/>
    <mergeCell ref="A509:B509"/>
    <mergeCell ref="C509:C510"/>
    <mergeCell ref="D509:D510"/>
    <mergeCell ref="E509:E510"/>
    <mergeCell ref="F509:F510"/>
    <mergeCell ref="G509:G510"/>
    <mergeCell ref="A601:G601"/>
    <mergeCell ref="A609:B609"/>
    <mergeCell ref="C609:C610"/>
    <mergeCell ref="D609:D610"/>
    <mergeCell ref="E609:E610"/>
    <mergeCell ref="F609:F610"/>
    <mergeCell ref="G609:G610"/>
    <mergeCell ref="A659:B659"/>
    <mergeCell ref="C659:C660"/>
    <mergeCell ref="D659:D660"/>
    <mergeCell ref="E659:E660"/>
    <mergeCell ref="F659:F660"/>
    <mergeCell ref="G659:G660"/>
    <mergeCell ref="A801:G801"/>
    <mergeCell ref="A809:B809"/>
    <mergeCell ref="C809:C810"/>
    <mergeCell ref="D809:D810"/>
    <mergeCell ref="E809:E810"/>
    <mergeCell ref="F809:F810"/>
    <mergeCell ref="G809:G810"/>
    <mergeCell ref="G2209:G2210"/>
    <mergeCell ref="A2259:B2259"/>
    <mergeCell ref="C2259:C2260"/>
    <mergeCell ref="D2259:D2260"/>
    <mergeCell ref="E2259:E2260"/>
    <mergeCell ref="A909:B909"/>
    <mergeCell ref="C909:C910"/>
    <mergeCell ref="D909:D910"/>
    <mergeCell ref="E909:E910"/>
    <mergeCell ref="F909:F910"/>
    <mergeCell ref="G909:G910"/>
    <mergeCell ref="A959:B959"/>
    <mergeCell ref="C959:C960"/>
    <mergeCell ref="D959:D960"/>
    <mergeCell ref="E959:E960"/>
    <mergeCell ref="F959:F960"/>
    <mergeCell ref="G959:G960"/>
    <mergeCell ref="F2409:F2410"/>
    <mergeCell ref="G2409:G2410"/>
    <mergeCell ref="A2459:B2459"/>
    <mergeCell ref="C2459:C2460"/>
    <mergeCell ref="D2459:D2460"/>
    <mergeCell ref="E2459:E2460"/>
    <mergeCell ref="A1051:G1051"/>
    <mergeCell ref="A1001:G1001"/>
    <mergeCell ref="F1159:F1160"/>
    <mergeCell ref="G1159:G1160"/>
    <mergeCell ref="A1151:G1151"/>
    <mergeCell ref="A1101:G1101"/>
    <mergeCell ref="A1109:B1109"/>
    <mergeCell ref="D2359:D2360"/>
    <mergeCell ref="E2359:E2360"/>
    <mergeCell ref="F2359:F2360"/>
    <mergeCell ref="G2359:G2360"/>
    <mergeCell ref="A2351:G2351"/>
    <mergeCell ref="A2301:G2301"/>
    <mergeCell ref="E1459:E1460"/>
    <mergeCell ref="F1459:F1460"/>
    <mergeCell ref="G1459:G1460"/>
    <mergeCell ref="A1651:G1651"/>
    <mergeCell ref="A1659:B1659"/>
    <mergeCell ref="D209:D210"/>
    <mergeCell ref="E209:E210"/>
    <mergeCell ref="F209:F210"/>
    <mergeCell ref="G209:G210"/>
    <mergeCell ref="A251:G251"/>
    <mergeCell ref="A259:B259"/>
    <mergeCell ref="C259:C260"/>
    <mergeCell ref="D259:D260"/>
    <mergeCell ref="E259:E260"/>
    <mergeCell ref="F259:F260"/>
    <mergeCell ref="G259:G260"/>
    <mergeCell ref="A301:G301"/>
    <mergeCell ref="A309:B309"/>
    <mergeCell ref="C309:C310"/>
    <mergeCell ref="D309:D310"/>
    <mergeCell ref="E309:E310"/>
    <mergeCell ref="F309:F310"/>
    <mergeCell ref="G309:G310"/>
    <mergeCell ref="A351:G351"/>
    <mergeCell ref="A359:B359"/>
    <mergeCell ref="C359:C360"/>
    <mergeCell ref="D359:D360"/>
    <mergeCell ref="E359:E360"/>
    <mergeCell ref="F359:F360"/>
    <mergeCell ref="G359:G360"/>
    <mergeCell ref="A401:G401"/>
    <mergeCell ref="A409:B409"/>
    <mergeCell ref="C409:C410"/>
    <mergeCell ref="D409:D410"/>
    <mergeCell ref="E409:E410"/>
    <mergeCell ref="F409:F410"/>
    <mergeCell ref="G409:G410"/>
    <mergeCell ref="A901:G901"/>
    <mergeCell ref="A951:G951"/>
    <mergeCell ref="A751:G751"/>
    <mergeCell ref="A701:G701"/>
    <mergeCell ref="A709:B709"/>
    <mergeCell ref="C709:C710"/>
    <mergeCell ref="D709:D710"/>
    <mergeCell ref="E709:E710"/>
    <mergeCell ref="F709:F710"/>
    <mergeCell ref="G709:G710"/>
    <mergeCell ref="A759:B759"/>
    <mergeCell ref="C759:C760"/>
    <mergeCell ref="D759:D760"/>
    <mergeCell ref="E759:E760"/>
    <mergeCell ref="F759:F760"/>
    <mergeCell ref="G759:G760"/>
    <mergeCell ref="A651:G651"/>
    <mergeCell ref="G1559:G1560"/>
    <mergeCell ref="F1659:F1660"/>
    <mergeCell ref="G1659:G1660"/>
    <mergeCell ref="F1609:F1610"/>
    <mergeCell ref="G1609:G1610"/>
    <mergeCell ref="A1601:G1601"/>
    <mergeCell ref="A1551:G1551"/>
    <mergeCell ref="A1559:B1559"/>
    <mergeCell ref="C1559:C1560"/>
    <mergeCell ref="D1559:D1560"/>
    <mergeCell ref="E1559:E1560"/>
    <mergeCell ref="A1609:B1609"/>
    <mergeCell ref="C1609:C1610"/>
    <mergeCell ref="C1659:C1660"/>
    <mergeCell ref="D1659:D1660"/>
    <mergeCell ref="E1659:E1660"/>
    <mergeCell ref="D1609:D1610"/>
    <mergeCell ref="E1609:E1610"/>
    <mergeCell ref="F1559:F1560"/>
    <mergeCell ref="A2801:G2801"/>
    <mergeCell ref="A2751:G2751"/>
    <mergeCell ref="A2759:B2759"/>
    <mergeCell ref="C2759:C2760"/>
    <mergeCell ref="D2759:D2760"/>
    <mergeCell ref="E2759:E2760"/>
    <mergeCell ref="F2759:F2760"/>
    <mergeCell ref="G2759:G2760"/>
    <mergeCell ref="A2209:B2209"/>
    <mergeCell ref="C2209:C2210"/>
    <mergeCell ref="D2209:D2210"/>
    <mergeCell ref="E2209:E2210"/>
    <mergeCell ref="F2209:F2210"/>
    <mergeCell ref="A2601:G2601"/>
    <mergeCell ref="A2359:B2359"/>
    <mergeCell ref="C2359:C2360"/>
    <mergeCell ref="F2459:F2460"/>
    <mergeCell ref="G2459:G2460"/>
    <mergeCell ref="A2451:G2451"/>
    <mergeCell ref="A2401:G2401"/>
    <mergeCell ref="A2409:B2409"/>
    <mergeCell ref="C2409:C2410"/>
    <mergeCell ref="D2409:D2410"/>
    <mergeCell ref="E2409:E2410"/>
    <mergeCell ref="A2809:B2809"/>
    <mergeCell ref="C2809:C2810"/>
    <mergeCell ref="D2809:D2810"/>
    <mergeCell ref="E2809:E2810"/>
    <mergeCell ref="F2809:F2810"/>
    <mergeCell ref="G2809:G2810"/>
    <mergeCell ref="A2851:G2851"/>
    <mergeCell ref="A2859:B2859"/>
    <mergeCell ref="C2859:C2860"/>
    <mergeCell ref="D2859:D2860"/>
    <mergeCell ref="E2859:E2860"/>
    <mergeCell ref="F2859:F2860"/>
    <mergeCell ref="G2859:G2860"/>
    <mergeCell ref="A2901:G2901"/>
    <mergeCell ref="A2909:B2909"/>
    <mergeCell ref="C2909:C2910"/>
    <mergeCell ref="D2909:D2910"/>
    <mergeCell ref="E2909:E2910"/>
    <mergeCell ref="F2909:F2910"/>
    <mergeCell ref="G2909:G2910"/>
    <mergeCell ref="A2951:G2951"/>
    <mergeCell ref="A2959:B2959"/>
    <mergeCell ref="C2959:C2960"/>
    <mergeCell ref="D2959:D2960"/>
    <mergeCell ref="E2959:E2960"/>
    <mergeCell ref="F2959:F2960"/>
    <mergeCell ref="G2959:G2960"/>
    <mergeCell ref="A3001:G3001"/>
    <mergeCell ref="A3009:B3009"/>
    <mergeCell ref="C3009:C3010"/>
    <mergeCell ref="D3009:D3010"/>
    <mergeCell ref="E3009:E3010"/>
    <mergeCell ref="F3009:F3010"/>
    <mergeCell ref="G3009:G3010"/>
    <mergeCell ref="A3051:G3051"/>
    <mergeCell ref="A3059:B3059"/>
    <mergeCell ref="C3059:C3060"/>
    <mergeCell ref="D3059:D3060"/>
    <mergeCell ref="E3059:E3060"/>
    <mergeCell ref="F3059:F3060"/>
    <mergeCell ref="G3059:G3060"/>
    <mergeCell ref="A3101:G3101"/>
    <mergeCell ref="A3109:B3109"/>
    <mergeCell ref="C3109:C3110"/>
    <mergeCell ref="D3109:D3110"/>
    <mergeCell ref="E3109:E3110"/>
    <mergeCell ref="F3109:F3110"/>
    <mergeCell ref="G3109:G3110"/>
    <mergeCell ref="A3151:G3151"/>
    <mergeCell ref="A3159:B3159"/>
    <mergeCell ref="C3159:C3160"/>
    <mergeCell ref="D3159:D3160"/>
    <mergeCell ref="E3159:E3160"/>
    <mergeCell ref="F3159:F3160"/>
    <mergeCell ref="G3159:G3160"/>
    <mergeCell ref="A3201:G3201"/>
    <mergeCell ref="A3209:B3209"/>
    <mergeCell ref="C3209:C3210"/>
    <mergeCell ref="D3209:D3210"/>
    <mergeCell ref="E3209:E3210"/>
    <mergeCell ref="F3209:F3210"/>
    <mergeCell ref="G3209:G3210"/>
    <mergeCell ref="A3251:G3251"/>
    <mergeCell ref="A3259:B3259"/>
    <mergeCell ref="C3259:C3260"/>
    <mergeCell ref="D3259:D3260"/>
    <mergeCell ref="E3259:E3260"/>
    <mergeCell ref="F3259:F3260"/>
    <mergeCell ref="G3259:G3260"/>
    <mergeCell ref="A3301:G3301"/>
    <mergeCell ref="A3309:B3309"/>
    <mergeCell ref="C3309:C3310"/>
    <mergeCell ref="D3309:D3310"/>
    <mergeCell ref="E3309:E3310"/>
    <mergeCell ref="F3309:F3310"/>
    <mergeCell ref="G3309:G3310"/>
    <mergeCell ref="A3351:G3351"/>
    <mergeCell ref="A3359:B3359"/>
    <mergeCell ref="C3359:C3360"/>
    <mergeCell ref="D3359:D3360"/>
    <mergeCell ref="E3359:E3360"/>
    <mergeCell ref="F3359:F3360"/>
    <mergeCell ref="G3359:G3360"/>
    <mergeCell ref="A3401:G3401"/>
    <mergeCell ref="A3409:B3409"/>
    <mergeCell ref="C3409:C3410"/>
    <mergeCell ref="D3409:D3410"/>
    <mergeCell ref="E3409:E3410"/>
    <mergeCell ref="F3409:F3410"/>
    <mergeCell ref="G3409:G3410"/>
    <mergeCell ref="A3451:G3451"/>
    <mergeCell ref="A3459:B3459"/>
    <mergeCell ref="C3459:C3460"/>
    <mergeCell ref="D3459:D3460"/>
    <mergeCell ref="E3459:E3460"/>
    <mergeCell ref="F3459:F3460"/>
    <mergeCell ref="G3459:G3460"/>
    <mergeCell ref="A3501:G3501"/>
    <mergeCell ref="A3509:B3509"/>
    <mergeCell ref="C3509:C3510"/>
    <mergeCell ref="D3509:D3510"/>
    <mergeCell ref="E3509:E3510"/>
    <mergeCell ref="F3509:F3510"/>
    <mergeCell ref="G3509:G3510"/>
    <mergeCell ref="A3551:G3551"/>
    <mergeCell ref="A3559:B3559"/>
    <mergeCell ref="C3559:C3560"/>
    <mergeCell ref="D3559:D3560"/>
    <mergeCell ref="E3559:E3560"/>
    <mergeCell ref="F3559:F3560"/>
    <mergeCell ref="G3559:G3560"/>
  </mergeCells>
  <pageMargins left="1.1811023622047245" right="0.78740157480314965" top="1.1811023622047245" bottom="0.78740157480314965" header="0.39370078740157483" footer="0.39370078740157483"/>
  <pageSetup paperSize="9" scale="60" fitToHeight="0" orientation="portrait" horizontalDpi="4294967293" verticalDpi="4294967293" r:id="rId1"/>
  <headerFooter>
    <oddHeader>&amp;L&amp;G</oddHeader>
  </headerFooter>
  <rowBreaks count="71" manualBreakCount="71">
    <brk id="50" max="16383" man="1"/>
    <brk id="100" max="16383" man="1"/>
    <brk id="150" max="16383" man="1"/>
    <brk id="200" max="16383" man="1"/>
    <brk id="250" max="16383" man="1"/>
    <brk id="300" max="16383" man="1"/>
    <brk id="350" max="16383" man="1"/>
    <brk id="400" max="16383" man="1"/>
    <brk id="450" max="16383" man="1"/>
    <brk id="500" max="16383" man="1"/>
    <brk id="550" max="16383" man="1"/>
    <brk id="600" max="16383" man="1"/>
    <brk id="650" max="16383" man="1"/>
    <brk id="700" max="16383" man="1"/>
    <brk id="750" max="16383" man="1"/>
    <brk id="800" max="16383" man="1"/>
    <brk id="850" max="16383" man="1"/>
    <brk id="900" max="16383" man="1"/>
    <brk id="950" max="16383" man="1"/>
    <brk id="1000" max="16383" man="1"/>
    <brk id="1050" max="16383" man="1"/>
    <brk id="1100" max="16383" man="1"/>
    <brk id="1150" max="16383" man="1"/>
    <brk id="1200" max="16383" man="1"/>
    <brk id="1250" max="16383" man="1"/>
    <brk id="1300" max="16383" man="1"/>
    <brk id="1350" max="16383" man="1"/>
    <brk id="1400" max="16383" man="1"/>
    <brk id="1450" max="16383" man="1"/>
    <brk id="1500" max="16383" man="1"/>
    <brk id="1550" max="16383" man="1"/>
    <brk id="1600" max="16383" man="1"/>
    <brk id="1650" max="16383" man="1"/>
    <brk id="1700" max="16383" man="1"/>
    <brk id="1750" max="16383" man="1"/>
    <brk id="1800" max="16383" man="1"/>
    <brk id="1850" max="16383" man="1"/>
    <brk id="1900" max="16383" man="1"/>
    <brk id="1950" max="16383" man="1"/>
    <brk id="2000" max="16383" man="1"/>
    <brk id="2050" max="16383" man="1"/>
    <brk id="2100" max="16383" man="1"/>
    <brk id="2150" max="16383" man="1"/>
    <brk id="2200" max="16383" man="1"/>
    <brk id="2250" max="16383" man="1"/>
    <brk id="2300" max="16383" man="1"/>
    <brk id="2350" max="16383" man="1"/>
    <brk id="2400" max="16383" man="1"/>
    <brk id="2450" max="16383" man="1"/>
    <brk id="2500" max="16383" man="1"/>
    <brk id="2550" max="16383" man="1"/>
    <brk id="2600" max="16383" man="1"/>
    <brk id="2650" max="16383" man="1"/>
    <brk id="2700" max="16383" man="1"/>
    <brk id="2750" max="16383" man="1"/>
    <brk id="2800" max="16383" man="1"/>
    <brk id="2850" max="16383" man="1"/>
    <brk id="2900" max="16383" man="1"/>
    <brk id="2950" max="16383" man="1"/>
    <brk id="3000" max="16383" man="1"/>
    <brk id="3050" max="16383" man="1"/>
    <brk id="3100" max="16383" man="1"/>
    <brk id="3150" max="16383" man="1"/>
    <brk id="3200" max="16383" man="1"/>
    <brk id="3250" max="16383" man="1"/>
    <brk id="3300" max="16383" man="1"/>
    <brk id="3350" max="16383" man="1"/>
    <brk id="3400" max="16383" man="1"/>
    <brk id="3450" max="16383" man="1"/>
    <brk id="3500" max="16383" man="1"/>
    <brk id="3550" max="16383" man="1"/>
  </rowBreaks>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1"/>
  <sheetViews>
    <sheetView showZeros="0" zoomScale="70" zoomScaleNormal="70" workbookViewId="0">
      <selection activeCell="C3" sqref="C3"/>
    </sheetView>
  </sheetViews>
  <sheetFormatPr baseColWidth="10" defaultRowHeight="20.100000000000001" customHeight="1" x14ac:dyDescent="0.2"/>
  <cols>
    <col min="1" max="1" width="35.7109375" style="17" customWidth="1"/>
    <col min="2" max="2" width="55.7109375" style="17" customWidth="1"/>
    <col min="3" max="3" width="25.7109375" style="17" customWidth="1"/>
    <col min="4" max="5" width="15.7109375" style="17" customWidth="1"/>
    <col min="6" max="16384" width="11.42578125" style="17"/>
  </cols>
  <sheetData>
    <row r="1" spans="1:6" s="20" customFormat="1" ht="20.100000000000001" customHeight="1" x14ac:dyDescent="0.2">
      <c r="A1" s="18" t="s">
        <v>12</v>
      </c>
      <c r="B1" s="18" t="str">
        <f>Comitente</f>
        <v>DIRECCIÓN ARQUITECTURA</v>
      </c>
      <c r="E1" s="19"/>
    </row>
    <row r="2" spans="1:6" s="21" customFormat="1" ht="20.100000000000001" customHeight="1" x14ac:dyDescent="0.2">
      <c r="A2" s="34" t="s">
        <v>13</v>
      </c>
      <c r="B2" s="34" t="str">
        <f>Obra</f>
        <v>CENTRO DE SALUD SAN MARTIN</v>
      </c>
    </row>
    <row r="3" spans="1:6" s="21" customFormat="1" ht="20.100000000000001" customHeight="1" x14ac:dyDescent="0.2">
      <c r="A3" s="34" t="s">
        <v>22</v>
      </c>
      <c r="B3" s="34" t="str">
        <f>Ubicación</f>
        <v>CALLE NACIONAL - DISTRITO DOS ACEQUIAS</v>
      </c>
    </row>
    <row r="4" spans="1:6" s="21" customFormat="1" ht="20.100000000000001" customHeight="1" x14ac:dyDescent="0.2">
      <c r="A4" s="34" t="s">
        <v>21</v>
      </c>
      <c r="B4" s="307" t="str">
        <f>Licitación_N°</f>
        <v>16/17</v>
      </c>
    </row>
    <row r="5" spans="1:6" s="21" customFormat="1" ht="20.100000000000001" customHeight="1" x14ac:dyDescent="0.2">
      <c r="A5" s="34" t="s">
        <v>14</v>
      </c>
      <c r="B5" s="307">
        <f>Contratista</f>
        <v>0</v>
      </c>
    </row>
    <row r="6" spans="1:6" s="20" customFormat="1" ht="20.100000000000001" customHeight="1" x14ac:dyDescent="0.2">
      <c r="A6" s="18"/>
      <c r="B6" s="18"/>
      <c r="C6" s="18"/>
      <c r="D6" s="18"/>
      <c r="E6" s="18"/>
      <c r="F6" s="18"/>
    </row>
    <row r="7" spans="1:6" ht="20.100000000000001" customHeight="1" x14ac:dyDescent="0.2">
      <c r="A7" s="338" t="s">
        <v>137</v>
      </c>
      <c r="B7" s="339"/>
      <c r="C7" s="339"/>
      <c r="D7" s="339"/>
      <c r="E7" s="340"/>
    </row>
    <row r="8" spans="1:6" ht="20.100000000000001" customHeight="1" x14ac:dyDescent="0.2">
      <c r="A8" s="341" t="s">
        <v>820</v>
      </c>
      <c r="B8" s="342"/>
      <c r="C8" s="343"/>
      <c r="D8" s="343"/>
      <c r="E8" s="344"/>
    </row>
    <row r="10" spans="1:6" ht="20.100000000000001" customHeight="1" x14ac:dyDescent="0.2">
      <c r="A10" s="33"/>
      <c r="B10" s="33"/>
      <c r="C10" s="234" t="s">
        <v>142</v>
      </c>
      <c r="D10" s="235" t="s">
        <v>138</v>
      </c>
      <c r="E10" s="235" t="s">
        <v>139</v>
      </c>
    </row>
    <row r="11" spans="1:6" ht="20.100000000000001" customHeight="1" x14ac:dyDescent="0.2">
      <c r="A11" s="236" t="s">
        <v>140</v>
      </c>
      <c r="B11" s="236"/>
      <c r="C11" s="237">
        <f>SUBTOTAL(9,C12:C30)</f>
        <v>0</v>
      </c>
      <c r="D11" s="46">
        <f>SUBTOTAL(9,D12:D30)</f>
        <v>0</v>
      </c>
      <c r="E11" s="33"/>
    </row>
    <row r="12" spans="1:6" ht="20.100000000000001" customHeight="1" x14ac:dyDescent="0.2">
      <c r="A12" s="201"/>
      <c r="B12" s="201"/>
      <c r="C12" s="244"/>
      <c r="D12" s="43">
        <f>IF($C$11=0,0,C12/$C$11)</f>
        <v>0</v>
      </c>
      <c r="E12" s="43">
        <f>IF($C$48=0,0,C12/$C$48)</f>
        <v>0</v>
      </c>
    </row>
    <row r="13" spans="1:6" ht="20.100000000000001" customHeight="1" x14ac:dyDescent="0.2">
      <c r="A13" s="201"/>
      <c r="B13" s="201"/>
      <c r="C13" s="244"/>
      <c r="D13" s="43">
        <f t="shared" ref="D13:D30" si="0">IF($C$11=0,0,C13/$C$11)</f>
        <v>0</v>
      </c>
      <c r="E13" s="43">
        <f t="shared" ref="E13:E30" si="1">IF($C$48=0,0,C13/$C$48)</f>
        <v>0</v>
      </c>
    </row>
    <row r="14" spans="1:6" ht="20.100000000000001" customHeight="1" x14ac:dyDescent="0.2">
      <c r="A14" s="201"/>
      <c r="B14" s="201"/>
      <c r="C14" s="244"/>
      <c r="D14" s="43">
        <f t="shared" si="0"/>
        <v>0</v>
      </c>
      <c r="E14" s="43">
        <f t="shared" si="1"/>
        <v>0</v>
      </c>
    </row>
    <row r="15" spans="1:6" ht="20.100000000000001" customHeight="1" x14ac:dyDescent="0.2">
      <c r="A15" s="201"/>
      <c r="B15" s="201"/>
      <c r="C15" s="244"/>
      <c r="D15" s="43">
        <f t="shared" si="0"/>
        <v>0</v>
      </c>
      <c r="E15" s="43">
        <f t="shared" si="1"/>
        <v>0</v>
      </c>
    </row>
    <row r="16" spans="1:6" ht="20.100000000000001" customHeight="1" x14ac:dyDescent="0.2">
      <c r="A16" s="201"/>
      <c r="B16" s="201"/>
      <c r="C16" s="244"/>
      <c r="D16" s="43">
        <f t="shared" si="0"/>
        <v>0</v>
      </c>
      <c r="E16" s="43">
        <f t="shared" si="1"/>
        <v>0</v>
      </c>
    </row>
    <row r="17" spans="1:5" ht="20.100000000000001" customHeight="1" x14ac:dyDescent="0.2">
      <c r="A17" s="201"/>
      <c r="B17" s="201"/>
      <c r="C17" s="244"/>
      <c r="D17" s="43">
        <f t="shared" si="0"/>
        <v>0</v>
      </c>
      <c r="E17" s="43">
        <f t="shared" si="1"/>
        <v>0</v>
      </c>
    </row>
    <row r="18" spans="1:5" ht="20.100000000000001" customHeight="1" x14ac:dyDescent="0.2">
      <c r="A18" s="201"/>
      <c r="B18" s="201"/>
      <c r="C18" s="244"/>
      <c r="D18" s="43">
        <f t="shared" si="0"/>
        <v>0</v>
      </c>
      <c r="E18" s="43">
        <f t="shared" si="1"/>
        <v>0</v>
      </c>
    </row>
    <row r="19" spans="1:5" ht="20.100000000000001" customHeight="1" x14ac:dyDescent="0.2">
      <c r="A19" s="201"/>
      <c r="B19" s="201"/>
      <c r="C19" s="244"/>
      <c r="D19" s="43">
        <f t="shared" si="0"/>
        <v>0</v>
      </c>
      <c r="E19" s="43">
        <f t="shared" si="1"/>
        <v>0</v>
      </c>
    </row>
    <row r="20" spans="1:5" ht="20.100000000000001" customHeight="1" x14ac:dyDescent="0.2">
      <c r="A20" s="201"/>
      <c r="B20" s="201"/>
      <c r="C20" s="244"/>
      <c r="D20" s="43">
        <f t="shared" ref="D20" si="2">IF($C$11=0,0,C20/$C$11)</f>
        <v>0</v>
      </c>
      <c r="E20" s="43">
        <f t="shared" si="1"/>
        <v>0</v>
      </c>
    </row>
    <row r="21" spans="1:5" ht="20.100000000000001" customHeight="1" x14ac:dyDescent="0.2">
      <c r="A21" s="201"/>
      <c r="B21" s="201"/>
      <c r="C21" s="244"/>
      <c r="D21" s="43">
        <f t="shared" si="0"/>
        <v>0</v>
      </c>
      <c r="E21" s="43">
        <f t="shared" ref="E21:E28" si="3">IF($C$48=0,0,C21/$C$48)</f>
        <v>0</v>
      </c>
    </row>
    <row r="22" spans="1:5" ht="20.100000000000001" customHeight="1" x14ac:dyDescent="0.2">
      <c r="A22" s="201"/>
      <c r="B22" s="201"/>
      <c r="C22" s="244"/>
      <c r="D22" s="43">
        <f t="shared" si="0"/>
        <v>0</v>
      </c>
      <c r="E22" s="43">
        <f t="shared" si="3"/>
        <v>0</v>
      </c>
    </row>
    <row r="23" spans="1:5" ht="20.100000000000001" customHeight="1" x14ac:dyDescent="0.2">
      <c r="A23" s="201"/>
      <c r="B23" s="201"/>
      <c r="C23" s="244"/>
      <c r="D23" s="43">
        <f t="shared" si="0"/>
        <v>0</v>
      </c>
      <c r="E23" s="43">
        <f t="shared" si="3"/>
        <v>0</v>
      </c>
    </row>
    <row r="24" spans="1:5" ht="20.100000000000001" customHeight="1" x14ac:dyDescent="0.2">
      <c r="A24" s="201"/>
      <c r="B24" s="201"/>
      <c r="C24" s="244"/>
      <c r="D24" s="43">
        <f t="shared" si="0"/>
        <v>0</v>
      </c>
      <c r="E24" s="43">
        <f t="shared" si="3"/>
        <v>0</v>
      </c>
    </row>
    <row r="25" spans="1:5" ht="20.100000000000001" customHeight="1" x14ac:dyDescent="0.2">
      <c r="A25" s="201"/>
      <c r="B25" s="201"/>
      <c r="C25" s="244"/>
      <c r="D25" s="43">
        <f t="shared" si="0"/>
        <v>0</v>
      </c>
      <c r="E25" s="43">
        <f t="shared" si="3"/>
        <v>0</v>
      </c>
    </row>
    <row r="26" spans="1:5" ht="20.100000000000001" customHeight="1" x14ac:dyDescent="0.2">
      <c r="A26" s="201"/>
      <c r="B26" s="201"/>
      <c r="C26" s="244"/>
      <c r="D26" s="43">
        <f t="shared" si="0"/>
        <v>0</v>
      </c>
      <c r="E26" s="43">
        <f t="shared" si="3"/>
        <v>0</v>
      </c>
    </row>
    <row r="27" spans="1:5" ht="20.100000000000001" customHeight="1" x14ac:dyDescent="0.2">
      <c r="A27" s="201"/>
      <c r="B27" s="201"/>
      <c r="C27" s="244"/>
      <c r="D27" s="43">
        <f t="shared" si="0"/>
        <v>0</v>
      </c>
      <c r="E27" s="43">
        <f t="shared" si="3"/>
        <v>0</v>
      </c>
    </row>
    <row r="28" spans="1:5" ht="20.100000000000001" customHeight="1" x14ac:dyDescent="0.2">
      <c r="A28" s="201"/>
      <c r="B28" s="201"/>
      <c r="C28" s="244"/>
      <c r="D28" s="43">
        <f t="shared" si="0"/>
        <v>0</v>
      </c>
      <c r="E28" s="43">
        <f t="shared" si="3"/>
        <v>0</v>
      </c>
    </row>
    <row r="29" spans="1:5" ht="20.100000000000001" customHeight="1" x14ac:dyDescent="0.2">
      <c r="A29" s="201"/>
      <c r="B29" s="201"/>
      <c r="C29" s="244"/>
      <c r="D29" s="43">
        <f t="shared" si="0"/>
        <v>0</v>
      </c>
      <c r="E29" s="43">
        <f t="shared" si="1"/>
        <v>0</v>
      </c>
    </row>
    <row r="30" spans="1:5" ht="20.100000000000001" customHeight="1" x14ac:dyDescent="0.2">
      <c r="A30" s="201"/>
      <c r="B30" s="201"/>
      <c r="C30" s="244"/>
      <c r="D30" s="43">
        <f t="shared" si="0"/>
        <v>0</v>
      </c>
      <c r="E30" s="43">
        <f t="shared" si="1"/>
        <v>0</v>
      </c>
    </row>
    <row r="31" spans="1:5" ht="20.100000000000001" customHeight="1" x14ac:dyDescent="0.2">
      <c r="A31" s="238"/>
      <c r="B31" s="20"/>
      <c r="C31" s="20"/>
      <c r="D31" s="20"/>
      <c r="E31" s="239"/>
    </row>
    <row r="32" spans="1:5" ht="20.100000000000001" customHeight="1" x14ac:dyDescent="0.2">
      <c r="A32" s="240" t="s">
        <v>141</v>
      </c>
      <c r="B32" s="266"/>
      <c r="C32" s="229">
        <f>SUBTOTAL(9,C33:C46)</f>
        <v>0</v>
      </c>
      <c r="D32" s="230">
        <f>SUBTOTAL(9,D33:D53)</f>
        <v>0</v>
      </c>
      <c r="E32" s="239"/>
    </row>
    <row r="33" spans="1:5" ht="20.100000000000001" customHeight="1" x14ac:dyDescent="0.2">
      <c r="A33" s="245"/>
      <c r="B33" s="245"/>
      <c r="C33" s="233"/>
      <c r="D33" s="43">
        <f>IF($C$32=0,0,C33/$C$32)</f>
        <v>0</v>
      </c>
      <c r="E33" s="43">
        <f t="shared" ref="E33:E46" si="4">IF($C$48=0,0,C33/$C$48)</f>
        <v>0</v>
      </c>
    </row>
    <row r="34" spans="1:5" ht="20.100000000000001" customHeight="1" x14ac:dyDescent="0.2">
      <c r="A34" s="245"/>
      <c r="B34" s="245"/>
      <c r="C34" s="233"/>
      <c r="D34" s="43">
        <f t="shared" ref="D34:D46" si="5">IF($C$32=0,0,C34/$C$32)</f>
        <v>0</v>
      </c>
      <c r="E34" s="43">
        <f t="shared" si="4"/>
        <v>0</v>
      </c>
    </row>
    <row r="35" spans="1:5" ht="20.100000000000001" customHeight="1" x14ac:dyDescent="0.2">
      <c r="A35" s="245"/>
      <c r="B35" s="245"/>
      <c r="C35" s="233"/>
      <c r="D35" s="43">
        <f t="shared" si="5"/>
        <v>0</v>
      </c>
      <c r="E35" s="43">
        <f t="shared" si="4"/>
        <v>0</v>
      </c>
    </row>
    <row r="36" spans="1:5" ht="20.100000000000001" customHeight="1" x14ac:dyDescent="0.2">
      <c r="A36" s="245"/>
      <c r="B36" s="245"/>
      <c r="C36" s="233"/>
      <c r="D36" s="43">
        <f t="shared" si="5"/>
        <v>0</v>
      </c>
      <c r="E36" s="43">
        <f t="shared" ref="E36:E42" si="6">IF($C$48=0,0,C36/$C$48)</f>
        <v>0</v>
      </c>
    </row>
    <row r="37" spans="1:5" ht="20.100000000000001" customHeight="1" x14ac:dyDescent="0.2">
      <c r="A37" s="245"/>
      <c r="B37" s="245"/>
      <c r="C37" s="233"/>
      <c r="D37" s="43">
        <f t="shared" si="5"/>
        <v>0</v>
      </c>
      <c r="E37" s="43">
        <f t="shared" si="6"/>
        <v>0</v>
      </c>
    </row>
    <row r="38" spans="1:5" ht="20.100000000000001" customHeight="1" x14ac:dyDescent="0.2">
      <c r="A38" s="245"/>
      <c r="B38" s="245"/>
      <c r="C38" s="233"/>
      <c r="D38" s="43">
        <f t="shared" si="5"/>
        <v>0</v>
      </c>
      <c r="E38" s="43">
        <f t="shared" si="6"/>
        <v>0</v>
      </c>
    </row>
    <row r="39" spans="1:5" ht="20.100000000000001" customHeight="1" x14ac:dyDescent="0.2">
      <c r="A39" s="245"/>
      <c r="B39" s="245"/>
      <c r="C39" s="233"/>
      <c r="D39" s="43">
        <f t="shared" ref="D39:D40" si="7">IF($C$32=0,0,C39/$C$32)</f>
        <v>0</v>
      </c>
      <c r="E39" s="43">
        <f t="shared" ref="E39:E40" si="8">IF($C$48=0,0,C39/$C$48)</f>
        <v>0</v>
      </c>
    </row>
    <row r="40" spans="1:5" ht="20.100000000000001" customHeight="1" x14ac:dyDescent="0.2">
      <c r="A40" s="245"/>
      <c r="B40" s="245"/>
      <c r="C40" s="233"/>
      <c r="D40" s="43">
        <f t="shared" si="7"/>
        <v>0</v>
      </c>
      <c r="E40" s="43">
        <f t="shared" si="8"/>
        <v>0</v>
      </c>
    </row>
    <row r="41" spans="1:5" ht="20.100000000000001" customHeight="1" x14ac:dyDescent="0.2">
      <c r="A41" s="245"/>
      <c r="B41" s="245"/>
      <c r="C41" s="233"/>
      <c r="D41" s="43">
        <f t="shared" si="5"/>
        <v>0</v>
      </c>
      <c r="E41" s="43">
        <f t="shared" si="6"/>
        <v>0</v>
      </c>
    </row>
    <row r="42" spans="1:5" ht="20.100000000000001" customHeight="1" x14ac:dyDescent="0.2">
      <c r="A42" s="245"/>
      <c r="B42" s="245"/>
      <c r="C42" s="233"/>
      <c r="D42" s="43">
        <f t="shared" si="5"/>
        <v>0</v>
      </c>
      <c r="E42" s="43">
        <f t="shared" si="6"/>
        <v>0</v>
      </c>
    </row>
    <row r="43" spans="1:5" ht="20.100000000000001" customHeight="1" x14ac:dyDescent="0.2">
      <c r="A43" s="245"/>
      <c r="B43" s="245"/>
      <c r="C43" s="233"/>
      <c r="D43" s="43">
        <f t="shared" si="5"/>
        <v>0</v>
      </c>
      <c r="E43" s="43">
        <f t="shared" si="4"/>
        <v>0</v>
      </c>
    </row>
    <row r="44" spans="1:5" ht="20.100000000000001" customHeight="1" x14ac:dyDescent="0.2">
      <c r="A44" s="245"/>
      <c r="B44" s="245"/>
      <c r="C44" s="233"/>
      <c r="D44" s="43">
        <f t="shared" si="5"/>
        <v>0</v>
      </c>
      <c r="E44" s="43">
        <f t="shared" si="4"/>
        <v>0</v>
      </c>
    </row>
    <row r="45" spans="1:5" ht="20.100000000000001" customHeight="1" x14ac:dyDescent="0.2">
      <c r="A45" s="245"/>
      <c r="B45" s="245"/>
      <c r="C45" s="233"/>
      <c r="D45" s="43">
        <f t="shared" si="5"/>
        <v>0</v>
      </c>
      <c r="E45" s="43">
        <f t="shared" si="4"/>
        <v>0</v>
      </c>
    </row>
    <row r="46" spans="1:5" ht="20.100000000000001" customHeight="1" x14ac:dyDescent="0.2">
      <c r="A46" s="245"/>
      <c r="B46" s="245"/>
      <c r="C46" s="233"/>
      <c r="D46" s="43">
        <f t="shared" si="5"/>
        <v>0</v>
      </c>
      <c r="E46" s="43">
        <f t="shared" si="4"/>
        <v>0</v>
      </c>
    </row>
    <row r="47" spans="1:5" ht="20.100000000000001" customHeight="1" x14ac:dyDescent="0.2">
      <c r="A47" s="238"/>
      <c r="B47" s="20"/>
      <c r="C47" s="20"/>
      <c r="D47" s="20"/>
      <c r="E47" s="239"/>
    </row>
    <row r="48" spans="1:5" ht="20.100000000000001" customHeight="1" x14ac:dyDescent="0.2">
      <c r="A48" s="38" t="s">
        <v>821</v>
      </c>
      <c r="B48" s="259"/>
      <c r="C48" s="241">
        <f>SUBTOTAL(9,C11:C46)</f>
        <v>0</v>
      </c>
      <c r="D48" s="242"/>
      <c r="E48" s="243">
        <f>SUBTOTAL(9,E11:E46)</f>
        <v>0</v>
      </c>
    </row>
    <row r="49" spans="3:5" ht="20.100000000000001" customHeight="1" x14ac:dyDescent="0.2">
      <c r="E49" s="231"/>
    </row>
    <row r="50" spans="3:5" ht="20.100000000000001" customHeight="1" x14ac:dyDescent="0.2">
      <c r="D50" s="232"/>
    </row>
    <row r="51" spans="3:5" ht="20.100000000000001" customHeight="1" x14ac:dyDescent="0.2">
      <c r="C51" s="27"/>
    </row>
  </sheetData>
  <mergeCells count="2">
    <mergeCell ref="A7:E7"/>
    <mergeCell ref="A8:E8"/>
  </mergeCells>
  <pageMargins left="1.1811023622047245" right="0.78740157480314965" top="0.78740157480314965" bottom="0.74803149606299213" header="0.31496062992125984" footer="0.31496062992125984"/>
  <pageSetup paperSize="9" scale="55" fitToWidth="0" fitToHeight="0" orientation="portrait" horizontalDpi="4294967293" verticalDpi="4294967293" r:id="rId1"/>
  <headerFooter>
    <oddHeader>&amp;L&amp;G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969"/>
  <sheetViews>
    <sheetView showGridLines="0" zoomScaleNormal="100" workbookViewId="0">
      <selection activeCell="D6" sqref="D6"/>
    </sheetView>
  </sheetViews>
  <sheetFormatPr baseColWidth="10" defaultRowHeight="11.25" x14ac:dyDescent="0.2"/>
  <cols>
    <col min="1" max="1" width="6.140625" style="84" customWidth="1"/>
    <col min="2" max="2" width="1.42578125" style="84" customWidth="1"/>
    <col min="3" max="3" width="2.7109375" style="82" customWidth="1"/>
    <col min="4" max="4" width="22" style="84" bestFit="1" customWidth="1"/>
    <col min="5" max="5" width="33.85546875" style="84" customWidth="1"/>
    <col min="6" max="7" width="10.7109375" style="84" customWidth="1"/>
    <col min="8" max="16384" width="11.42578125" style="84"/>
  </cols>
  <sheetData>
    <row r="1" spans="1:7" s="80" customFormat="1" x14ac:dyDescent="0.2">
      <c r="A1" s="80" t="s">
        <v>651</v>
      </c>
      <c r="C1" s="81"/>
    </row>
    <row r="3" spans="1:7" ht="12.75" customHeight="1" x14ac:dyDescent="0.2">
      <c r="A3" s="82" t="s">
        <v>147</v>
      </c>
      <c r="B3" s="83"/>
      <c r="C3" s="83"/>
      <c r="D3" s="346" t="s">
        <v>452</v>
      </c>
      <c r="E3" s="346" t="s">
        <v>148</v>
      </c>
      <c r="F3" s="83"/>
      <c r="G3" s="83"/>
    </row>
    <row r="4" spans="1:7" x14ac:dyDescent="0.2">
      <c r="A4" s="82" t="s">
        <v>149</v>
      </c>
      <c r="B4" s="83"/>
      <c r="C4" s="83"/>
      <c r="D4" s="346"/>
      <c r="E4" s="346"/>
      <c r="F4" s="83"/>
      <c r="G4" s="83"/>
    </row>
    <row r="5" spans="1:7" x14ac:dyDescent="0.2">
      <c r="A5" s="81"/>
      <c r="B5" s="81"/>
      <c r="C5" s="81"/>
      <c r="D5" s="81"/>
      <c r="E5" s="81"/>
      <c r="F5" s="81"/>
      <c r="G5" s="81"/>
    </row>
    <row r="6" spans="1:7" ht="11.25" customHeight="1" x14ac:dyDescent="0.2">
      <c r="A6" s="85">
        <v>37210</v>
      </c>
      <c r="B6" s="86" t="s">
        <v>150</v>
      </c>
      <c r="C6" s="82">
        <v>51</v>
      </c>
      <c r="D6" s="82" t="str">
        <f>CONCATENATE("INDEC-CM - ",A6,B6,C6)</f>
        <v>INDEC-CM - 37210-51</v>
      </c>
      <c r="E6" s="84" t="s">
        <v>151</v>
      </c>
    </row>
    <row r="7" spans="1:7" x14ac:dyDescent="0.2">
      <c r="A7" s="85">
        <v>37210</v>
      </c>
      <c r="B7" s="86" t="s">
        <v>150</v>
      </c>
      <c r="C7" s="82">
        <v>52</v>
      </c>
      <c r="D7" s="82" t="str">
        <f t="shared" ref="D7:D70" si="0">CONCATENATE("INDEC-CM - ",A7,B7,C7)</f>
        <v>INDEC-CM - 37210-52</v>
      </c>
      <c r="E7" s="84" t="s">
        <v>152</v>
      </c>
    </row>
    <row r="8" spans="1:7" x14ac:dyDescent="0.2">
      <c r="A8" s="85">
        <v>42911</v>
      </c>
      <c r="B8" s="86" t="s">
        <v>150</v>
      </c>
      <c r="C8" s="82">
        <v>81</v>
      </c>
      <c r="D8" s="82" t="str">
        <f t="shared" si="0"/>
        <v>INDEC-CM - 42911-81</v>
      </c>
      <c r="E8" s="87" t="s">
        <v>153</v>
      </c>
      <c r="F8" s="87"/>
      <c r="G8" s="87"/>
    </row>
    <row r="9" spans="1:7" x14ac:dyDescent="0.2">
      <c r="A9" s="85">
        <v>41242</v>
      </c>
      <c r="B9" s="86" t="s">
        <v>150</v>
      </c>
      <c r="C9" s="82">
        <v>11</v>
      </c>
      <c r="D9" s="82" t="str">
        <f t="shared" si="0"/>
        <v>INDEC-CM - 41242-11</v>
      </c>
      <c r="E9" s="87" t="s">
        <v>154</v>
      </c>
      <c r="F9" s="87"/>
      <c r="G9" s="87"/>
    </row>
    <row r="10" spans="1:7" x14ac:dyDescent="0.2">
      <c r="A10" s="85">
        <v>37440</v>
      </c>
      <c r="B10" s="86" t="s">
        <v>150</v>
      </c>
      <c r="C10" s="82">
        <v>21</v>
      </c>
      <c r="D10" s="82" t="str">
        <f t="shared" si="0"/>
        <v>INDEC-CM - 37440-21</v>
      </c>
      <c r="E10" s="84" t="s">
        <v>155</v>
      </c>
    </row>
    <row r="11" spans="1:7" x14ac:dyDescent="0.2">
      <c r="A11" s="85">
        <v>38130</v>
      </c>
      <c r="B11" s="86" t="s">
        <v>150</v>
      </c>
      <c r="C11" s="82">
        <v>13</v>
      </c>
      <c r="D11" s="82" t="str">
        <f t="shared" si="0"/>
        <v>INDEC-CM - 38130-13</v>
      </c>
      <c r="E11" s="87" t="s">
        <v>156</v>
      </c>
      <c r="F11" s="87"/>
      <c r="G11" s="87"/>
    </row>
    <row r="12" spans="1:7" x14ac:dyDescent="0.2">
      <c r="A12" s="85">
        <v>38130</v>
      </c>
      <c r="B12" s="86" t="s">
        <v>150</v>
      </c>
      <c r="C12" s="82">
        <v>12</v>
      </c>
      <c r="D12" s="82" t="str">
        <f t="shared" si="0"/>
        <v>INDEC-CM - 38130-12</v>
      </c>
      <c r="E12" s="87" t="s">
        <v>157</v>
      </c>
      <c r="F12" s="87"/>
      <c r="G12" s="87"/>
    </row>
    <row r="13" spans="1:7" x14ac:dyDescent="0.2">
      <c r="A13" s="85">
        <v>38130</v>
      </c>
      <c r="B13" s="86" t="s">
        <v>150</v>
      </c>
      <c r="C13" s="82">
        <v>11</v>
      </c>
      <c r="D13" s="82" t="str">
        <f t="shared" si="0"/>
        <v>INDEC-CM - 38130-11</v>
      </c>
      <c r="E13" s="87" t="s">
        <v>158</v>
      </c>
      <c r="F13" s="87"/>
      <c r="G13" s="87"/>
    </row>
    <row r="14" spans="1:7" x14ac:dyDescent="0.2">
      <c r="A14" s="85">
        <v>27230</v>
      </c>
      <c r="B14" s="86" t="s">
        <v>150</v>
      </c>
      <c r="C14" s="82">
        <v>11</v>
      </c>
      <c r="D14" s="82" t="str">
        <f t="shared" si="0"/>
        <v>INDEC-CM - 27230-11</v>
      </c>
      <c r="E14" s="87" t="s">
        <v>159</v>
      </c>
      <c r="F14" s="87"/>
      <c r="G14" s="87"/>
    </row>
    <row r="15" spans="1:7" x14ac:dyDescent="0.2">
      <c r="A15" s="85">
        <v>44821</v>
      </c>
      <c r="B15" s="86" t="s">
        <v>150</v>
      </c>
      <c r="C15" s="82">
        <v>11</v>
      </c>
      <c r="D15" s="82" t="str">
        <f t="shared" si="0"/>
        <v>INDEC-CM - 44821-11</v>
      </c>
      <c r="E15" s="84" t="s">
        <v>160</v>
      </c>
    </row>
    <row r="16" spans="1:7" x14ac:dyDescent="0.2">
      <c r="A16" s="85">
        <v>37560</v>
      </c>
      <c r="B16" s="86" t="s">
        <v>150</v>
      </c>
      <c r="C16" s="82">
        <v>11</v>
      </c>
      <c r="D16" s="82" t="str">
        <f t="shared" si="0"/>
        <v>INDEC-CM - 37560-11</v>
      </c>
      <c r="E16" s="87" t="s">
        <v>161</v>
      </c>
      <c r="F16" s="87"/>
      <c r="G16" s="87"/>
    </row>
    <row r="17" spans="1:7" x14ac:dyDescent="0.2">
      <c r="A17" s="85">
        <v>15400</v>
      </c>
      <c r="B17" s="86" t="s">
        <v>150</v>
      </c>
      <c r="C17" s="82">
        <v>11</v>
      </c>
      <c r="D17" s="82" t="str">
        <f t="shared" si="0"/>
        <v>INDEC-CM - 15400-11</v>
      </c>
      <c r="E17" s="87" t="s">
        <v>162</v>
      </c>
      <c r="F17" s="87"/>
      <c r="G17" s="87"/>
    </row>
    <row r="18" spans="1:7" x14ac:dyDescent="0.2">
      <c r="A18" s="85">
        <v>15310</v>
      </c>
      <c r="B18" s="86" t="s">
        <v>150</v>
      </c>
      <c r="C18" s="82">
        <v>11</v>
      </c>
      <c r="D18" s="82" t="str">
        <f t="shared" si="0"/>
        <v>INDEC-CM - 15310-11</v>
      </c>
      <c r="E18" s="84" t="s">
        <v>163</v>
      </c>
    </row>
    <row r="19" spans="1:7" x14ac:dyDescent="0.2">
      <c r="A19" s="85">
        <v>46531</v>
      </c>
      <c r="B19" s="86" t="s">
        <v>150</v>
      </c>
      <c r="C19" s="82">
        <v>11</v>
      </c>
      <c r="D19" s="82" t="str">
        <f t="shared" si="0"/>
        <v>INDEC-CM - 46531-11</v>
      </c>
      <c r="E19" s="87" t="s">
        <v>164</v>
      </c>
      <c r="F19" s="87"/>
      <c r="G19" s="87"/>
    </row>
    <row r="20" spans="1:7" x14ac:dyDescent="0.2">
      <c r="A20" s="85">
        <v>43540</v>
      </c>
      <c r="B20" s="86" t="s">
        <v>150</v>
      </c>
      <c r="C20" s="82">
        <v>11</v>
      </c>
      <c r="D20" s="82" t="str">
        <f t="shared" si="0"/>
        <v>INDEC-CM - 43540-11</v>
      </c>
      <c r="E20" s="84" t="s">
        <v>165</v>
      </c>
    </row>
    <row r="21" spans="1:7" x14ac:dyDescent="0.2">
      <c r="A21" s="85">
        <v>43540</v>
      </c>
      <c r="B21" s="86" t="s">
        <v>150</v>
      </c>
      <c r="C21" s="82">
        <v>12</v>
      </c>
      <c r="D21" s="82" t="str">
        <f t="shared" si="0"/>
        <v>INDEC-CM - 43540-12</v>
      </c>
      <c r="E21" s="84" t="s">
        <v>166</v>
      </c>
    </row>
    <row r="22" spans="1:7" x14ac:dyDescent="0.2">
      <c r="A22" s="85">
        <v>37370</v>
      </c>
      <c r="B22" s="86" t="s">
        <v>150</v>
      </c>
      <c r="C22" s="82">
        <v>21</v>
      </c>
      <c r="D22" s="82" t="str">
        <f t="shared" si="0"/>
        <v>INDEC-CM - 37370-21</v>
      </c>
      <c r="E22" s="84" t="s">
        <v>167</v>
      </c>
    </row>
    <row r="23" spans="1:7" x14ac:dyDescent="0.2">
      <c r="A23" s="85">
        <v>37370</v>
      </c>
      <c r="B23" s="86" t="s">
        <v>150</v>
      </c>
      <c r="C23" s="82">
        <v>11</v>
      </c>
      <c r="D23" s="82" t="str">
        <f t="shared" si="0"/>
        <v>INDEC-CM - 37370-11</v>
      </c>
      <c r="E23" s="84" t="s">
        <v>168</v>
      </c>
    </row>
    <row r="24" spans="1:7" x14ac:dyDescent="0.2">
      <c r="A24" s="85">
        <v>37370</v>
      </c>
      <c r="B24" s="86" t="s">
        <v>150</v>
      </c>
      <c r="C24" s="82">
        <v>12</v>
      </c>
      <c r="D24" s="82" t="str">
        <f t="shared" si="0"/>
        <v>INDEC-CM - 37370-12</v>
      </c>
      <c r="E24" s="84" t="s">
        <v>169</v>
      </c>
    </row>
    <row r="25" spans="1:7" x14ac:dyDescent="0.2">
      <c r="A25" s="85">
        <v>37690</v>
      </c>
      <c r="B25" s="86" t="s">
        <v>150</v>
      </c>
      <c r="C25" s="82">
        <v>11</v>
      </c>
      <c r="D25" s="82" t="str">
        <f t="shared" si="0"/>
        <v>INDEC-CM - 37690-11</v>
      </c>
      <c r="E25" s="84" t="s">
        <v>170</v>
      </c>
    </row>
    <row r="26" spans="1:7" x14ac:dyDescent="0.2">
      <c r="A26" s="85">
        <v>42911</v>
      </c>
      <c r="B26" s="86" t="s">
        <v>150</v>
      </c>
      <c r="C26" s="82">
        <v>11</v>
      </c>
      <c r="D26" s="82" t="str">
        <f t="shared" si="0"/>
        <v>INDEC-CM - 42911-11</v>
      </c>
      <c r="E26" s="84" t="s">
        <v>171</v>
      </c>
    </row>
    <row r="27" spans="1:7" x14ac:dyDescent="0.2">
      <c r="A27" s="85">
        <v>37129</v>
      </c>
      <c r="B27" s="86" t="s">
        <v>150</v>
      </c>
      <c r="C27" s="82">
        <v>11</v>
      </c>
      <c r="D27" s="82" t="str">
        <f t="shared" si="0"/>
        <v>INDEC-CM - 37129-11</v>
      </c>
      <c r="E27" s="84" t="s">
        <v>172</v>
      </c>
    </row>
    <row r="28" spans="1:7" x14ac:dyDescent="0.2">
      <c r="A28" s="85">
        <v>35110</v>
      </c>
      <c r="B28" s="86" t="s">
        <v>150</v>
      </c>
      <c r="C28" s="82">
        <v>41</v>
      </c>
      <c r="D28" s="82" t="str">
        <f t="shared" si="0"/>
        <v>INDEC-CM - 35110-41</v>
      </c>
      <c r="E28" s="84" t="s">
        <v>173</v>
      </c>
    </row>
    <row r="29" spans="1:7" x14ac:dyDescent="0.2">
      <c r="A29" s="85">
        <v>37210</v>
      </c>
      <c r="B29" s="86" t="s">
        <v>150</v>
      </c>
      <c r="C29" s="82">
        <v>23</v>
      </c>
      <c r="D29" s="82" t="str">
        <f t="shared" si="0"/>
        <v>INDEC-CM - 37210-23</v>
      </c>
      <c r="E29" s="84" t="s">
        <v>174</v>
      </c>
    </row>
    <row r="30" spans="1:7" x14ac:dyDescent="0.2">
      <c r="A30" s="85">
        <v>37210</v>
      </c>
      <c r="B30" s="86" t="s">
        <v>150</v>
      </c>
      <c r="C30" s="82">
        <v>22</v>
      </c>
      <c r="D30" s="82" t="str">
        <f t="shared" si="0"/>
        <v>INDEC-CM - 37210-22</v>
      </c>
      <c r="E30" s="84" t="s">
        <v>175</v>
      </c>
    </row>
    <row r="31" spans="1:7" x14ac:dyDescent="0.2">
      <c r="A31" s="85">
        <v>37210</v>
      </c>
      <c r="B31" s="86" t="s">
        <v>150</v>
      </c>
      <c r="C31" s="82">
        <v>21</v>
      </c>
      <c r="D31" s="82" t="str">
        <f t="shared" si="0"/>
        <v>INDEC-CM - 37210-21</v>
      </c>
      <c r="E31" s="84" t="s">
        <v>176</v>
      </c>
    </row>
    <row r="32" spans="1:7" x14ac:dyDescent="0.2">
      <c r="A32" s="85">
        <v>41543</v>
      </c>
      <c r="B32" s="86" t="s">
        <v>150</v>
      </c>
      <c r="C32" s="82">
        <v>21</v>
      </c>
      <c r="D32" s="82" t="str">
        <f t="shared" si="0"/>
        <v>INDEC-CM - 41543-21</v>
      </c>
      <c r="E32" s="84" t="s">
        <v>177</v>
      </c>
    </row>
    <row r="33" spans="1:5" x14ac:dyDescent="0.2">
      <c r="A33" s="85">
        <v>46340</v>
      </c>
      <c r="B33" s="86" t="s">
        <v>150</v>
      </c>
      <c r="C33" s="82">
        <v>31</v>
      </c>
      <c r="D33" s="82" t="str">
        <f t="shared" si="0"/>
        <v>INDEC-CM - 46340-31</v>
      </c>
      <c r="E33" s="84" t="s">
        <v>178</v>
      </c>
    </row>
    <row r="34" spans="1:5" x14ac:dyDescent="0.2">
      <c r="A34" s="85">
        <v>46320</v>
      </c>
      <c r="B34" s="86" t="s">
        <v>150</v>
      </c>
      <c r="C34" s="82">
        <v>11</v>
      </c>
      <c r="D34" s="82" t="str">
        <f t="shared" si="0"/>
        <v>INDEC-CM - 46320-11</v>
      </c>
      <c r="E34" s="84" t="s">
        <v>179</v>
      </c>
    </row>
    <row r="35" spans="1:5" x14ac:dyDescent="0.2">
      <c r="A35" s="85">
        <v>46340</v>
      </c>
      <c r="B35" s="86" t="s">
        <v>150</v>
      </c>
      <c r="C35" s="82">
        <v>11</v>
      </c>
      <c r="D35" s="82" t="str">
        <f t="shared" si="0"/>
        <v>INDEC-CM - 46340-11</v>
      </c>
      <c r="E35" s="84" t="s">
        <v>180</v>
      </c>
    </row>
    <row r="36" spans="1:5" x14ac:dyDescent="0.2">
      <c r="A36" s="85">
        <v>46340</v>
      </c>
      <c r="B36" s="86" t="s">
        <v>150</v>
      </c>
      <c r="C36" s="82">
        <v>12</v>
      </c>
      <c r="D36" s="82" t="str">
        <f t="shared" si="0"/>
        <v>INDEC-CM - 46340-12</v>
      </c>
      <c r="E36" s="84" t="s">
        <v>181</v>
      </c>
    </row>
    <row r="37" spans="1:5" x14ac:dyDescent="0.2">
      <c r="A37" s="85">
        <v>46340</v>
      </c>
      <c r="B37" s="86" t="s">
        <v>150</v>
      </c>
      <c r="C37" s="82">
        <v>21</v>
      </c>
      <c r="D37" s="82" t="str">
        <f t="shared" si="0"/>
        <v>INDEC-CM - 46340-21</v>
      </c>
      <c r="E37" s="84" t="s">
        <v>182</v>
      </c>
    </row>
    <row r="38" spans="1:5" x14ac:dyDescent="0.2">
      <c r="A38" s="85">
        <v>46212</v>
      </c>
      <c r="B38" s="86" t="s">
        <v>150</v>
      </c>
      <c r="C38" s="82">
        <v>21</v>
      </c>
      <c r="D38" s="82" t="str">
        <f t="shared" si="0"/>
        <v>INDEC-CM - 46212-21</v>
      </c>
      <c r="E38" s="84" t="s">
        <v>183</v>
      </c>
    </row>
    <row r="39" spans="1:5" x14ac:dyDescent="0.2">
      <c r="A39" s="85">
        <v>42999</v>
      </c>
      <c r="B39" s="86" t="s">
        <v>150</v>
      </c>
      <c r="C39" s="82">
        <v>23</v>
      </c>
      <c r="D39" s="82" t="str">
        <f t="shared" si="0"/>
        <v>INDEC-CM - 42999-23</v>
      </c>
      <c r="E39" s="84" t="s">
        <v>184</v>
      </c>
    </row>
    <row r="40" spans="1:5" x14ac:dyDescent="0.2">
      <c r="A40" s="85">
        <v>42999</v>
      </c>
      <c r="B40" s="86" t="s">
        <v>150</v>
      </c>
      <c r="C40" s="82">
        <v>21</v>
      </c>
      <c r="D40" s="82" t="str">
        <f t="shared" si="0"/>
        <v>INDEC-CM - 42999-21</v>
      </c>
      <c r="E40" s="84" t="s">
        <v>185</v>
      </c>
    </row>
    <row r="41" spans="1:5" x14ac:dyDescent="0.2">
      <c r="A41" s="85">
        <v>42999</v>
      </c>
      <c r="B41" s="86" t="s">
        <v>150</v>
      </c>
      <c r="C41" s="82">
        <v>31</v>
      </c>
      <c r="D41" s="82" t="str">
        <f t="shared" si="0"/>
        <v>INDEC-CM - 42999-31</v>
      </c>
      <c r="E41" s="84" t="s">
        <v>186</v>
      </c>
    </row>
    <row r="42" spans="1:5" x14ac:dyDescent="0.2">
      <c r="A42" s="85">
        <v>42999</v>
      </c>
      <c r="B42" s="86" t="s">
        <v>150</v>
      </c>
      <c r="C42" s="82">
        <v>22</v>
      </c>
      <c r="D42" s="82" t="str">
        <f t="shared" si="0"/>
        <v>INDEC-CM - 42999-22</v>
      </c>
      <c r="E42" s="84" t="s">
        <v>187</v>
      </c>
    </row>
    <row r="43" spans="1:5" x14ac:dyDescent="0.2">
      <c r="A43" s="85">
        <v>31600</v>
      </c>
      <c r="B43" s="86" t="s">
        <v>150</v>
      </c>
      <c r="C43" s="82">
        <v>63</v>
      </c>
      <c r="D43" s="82" t="str">
        <f t="shared" si="0"/>
        <v>INDEC-CM - 31600-63</v>
      </c>
      <c r="E43" s="84" t="s">
        <v>188</v>
      </c>
    </row>
    <row r="44" spans="1:5" x14ac:dyDescent="0.2">
      <c r="A44" s="85">
        <v>31600</v>
      </c>
      <c r="B44" s="86" t="s">
        <v>150</v>
      </c>
      <c r="C44" s="82">
        <v>62</v>
      </c>
      <c r="D44" s="82" t="str">
        <f t="shared" si="0"/>
        <v>INDEC-CM - 31600-62</v>
      </c>
      <c r="E44" s="84" t="s">
        <v>189</v>
      </c>
    </row>
    <row r="45" spans="1:5" x14ac:dyDescent="0.2">
      <c r="A45" s="85">
        <v>31600</v>
      </c>
      <c r="B45" s="86" t="s">
        <v>150</v>
      </c>
      <c r="C45" s="82">
        <v>61</v>
      </c>
      <c r="D45" s="82" t="str">
        <f t="shared" si="0"/>
        <v>INDEC-CM - 31600-61</v>
      </c>
      <c r="E45" s="84" t="s">
        <v>190</v>
      </c>
    </row>
    <row r="46" spans="1:5" x14ac:dyDescent="0.2">
      <c r="A46" s="85">
        <v>37420</v>
      </c>
      <c r="B46" s="86" t="s">
        <v>150</v>
      </c>
      <c r="C46" s="82">
        <v>11</v>
      </c>
      <c r="D46" s="82" t="str">
        <f t="shared" si="0"/>
        <v>INDEC-CM - 37420-11</v>
      </c>
      <c r="E46" s="84" t="s">
        <v>191</v>
      </c>
    </row>
    <row r="47" spans="1:5" x14ac:dyDescent="0.2">
      <c r="A47" s="85">
        <v>37420</v>
      </c>
      <c r="B47" s="86" t="s">
        <v>150</v>
      </c>
      <c r="C47" s="82">
        <v>12</v>
      </c>
      <c r="D47" s="82" t="str">
        <f t="shared" si="0"/>
        <v>INDEC-CM - 37420-12</v>
      </c>
      <c r="E47" s="84" t="s">
        <v>192</v>
      </c>
    </row>
    <row r="48" spans="1:5" x14ac:dyDescent="0.2">
      <c r="A48" s="85">
        <v>44822</v>
      </c>
      <c r="B48" s="86" t="s">
        <v>150</v>
      </c>
      <c r="C48" s="82">
        <v>11</v>
      </c>
      <c r="D48" s="82" t="str">
        <f t="shared" si="0"/>
        <v>INDEC-CM - 44822-11</v>
      </c>
      <c r="E48" s="84" t="s">
        <v>193</v>
      </c>
    </row>
    <row r="49" spans="1:5" x14ac:dyDescent="0.2">
      <c r="A49" s="85">
        <v>44826</v>
      </c>
      <c r="B49" s="86" t="s">
        <v>150</v>
      </c>
      <c r="C49" s="82">
        <v>11</v>
      </c>
      <c r="D49" s="82" t="str">
        <f t="shared" si="0"/>
        <v>INDEC-CM - 44826-11</v>
      </c>
      <c r="E49" s="84" t="s">
        <v>194</v>
      </c>
    </row>
    <row r="50" spans="1:5" x14ac:dyDescent="0.2">
      <c r="A50" s="85">
        <v>44826</v>
      </c>
      <c r="B50" s="86" t="s">
        <v>150</v>
      </c>
      <c r="C50" s="82">
        <v>12</v>
      </c>
      <c r="D50" s="82" t="str">
        <f t="shared" si="0"/>
        <v>INDEC-CM - 44826-12</v>
      </c>
      <c r="E50" s="84" t="s">
        <v>195</v>
      </c>
    </row>
    <row r="51" spans="1:5" x14ac:dyDescent="0.2">
      <c r="A51" s="85">
        <v>42911</v>
      </c>
      <c r="B51" s="86" t="s">
        <v>150</v>
      </c>
      <c r="C51" s="82">
        <v>21</v>
      </c>
      <c r="D51" s="82" t="str">
        <f t="shared" si="0"/>
        <v>INDEC-CM - 42911-21</v>
      </c>
      <c r="E51" s="84" t="s">
        <v>196</v>
      </c>
    </row>
    <row r="52" spans="1:5" x14ac:dyDescent="0.2">
      <c r="A52" s="85">
        <v>41277</v>
      </c>
      <c r="B52" s="86" t="s">
        <v>150</v>
      </c>
      <c r="C52" s="82">
        <v>21</v>
      </c>
      <c r="D52" s="82" t="str">
        <f t="shared" si="0"/>
        <v>INDEC-CM - 41277-21</v>
      </c>
      <c r="E52" s="84" t="s">
        <v>197</v>
      </c>
    </row>
    <row r="53" spans="1:5" x14ac:dyDescent="0.2">
      <c r="A53" s="85">
        <v>41277</v>
      </c>
      <c r="B53" s="86" t="s">
        <v>150</v>
      </c>
      <c r="C53" s="82">
        <v>11</v>
      </c>
      <c r="D53" s="82" t="str">
        <f t="shared" si="0"/>
        <v>INDEC-CM - 41277-11</v>
      </c>
      <c r="E53" s="84" t="s">
        <v>198</v>
      </c>
    </row>
    <row r="54" spans="1:5" x14ac:dyDescent="0.2">
      <c r="A54" s="85">
        <v>41516</v>
      </c>
      <c r="B54" s="86" t="s">
        <v>150</v>
      </c>
      <c r="C54" s="82">
        <v>11</v>
      </c>
      <c r="D54" s="82" t="str">
        <f t="shared" si="0"/>
        <v>INDEC-CM - 41516-11</v>
      </c>
      <c r="E54" s="84" t="s">
        <v>199</v>
      </c>
    </row>
    <row r="55" spans="1:5" x14ac:dyDescent="0.2">
      <c r="A55" s="85">
        <v>41516</v>
      </c>
      <c r="B55" s="86" t="s">
        <v>150</v>
      </c>
      <c r="C55" s="82">
        <v>12</v>
      </c>
      <c r="D55" s="82" t="str">
        <f t="shared" si="0"/>
        <v>INDEC-CM - 41516-12</v>
      </c>
      <c r="E55" s="84" t="s">
        <v>200</v>
      </c>
    </row>
    <row r="56" spans="1:5" x14ac:dyDescent="0.2">
      <c r="A56" s="85">
        <v>41273</v>
      </c>
      <c r="B56" s="86" t="s">
        <v>150</v>
      </c>
      <c r="C56" s="82">
        <v>11</v>
      </c>
      <c r="D56" s="82" t="str">
        <f t="shared" si="0"/>
        <v>INDEC-CM - 41273-11</v>
      </c>
      <c r="E56" s="84" t="s">
        <v>201</v>
      </c>
    </row>
    <row r="57" spans="1:5" x14ac:dyDescent="0.2">
      <c r="A57" s="85">
        <v>41273</v>
      </c>
      <c r="B57" s="86" t="s">
        <v>150</v>
      </c>
      <c r="C57" s="82">
        <v>12</v>
      </c>
      <c r="D57" s="82" t="str">
        <f t="shared" si="0"/>
        <v>INDEC-CM - 41273-12</v>
      </c>
      <c r="E57" s="84" t="s">
        <v>202</v>
      </c>
    </row>
    <row r="58" spans="1:5" x14ac:dyDescent="0.2">
      <c r="A58" s="85">
        <v>41277</v>
      </c>
      <c r="B58" s="86" t="s">
        <v>150</v>
      </c>
      <c r="C58" s="82">
        <v>41</v>
      </c>
      <c r="D58" s="82" t="str">
        <f t="shared" si="0"/>
        <v>INDEC-CM - 41277-41</v>
      </c>
      <c r="E58" s="84" t="s">
        <v>203</v>
      </c>
    </row>
    <row r="59" spans="1:5" x14ac:dyDescent="0.2">
      <c r="A59" s="85">
        <v>41277</v>
      </c>
      <c r="B59" s="86" t="s">
        <v>150</v>
      </c>
      <c r="C59" s="82">
        <v>31</v>
      </c>
      <c r="D59" s="82" t="str">
        <f t="shared" si="0"/>
        <v>INDEC-CM - 41277-31</v>
      </c>
      <c r="E59" s="84" t="s">
        <v>204</v>
      </c>
    </row>
    <row r="60" spans="1:5" x14ac:dyDescent="0.2">
      <c r="A60" s="85">
        <v>41543</v>
      </c>
      <c r="B60" s="86" t="s">
        <v>150</v>
      </c>
      <c r="C60" s="82">
        <v>11</v>
      </c>
      <c r="D60" s="82" t="str">
        <f t="shared" si="0"/>
        <v>INDEC-CM - 41543-11</v>
      </c>
      <c r="E60" s="84" t="s">
        <v>205</v>
      </c>
    </row>
    <row r="61" spans="1:5" x14ac:dyDescent="0.2">
      <c r="A61" s="85">
        <v>36320</v>
      </c>
      <c r="B61" s="86" t="s">
        <v>150</v>
      </c>
      <c r="C61" s="82">
        <v>21</v>
      </c>
      <c r="D61" s="82" t="str">
        <f t="shared" si="0"/>
        <v>INDEC-CM - 36320-21</v>
      </c>
      <c r="E61" s="84" t="s">
        <v>206</v>
      </c>
    </row>
    <row r="62" spans="1:5" x14ac:dyDescent="0.2">
      <c r="A62" s="85">
        <v>36320</v>
      </c>
      <c r="B62" s="86" t="s">
        <v>150</v>
      </c>
      <c r="C62" s="82">
        <v>22</v>
      </c>
      <c r="D62" s="82" t="str">
        <f t="shared" si="0"/>
        <v>INDEC-CM - 36320-22</v>
      </c>
      <c r="E62" s="84" t="s">
        <v>207</v>
      </c>
    </row>
    <row r="63" spans="1:5" x14ac:dyDescent="0.2">
      <c r="A63" s="85">
        <v>36320</v>
      </c>
      <c r="B63" s="86" t="s">
        <v>150</v>
      </c>
      <c r="C63" s="82">
        <v>11</v>
      </c>
      <c r="D63" s="82" t="str">
        <f t="shared" si="0"/>
        <v>INDEC-CM - 36320-11</v>
      </c>
      <c r="E63" s="84" t="s">
        <v>208</v>
      </c>
    </row>
    <row r="64" spans="1:5" x14ac:dyDescent="0.2">
      <c r="A64" s="85">
        <v>36320</v>
      </c>
      <c r="B64" s="86" t="s">
        <v>150</v>
      </c>
      <c r="C64" s="82">
        <v>12</v>
      </c>
      <c r="D64" s="82" t="str">
        <f t="shared" si="0"/>
        <v>INDEC-CM - 36320-12</v>
      </c>
      <c r="E64" s="84" t="s">
        <v>209</v>
      </c>
    </row>
    <row r="65" spans="1:7" x14ac:dyDescent="0.2">
      <c r="A65" s="85">
        <v>15320</v>
      </c>
      <c r="B65" s="86" t="s">
        <v>150</v>
      </c>
      <c r="C65" s="82">
        <v>11</v>
      </c>
      <c r="D65" s="82" t="str">
        <f t="shared" si="0"/>
        <v>INDEC-CM - 15320-11</v>
      </c>
      <c r="E65" s="84" t="s">
        <v>210</v>
      </c>
    </row>
    <row r="66" spans="1:7" x14ac:dyDescent="0.2">
      <c r="A66" s="85">
        <v>37350</v>
      </c>
      <c r="B66" s="86" t="s">
        <v>150</v>
      </c>
      <c r="C66" s="82">
        <v>61</v>
      </c>
      <c r="D66" s="82" t="str">
        <f t="shared" si="0"/>
        <v>INDEC-CM - 37350-61</v>
      </c>
      <c r="E66" s="87" t="s">
        <v>211</v>
      </c>
      <c r="F66" s="87"/>
      <c r="G66" s="87"/>
    </row>
    <row r="67" spans="1:7" x14ac:dyDescent="0.2">
      <c r="A67" s="85">
        <v>37440</v>
      </c>
      <c r="B67" s="86" t="s">
        <v>150</v>
      </c>
      <c r="C67" s="82">
        <v>31</v>
      </c>
      <c r="D67" s="82" t="str">
        <f t="shared" si="0"/>
        <v>INDEC-CM - 37440-31</v>
      </c>
      <c r="E67" s="84" t="s">
        <v>212</v>
      </c>
    </row>
    <row r="68" spans="1:7" x14ac:dyDescent="0.2">
      <c r="A68" s="85">
        <v>37440</v>
      </c>
      <c r="B68" s="86" t="s">
        <v>150</v>
      </c>
      <c r="C68" s="82">
        <v>11</v>
      </c>
      <c r="D68" s="82" t="str">
        <f t="shared" si="0"/>
        <v>INDEC-CM - 37440-11</v>
      </c>
      <c r="E68" s="84" t="s">
        <v>213</v>
      </c>
    </row>
    <row r="69" spans="1:7" x14ac:dyDescent="0.2">
      <c r="A69" s="85">
        <v>44821</v>
      </c>
      <c r="B69" s="86" t="s">
        <v>150</v>
      </c>
      <c r="C69" s="82">
        <v>21</v>
      </c>
      <c r="D69" s="82" t="str">
        <f t="shared" si="0"/>
        <v>INDEC-CM - 44821-21</v>
      </c>
      <c r="E69" s="84" t="s">
        <v>214</v>
      </c>
    </row>
    <row r="70" spans="1:7" x14ac:dyDescent="0.2">
      <c r="A70" s="85">
        <v>36320</v>
      </c>
      <c r="B70" s="86" t="s">
        <v>150</v>
      </c>
      <c r="C70" s="82">
        <v>31</v>
      </c>
      <c r="D70" s="82" t="str">
        <f t="shared" si="0"/>
        <v>INDEC-CM - 36320-31</v>
      </c>
      <c r="E70" s="84" t="s">
        <v>215</v>
      </c>
    </row>
    <row r="71" spans="1:7" x14ac:dyDescent="0.2">
      <c r="A71" s="85">
        <v>41278</v>
      </c>
      <c r="B71" s="86" t="s">
        <v>150</v>
      </c>
      <c r="C71" s="82">
        <v>12</v>
      </c>
      <c r="D71" s="82" t="str">
        <f t="shared" ref="D71:D134" si="1">CONCATENATE("INDEC-CM - ",A71,B71,C71)</f>
        <v>INDEC-CM - 41278-12</v>
      </c>
      <c r="E71" s="87" t="s">
        <v>216</v>
      </c>
      <c r="F71" s="87"/>
      <c r="G71" s="87"/>
    </row>
    <row r="72" spans="1:7" x14ac:dyDescent="0.2">
      <c r="A72" s="85">
        <v>41278</v>
      </c>
      <c r="B72" s="86" t="s">
        <v>150</v>
      </c>
      <c r="C72" s="82">
        <v>11</v>
      </c>
      <c r="D72" s="82" t="str">
        <f t="shared" si="1"/>
        <v>INDEC-CM - 41278-11</v>
      </c>
      <c r="E72" s="87" t="s">
        <v>217</v>
      </c>
      <c r="F72" s="87"/>
      <c r="G72" s="87"/>
    </row>
    <row r="73" spans="1:7" x14ac:dyDescent="0.2">
      <c r="A73" s="85">
        <v>36320</v>
      </c>
      <c r="B73" s="86" t="s">
        <v>150</v>
      </c>
      <c r="C73" s="82">
        <v>41</v>
      </c>
      <c r="D73" s="82" t="str">
        <f t="shared" si="1"/>
        <v>INDEC-CM - 36320-41</v>
      </c>
      <c r="E73" s="84" t="s">
        <v>218</v>
      </c>
    </row>
    <row r="74" spans="1:7" x14ac:dyDescent="0.2">
      <c r="A74" s="85">
        <v>41516</v>
      </c>
      <c r="B74" s="86" t="s">
        <v>150</v>
      </c>
      <c r="C74" s="82">
        <v>21</v>
      </c>
      <c r="D74" s="82" t="str">
        <f t="shared" si="1"/>
        <v>INDEC-CM - 41516-21</v>
      </c>
      <c r="E74" s="84" t="s">
        <v>219</v>
      </c>
    </row>
    <row r="75" spans="1:7" x14ac:dyDescent="0.2">
      <c r="A75" s="85">
        <v>41278</v>
      </c>
      <c r="B75" s="86" t="s">
        <v>150</v>
      </c>
      <c r="C75" s="82">
        <v>22</v>
      </c>
      <c r="D75" s="82" t="str">
        <f t="shared" si="1"/>
        <v>INDEC-CM - 41278-22</v>
      </c>
      <c r="E75" s="87" t="s">
        <v>220</v>
      </c>
      <c r="F75" s="87"/>
      <c r="G75" s="87"/>
    </row>
    <row r="76" spans="1:7" x14ac:dyDescent="0.2">
      <c r="A76" s="85">
        <v>46350</v>
      </c>
      <c r="B76" s="86" t="s">
        <v>150</v>
      </c>
      <c r="C76" s="82">
        <v>11</v>
      </c>
      <c r="D76" s="82" t="str">
        <f t="shared" si="1"/>
        <v>INDEC-CM - 46350-11</v>
      </c>
      <c r="E76" s="84" t="s">
        <v>221</v>
      </c>
    </row>
    <row r="77" spans="1:7" x14ac:dyDescent="0.2">
      <c r="A77" s="85">
        <v>41278</v>
      </c>
      <c r="B77" s="86" t="s">
        <v>150</v>
      </c>
      <c r="C77" s="82">
        <v>41</v>
      </c>
      <c r="D77" s="82" t="str">
        <f t="shared" si="1"/>
        <v>INDEC-CM - 41278-41</v>
      </c>
      <c r="E77" s="87" t="s">
        <v>222</v>
      </c>
      <c r="F77" s="87"/>
      <c r="G77" s="87"/>
    </row>
    <row r="78" spans="1:7" x14ac:dyDescent="0.2">
      <c r="A78" s="85">
        <v>42999</v>
      </c>
      <c r="B78" s="86" t="s">
        <v>150</v>
      </c>
      <c r="C78" s="82">
        <v>11</v>
      </c>
      <c r="D78" s="82" t="str">
        <f t="shared" si="1"/>
        <v>INDEC-CM - 42999-11</v>
      </c>
      <c r="E78" s="84" t="s">
        <v>223</v>
      </c>
    </row>
    <row r="79" spans="1:7" x14ac:dyDescent="0.2">
      <c r="A79" s="85">
        <v>36320</v>
      </c>
      <c r="B79" s="86" t="s">
        <v>150</v>
      </c>
      <c r="C79" s="82">
        <v>51</v>
      </c>
      <c r="D79" s="82" t="str">
        <f t="shared" si="1"/>
        <v>INDEC-CM - 36320-51</v>
      </c>
      <c r="E79" s="84" t="s">
        <v>224</v>
      </c>
    </row>
    <row r="80" spans="1:7" x14ac:dyDescent="0.2">
      <c r="A80" s="85">
        <v>31600</v>
      </c>
      <c r="B80" s="86" t="s">
        <v>150</v>
      </c>
      <c r="C80" s="82">
        <v>12</v>
      </c>
      <c r="D80" s="82" t="str">
        <f t="shared" si="1"/>
        <v>INDEC-CM - 31600-12</v>
      </c>
      <c r="E80" s="84" t="s">
        <v>225</v>
      </c>
    </row>
    <row r="81" spans="1:7" x14ac:dyDescent="0.2">
      <c r="A81" s="85">
        <v>36950</v>
      </c>
      <c r="B81" s="86" t="s">
        <v>150</v>
      </c>
      <c r="C81" s="82">
        <v>11</v>
      </c>
      <c r="D81" s="82" t="str">
        <f t="shared" si="1"/>
        <v>INDEC-CM - 36950-11</v>
      </c>
      <c r="E81" s="84" t="s">
        <v>226</v>
      </c>
    </row>
    <row r="82" spans="1:7" x14ac:dyDescent="0.2">
      <c r="A82" s="85">
        <v>31600</v>
      </c>
      <c r="B82" s="86" t="s">
        <v>150</v>
      </c>
      <c r="C82" s="82">
        <v>11</v>
      </c>
      <c r="D82" s="82" t="str">
        <f t="shared" si="1"/>
        <v>INDEC-CM - 31600-11</v>
      </c>
      <c r="E82" s="84" t="s">
        <v>227</v>
      </c>
    </row>
    <row r="83" spans="1:7" x14ac:dyDescent="0.2">
      <c r="A83" s="85">
        <v>37112</v>
      </c>
      <c r="B83" s="86" t="s">
        <v>150</v>
      </c>
      <c r="C83" s="82">
        <v>11</v>
      </c>
      <c r="D83" s="82" t="str">
        <f t="shared" si="1"/>
        <v>INDEC-CM - 37112-11</v>
      </c>
      <c r="E83" s="84" t="s">
        <v>228</v>
      </c>
    </row>
    <row r="84" spans="1:7" x14ac:dyDescent="0.2">
      <c r="A84" s="85">
        <v>41278</v>
      </c>
      <c r="B84" s="86" t="s">
        <v>150</v>
      </c>
      <c r="C84" s="82">
        <v>31</v>
      </c>
      <c r="D84" s="82" t="str">
        <f t="shared" si="1"/>
        <v>INDEC-CM - 41278-31</v>
      </c>
      <c r="E84" s="87" t="s">
        <v>229</v>
      </c>
      <c r="F84" s="87"/>
      <c r="G84" s="87"/>
    </row>
    <row r="85" spans="1:7" x14ac:dyDescent="0.2">
      <c r="A85" s="85">
        <v>41278</v>
      </c>
      <c r="B85" s="86" t="s">
        <v>150</v>
      </c>
      <c r="C85" s="82">
        <v>13</v>
      </c>
      <c r="D85" s="82" t="str">
        <f t="shared" si="1"/>
        <v>INDEC-CM - 41278-13</v>
      </c>
      <c r="E85" s="87" t="s">
        <v>230</v>
      </c>
      <c r="F85" s="87"/>
      <c r="G85" s="87"/>
    </row>
    <row r="86" spans="1:7" x14ac:dyDescent="0.2">
      <c r="A86" s="85">
        <v>37570</v>
      </c>
      <c r="B86" s="86" t="s">
        <v>150</v>
      </c>
      <c r="C86" s="82">
        <v>11</v>
      </c>
      <c r="D86" s="82" t="str">
        <f t="shared" si="1"/>
        <v>INDEC-CM - 37570-11</v>
      </c>
      <c r="E86" s="87" t="s">
        <v>231</v>
      </c>
      <c r="F86" s="87"/>
      <c r="G86" s="87"/>
    </row>
    <row r="87" spans="1:7" x14ac:dyDescent="0.2">
      <c r="A87" s="85">
        <v>43220</v>
      </c>
      <c r="B87" s="86" t="s">
        <v>150</v>
      </c>
      <c r="C87" s="82">
        <v>11</v>
      </c>
      <c r="D87" s="82" t="str">
        <f t="shared" si="1"/>
        <v>INDEC-CM - 43220-11</v>
      </c>
      <c r="E87" s="84" t="s">
        <v>232</v>
      </c>
    </row>
    <row r="88" spans="1:7" x14ac:dyDescent="0.2">
      <c r="A88" s="85">
        <v>43220</v>
      </c>
      <c r="B88" s="86" t="s">
        <v>150</v>
      </c>
      <c r="C88" s="82">
        <v>12</v>
      </c>
      <c r="D88" s="82" t="str">
        <f t="shared" si="1"/>
        <v>INDEC-CM - 43220-12</v>
      </c>
      <c r="E88" s="84" t="s">
        <v>233</v>
      </c>
    </row>
    <row r="89" spans="1:7" x14ac:dyDescent="0.2">
      <c r="A89" s="85">
        <v>43220</v>
      </c>
      <c r="B89" s="86" t="s">
        <v>150</v>
      </c>
      <c r="C89" s="82">
        <v>21</v>
      </c>
      <c r="D89" s="82" t="str">
        <f t="shared" si="1"/>
        <v>INDEC-CM - 43220-21</v>
      </c>
      <c r="E89" s="84" t="s">
        <v>234</v>
      </c>
    </row>
    <row r="90" spans="1:7" x14ac:dyDescent="0.2">
      <c r="A90" s="85">
        <v>43220</v>
      </c>
      <c r="B90" s="86" t="s">
        <v>150</v>
      </c>
      <c r="C90" s="82">
        <v>22</v>
      </c>
      <c r="D90" s="82" t="str">
        <f t="shared" si="1"/>
        <v>INDEC-CM - 43220-22</v>
      </c>
      <c r="E90" s="84" t="s">
        <v>235</v>
      </c>
    </row>
    <row r="91" spans="1:7" x14ac:dyDescent="0.2">
      <c r="A91" s="85">
        <v>43220</v>
      </c>
      <c r="B91" s="86" t="s">
        <v>150</v>
      </c>
      <c r="C91" s="82">
        <v>23</v>
      </c>
      <c r="D91" s="82" t="str">
        <f t="shared" si="1"/>
        <v>INDEC-CM - 43220-23</v>
      </c>
      <c r="E91" s="84" t="s">
        <v>236</v>
      </c>
    </row>
    <row r="92" spans="1:7" x14ac:dyDescent="0.2">
      <c r="A92" s="85">
        <v>43220</v>
      </c>
      <c r="B92" s="86" t="s">
        <v>150</v>
      </c>
      <c r="C92" s="82">
        <v>31</v>
      </c>
      <c r="D92" s="82" t="str">
        <f t="shared" si="1"/>
        <v>INDEC-CM - 43220-31</v>
      </c>
      <c r="E92" s="84" t="s">
        <v>237</v>
      </c>
    </row>
    <row r="93" spans="1:7" x14ac:dyDescent="0.2">
      <c r="A93" s="85">
        <v>43220</v>
      </c>
      <c r="B93" s="86" t="s">
        <v>150</v>
      </c>
      <c r="C93" s="82">
        <v>32</v>
      </c>
      <c r="D93" s="82" t="str">
        <f t="shared" si="1"/>
        <v>INDEC-CM - 43220-32</v>
      </c>
      <c r="E93" s="84" t="s">
        <v>238</v>
      </c>
    </row>
    <row r="94" spans="1:7" x14ac:dyDescent="0.2">
      <c r="A94" s="85">
        <v>41278</v>
      </c>
      <c r="B94" s="86" t="s">
        <v>150</v>
      </c>
      <c r="C94" s="82">
        <v>32</v>
      </c>
      <c r="D94" s="82" t="str">
        <f t="shared" si="1"/>
        <v>INDEC-CM - 41278-32</v>
      </c>
      <c r="E94" s="87" t="s">
        <v>239</v>
      </c>
      <c r="F94" s="87"/>
      <c r="G94" s="87"/>
    </row>
    <row r="95" spans="1:7" x14ac:dyDescent="0.2">
      <c r="A95" s="85">
        <v>36320</v>
      </c>
      <c r="B95" s="86" t="s">
        <v>150</v>
      </c>
      <c r="C95" s="82">
        <v>32</v>
      </c>
      <c r="D95" s="82" t="str">
        <f t="shared" si="1"/>
        <v>INDEC-CM - 36320-32</v>
      </c>
      <c r="E95" s="84" t="s">
        <v>240</v>
      </c>
    </row>
    <row r="96" spans="1:7" x14ac:dyDescent="0.2">
      <c r="A96" s="85">
        <v>41278</v>
      </c>
      <c r="B96" s="86" t="s">
        <v>150</v>
      </c>
      <c r="C96" s="82">
        <v>23</v>
      </c>
      <c r="D96" s="82" t="str">
        <f t="shared" si="1"/>
        <v>INDEC-CM - 41278-23</v>
      </c>
      <c r="E96" s="87" t="s">
        <v>241</v>
      </c>
      <c r="F96" s="87"/>
      <c r="G96" s="87"/>
    </row>
    <row r="97" spans="1:5" x14ac:dyDescent="0.2">
      <c r="A97" s="85">
        <v>35110</v>
      </c>
      <c r="B97" s="86" t="s">
        <v>150</v>
      </c>
      <c r="C97" s="82">
        <v>11</v>
      </c>
      <c r="D97" s="82" t="str">
        <f t="shared" si="1"/>
        <v>INDEC-CM - 35110-11</v>
      </c>
      <c r="E97" s="84" t="s">
        <v>242</v>
      </c>
    </row>
    <row r="98" spans="1:5" x14ac:dyDescent="0.2">
      <c r="A98" s="85">
        <v>35110</v>
      </c>
      <c r="B98" s="86" t="s">
        <v>150</v>
      </c>
      <c r="C98" s="82">
        <v>12</v>
      </c>
      <c r="D98" s="82" t="str">
        <f t="shared" si="1"/>
        <v>INDEC-CM - 35110-12</v>
      </c>
      <c r="E98" s="84" t="s">
        <v>243</v>
      </c>
    </row>
    <row r="99" spans="1:5" x14ac:dyDescent="0.2">
      <c r="A99" s="85">
        <v>35110</v>
      </c>
      <c r="B99" s="86" t="s">
        <v>150</v>
      </c>
      <c r="C99" s="82">
        <v>21</v>
      </c>
      <c r="D99" s="82" t="str">
        <f t="shared" si="1"/>
        <v>INDEC-CM - 35110-21</v>
      </c>
      <c r="E99" s="84" t="s">
        <v>244</v>
      </c>
    </row>
    <row r="100" spans="1:5" x14ac:dyDescent="0.2">
      <c r="A100" s="85">
        <v>35110</v>
      </c>
      <c r="B100" s="86" t="s">
        <v>150</v>
      </c>
      <c r="C100" s="82">
        <v>22</v>
      </c>
      <c r="D100" s="82" t="str">
        <f t="shared" si="1"/>
        <v>INDEC-CM - 35110-22</v>
      </c>
      <c r="E100" s="84" t="s">
        <v>245</v>
      </c>
    </row>
    <row r="101" spans="1:5" x14ac:dyDescent="0.2">
      <c r="A101" s="85">
        <v>41547</v>
      </c>
      <c r="B101" s="86" t="s">
        <v>150</v>
      </c>
      <c r="C101" s="82">
        <v>11</v>
      </c>
      <c r="D101" s="82" t="str">
        <f t="shared" si="1"/>
        <v>INDEC-CM - 41547-11</v>
      </c>
      <c r="E101" s="84" t="s">
        <v>246</v>
      </c>
    </row>
    <row r="102" spans="1:5" x14ac:dyDescent="0.2">
      <c r="A102" s="85">
        <v>31600</v>
      </c>
      <c r="B102" s="86" t="s">
        <v>150</v>
      </c>
      <c r="C102" s="82">
        <v>73</v>
      </c>
      <c r="D102" s="82" t="str">
        <f t="shared" si="1"/>
        <v>INDEC-CM - 31600-73</v>
      </c>
      <c r="E102" s="84" t="s">
        <v>247</v>
      </c>
    </row>
    <row r="103" spans="1:5" x14ac:dyDescent="0.2">
      <c r="A103" s="85">
        <v>31600</v>
      </c>
      <c r="B103" s="86" t="s">
        <v>150</v>
      </c>
      <c r="C103" s="82">
        <v>72</v>
      </c>
      <c r="D103" s="82" t="str">
        <f t="shared" si="1"/>
        <v>INDEC-CM - 31600-72</v>
      </c>
      <c r="E103" s="84" t="s">
        <v>248</v>
      </c>
    </row>
    <row r="104" spans="1:5" x14ac:dyDescent="0.2">
      <c r="A104" s="85">
        <v>31600</v>
      </c>
      <c r="B104" s="86" t="s">
        <v>150</v>
      </c>
      <c r="C104" s="82">
        <v>71</v>
      </c>
      <c r="D104" s="82" t="str">
        <f t="shared" si="1"/>
        <v>INDEC-CM - 31600-71</v>
      </c>
      <c r="E104" s="84" t="s">
        <v>249</v>
      </c>
    </row>
    <row r="105" spans="1:5" x14ac:dyDescent="0.2">
      <c r="A105" s="85">
        <v>35110</v>
      </c>
      <c r="B105" s="86" t="s">
        <v>150</v>
      </c>
      <c r="C105" s="82">
        <v>61</v>
      </c>
      <c r="D105" s="82" t="str">
        <f t="shared" si="1"/>
        <v>INDEC-CM - 35110-61</v>
      </c>
      <c r="E105" s="84" t="s">
        <v>250</v>
      </c>
    </row>
    <row r="106" spans="1:5" x14ac:dyDescent="0.2">
      <c r="A106" s="85">
        <v>31600</v>
      </c>
      <c r="B106" s="86" t="s">
        <v>150</v>
      </c>
      <c r="C106" s="82">
        <v>53</v>
      </c>
      <c r="D106" s="82" t="str">
        <f t="shared" si="1"/>
        <v>INDEC-CM - 31600-53</v>
      </c>
      <c r="E106" s="84" t="s">
        <v>251</v>
      </c>
    </row>
    <row r="107" spans="1:5" x14ac:dyDescent="0.2">
      <c r="A107" s="85">
        <v>31600</v>
      </c>
      <c r="B107" s="86" t="s">
        <v>150</v>
      </c>
      <c r="C107" s="82">
        <v>51</v>
      </c>
      <c r="D107" s="82" t="str">
        <f t="shared" si="1"/>
        <v>INDEC-CM - 31600-51</v>
      </c>
      <c r="E107" s="84" t="s">
        <v>252</v>
      </c>
    </row>
    <row r="108" spans="1:5" x14ac:dyDescent="0.2">
      <c r="A108" s="85">
        <v>37550</v>
      </c>
      <c r="B108" s="86" t="s">
        <v>150</v>
      </c>
      <c r="C108" s="82">
        <v>21</v>
      </c>
      <c r="D108" s="82" t="str">
        <f t="shared" si="1"/>
        <v>INDEC-CM - 37550-21</v>
      </c>
      <c r="E108" s="84" t="s">
        <v>253</v>
      </c>
    </row>
    <row r="109" spans="1:5" x14ac:dyDescent="0.2">
      <c r="A109" s="85">
        <v>42999</v>
      </c>
      <c r="B109" s="86" t="s">
        <v>150</v>
      </c>
      <c r="C109" s="82">
        <v>41</v>
      </c>
      <c r="D109" s="82" t="str">
        <f t="shared" si="1"/>
        <v>INDEC-CM - 42999-41</v>
      </c>
      <c r="E109" s="84" t="s">
        <v>254</v>
      </c>
    </row>
    <row r="110" spans="1:5" x14ac:dyDescent="0.2">
      <c r="A110" s="85">
        <v>42911</v>
      </c>
      <c r="B110" s="86" t="s">
        <v>150</v>
      </c>
      <c r="C110" s="82">
        <v>53</v>
      </c>
      <c r="D110" s="82" t="str">
        <f t="shared" si="1"/>
        <v>INDEC-CM - 42911-53</v>
      </c>
      <c r="E110" s="84" t="s">
        <v>255</v>
      </c>
    </row>
    <row r="111" spans="1:5" x14ac:dyDescent="0.2">
      <c r="A111" s="85">
        <v>42911</v>
      </c>
      <c r="B111" s="86" t="s">
        <v>150</v>
      </c>
      <c r="C111" s="82">
        <v>52</v>
      </c>
      <c r="D111" s="82" t="str">
        <f t="shared" si="1"/>
        <v>INDEC-CM - 42911-52</v>
      </c>
      <c r="E111" s="84" t="s">
        <v>256</v>
      </c>
    </row>
    <row r="112" spans="1:5" x14ac:dyDescent="0.2">
      <c r="A112" s="85">
        <v>42911</v>
      </c>
      <c r="B112" s="86" t="s">
        <v>150</v>
      </c>
      <c r="C112" s="82">
        <v>51</v>
      </c>
      <c r="D112" s="82" t="str">
        <f t="shared" si="1"/>
        <v>INDEC-CM - 42911-51</v>
      </c>
      <c r="E112" s="84" t="s">
        <v>257</v>
      </c>
    </row>
    <row r="113" spans="1:7" x14ac:dyDescent="0.2">
      <c r="A113" s="85">
        <v>42911</v>
      </c>
      <c r="B113" s="86" t="s">
        <v>150</v>
      </c>
      <c r="C113" s="82">
        <v>43</v>
      </c>
      <c r="D113" s="82" t="str">
        <f t="shared" si="1"/>
        <v>INDEC-CM - 42911-43</v>
      </c>
      <c r="E113" s="84" t="s">
        <v>258</v>
      </c>
    </row>
    <row r="114" spans="1:7" x14ac:dyDescent="0.2">
      <c r="A114" s="85">
        <v>42911</v>
      </c>
      <c r="B114" s="86" t="s">
        <v>150</v>
      </c>
      <c r="C114" s="82">
        <v>42</v>
      </c>
      <c r="D114" s="82" t="str">
        <f t="shared" si="1"/>
        <v>INDEC-CM - 42911-42</v>
      </c>
      <c r="E114" s="84" t="s">
        <v>259</v>
      </c>
    </row>
    <row r="115" spans="1:7" x14ac:dyDescent="0.2">
      <c r="A115" s="85">
        <v>42911</v>
      </c>
      <c r="B115" s="86" t="s">
        <v>150</v>
      </c>
      <c r="C115" s="82">
        <v>41</v>
      </c>
      <c r="D115" s="82" t="str">
        <f t="shared" si="1"/>
        <v>INDEC-CM - 42911-41</v>
      </c>
      <c r="E115" s="84" t="s">
        <v>260</v>
      </c>
    </row>
    <row r="116" spans="1:7" x14ac:dyDescent="0.2">
      <c r="A116" s="85">
        <v>42911</v>
      </c>
      <c r="B116" s="86" t="s">
        <v>150</v>
      </c>
      <c r="C116" s="82">
        <v>56</v>
      </c>
      <c r="D116" s="82" t="str">
        <f t="shared" si="1"/>
        <v>INDEC-CM - 42911-56</v>
      </c>
      <c r="E116" s="84" t="s">
        <v>261</v>
      </c>
    </row>
    <row r="117" spans="1:7" x14ac:dyDescent="0.2">
      <c r="A117" s="85">
        <v>42911</v>
      </c>
      <c r="B117" s="86" t="s">
        <v>150</v>
      </c>
      <c r="C117" s="82">
        <v>55</v>
      </c>
      <c r="D117" s="82" t="str">
        <f t="shared" si="1"/>
        <v>INDEC-CM - 42911-55</v>
      </c>
      <c r="E117" s="84" t="s">
        <v>262</v>
      </c>
    </row>
    <row r="118" spans="1:7" x14ac:dyDescent="0.2">
      <c r="A118" s="85">
        <v>42911</v>
      </c>
      <c r="B118" s="86" t="s">
        <v>150</v>
      </c>
      <c r="C118" s="82">
        <v>54</v>
      </c>
      <c r="D118" s="82" t="str">
        <f t="shared" si="1"/>
        <v>INDEC-CM - 42911-54</v>
      </c>
      <c r="E118" s="84" t="s">
        <v>263</v>
      </c>
    </row>
    <row r="119" spans="1:7" x14ac:dyDescent="0.2">
      <c r="A119" s="85">
        <v>42911</v>
      </c>
      <c r="B119" s="86" t="s">
        <v>150</v>
      </c>
      <c r="C119" s="82">
        <v>32</v>
      </c>
      <c r="D119" s="82" t="str">
        <f t="shared" si="1"/>
        <v>INDEC-CM - 42911-32</v>
      </c>
      <c r="E119" s="84" t="s">
        <v>264</v>
      </c>
    </row>
    <row r="120" spans="1:7" x14ac:dyDescent="0.2">
      <c r="A120" s="85">
        <v>42911</v>
      </c>
      <c r="B120" s="86" t="s">
        <v>150</v>
      </c>
      <c r="C120" s="82">
        <v>31</v>
      </c>
      <c r="D120" s="82" t="str">
        <f t="shared" si="1"/>
        <v>INDEC-CM - 42911-31</v>
      </c>
      <c r="E120" s="84" t="s">
        <v>265</v>
      </c>
    </row>
    <row r="121" spans="1:7" x14ac:dyDescent="0.2">
      <c r="A121" s="85">
        <v>42911</v>
      </c>
      <c r="B121" s="86" t="s">
        <v>150</v>
      </c>
      <c r="C121" s="82">
        <v>59</v>
      </c>
      <c r="D121" s="82" t="str">
        <f t="shared" si="1"/>
        <v>INDEC-CM - 42911-59</v>
      </c>
      <c r="E121" s="84" t="s">
        <v>266</v>
      </c>
    </row>
    <row r="122" spans="1:7" x14ac:dyDescent="0.2">
      <c r="A122" s="85">
        <v>42911</v>
      </c>
      <c r="B122" s="86" t="s">
        <v>150</v>
      </c>
      <c r="C122" s="82">
        <v>58</v>
      </c>
      <c r="D122" s="82" t="str">
        <f t="shared" si="1"/>
        <v>INDEC-CM - 42911-58</v>
      </c>
      <c r="E122" s="87" t="s">
        <v>267</v>
      </c>
      <c r="F122" s="87"/>
      <c r="G122" s="87"/>
    </row>
    <row r="123" spans="1:7" x14ac:dyDescent="0.2">
      <c r="A123" s="85">
        <v>42911</v>
      </c>
      <c r="B123" s="86" t="s">
        <v>150</v>
      </c>
      <c r="C123" s="82">
        <v>57</v>
      </c>
      <c r="D123" s="82" t="str">
        <f t="shared" si="1"/>
        <v>INDEC-CM - 42911-57</v>
      </c>
      <c r="E123" s="87" t="s">
        <v>268</v>
      </c>
      <c r="F123" s="87"/>
      <c r="G123" s="87"/>
    </row>
    <row r="124" spans="1:7" x14ac:dyDescent="0.2">
      <c r="A124" s="85">
        <v>43923</v>
      </c>
      <c r="B124" s="86" t="s">
        <v>150</v>
      </c>
      <c r="C124" s="82">
        <v>21</v>
      </c>
      <c r="D124" s="82" t="str">
        <f t="shared" si="1"/>
        <v>INDEC-CM - 43923-21</v>
      </c>
      <c r="E124" s="87" t="s">
        <v>269</v>
      </c>
      <c r="F124" s="87"/>
      <c r="G124" s="87"/>
    </row>
    <row r="125" spans="1:7" x14ac:dyDescent="0.2">
      <c r="A125" s="85">
        <v>37510</v>
      </c>
      <c r="B125" s="86" t="s">
        <v>150</v>
      </c>
      <c r="C125" s="82">
        <v>11</v>
      </c>
      <c r="D125" s="82" t="str">
        <f t="shared" si="1"/>
        <v>INDEC-CM - 37510-11</v>
      </c>
      <c r="E125" s="84" t="s">
        <v>270</v>
      </c>
    </row>
    <row r="126" spans="1:7" x14ac:dyDescent="0.2">
      <c r="A126" s="85">
        <v>44821</v>
      </c>
      <c r="B126" s="86" t="s">
        <v>150</v>
      </c>
      <c r="C126" s="82">
        <v>31</v>
      </c>
      <c r="D126" s="82" t="str">
        <f t="shared" si="1"/>
        <v>INDEC-CM - 44821-31</v>
      </c>
      <c r="E126" s="84" t="s">
        <v>271</v>
      </c>
    </row>
    <row r="127" spans="1:7" x14ac:dyDescent="0.2">
      <c r="A127" s="85">
        <v>46531</v>
      </c>
      <c r="B127" s="86" t="s">
        <v>150</v>
      </c>
      <c r="C127" s="82">
        <v>12</v>
      </c>
      <c r="D127" s="82" t="str">
        <f t="shared" si="1"/>
        <v>INDEC-CM - 46531-12</v>
      </c>
      <c r="E127" s="87" t="s">
        <v>272</v>
      </c>
      <c r="F127" s="87"/>
      <c r="G127" s="87"/>
    </row>
    <row r="128" spans="1:7" x14ac:dyDescent="0.2">
      <c r="A128" s="85">
        <v>37210</v>
      </c>
      <c r="B128" s="86" t="s">
        <v>150</v>
      </c>
      <c r="C128" s="82">
        <v>13</v>
      </c>
      <c r="D128" s="82" t="str">
        <f t="shared" si="1"/>
        <v>INDEC-CM - 37210-13</v>
      </c>
      <c r="E128" s="84" t="s">
        <v>273</v>
      </c>
    </row>
    <row r="129" spans="1:7" x14ac:dyDescent="0.2">
      <c r="A129" s="85">
        <v>37210</v>
      </c>
      <c r="B129" s="86" t="s">
        <v>150</v>
      </c>
      <c r="C129" s="82">
        <v>12</v>
      </c>
      <c r="D129" s="82" t="str">
        <f t="shared" si="1"/>
        <v>INDEC-CM - 37210-12</v>
      </c>
      <c r="E129" s="84" t="s">
        <v>274</v>
      </c>
    </row>
    <row r="130" spans="1:7" x14ac:dyDescent="0.2">
      <c r="A130" s="85">
        <v>37210</v>
      </c>
      <c r="B130" s="86" t="s">
        <v>150</v>
      </c>
      <c r="C130" s="82">
        <v>11</v>
      </c>
      <c r="D130" s="82" t="str">
        <f t="shared" si="1"/>
        <v>INDEC-CM - 37210-11</v>
      </c>
      <c r="E130" s="87" t="s">
        <v>275</v>
      </c>
      <c r="F130" s="87"/>
      <c r="G130" s="87"/>
    </row>
    <row r="131" spans="1:7" x14ac:dyDescent="0.2">
      <c r="A131" s="85">
        <v>46212</v>
      </c>
      <c r="B131" s="86" t="s">
        <v>150</v>
      </c>
      <c r="C131" s="82">
        <v>11</v>
      </c>
      <c r="D131" s="82" t="str">
        <f t="shared" si="1"/>
        <v>INDEC-CM - 46212-11</v>
      </c>
      <c r="E131" s="84" t="s">
        <v>276</v>
      </c>
    </row>
    <row r="132" spans="1:7" x14ac:dyDescent="0.2">
      <c r="A132" s="85">
        <v>46212</v>
      </c>
      <c r="B132" s="86" t="s">
        <v>150</v>
      </c>
      <c r="C132" s="82">
        <v>51</v>
      </c>
      <c r="D132" s="82" t="str">
        <f t="shared" si="1"/>
        <v>INDEC-CM - 46212-51</v>
      </c>
      <c r="E132" s="84" t="s">
        <v>277</v>
      </c>
    </row>
    <row r="133" spans="1:7" x14ac:dyDescent="0.2">
      <c r="A133" s="85">
        <v>46212</v>
      </c>
      <c r="B133" s="86" t="s">
        <v>150</v>
      </c>
      <c r="C133" s="82">
        <v>31</v>
      </c>
      <c r="D133" s="82" t="str">
        <f t="shared" si="1"/>
        <v>INDEC-CM - 46212-31</v>
      </c>
      <c r="E133" s="84" t="s">
        <v>278</v>
      </c>
    </row>
    <row r="134" spans="1:7" x14ac:dyDescent="0.2">
      <c r="A134" s="85">
        <v>46212</v>
      </c>
      <c r="B134" s="86" t="s">
        <v>150</v>
      </c>
      <c r="C134" s="82">
        <v>41</v>
      </c>
      <c r="D134" s="82" t="str">
        <f t="shared" si="1"/>
        <v>INDEC-CM - 46212-41</v>
      </c>
      <c r="E134" s="84" t="s">
        <v>279</v>
      </c>
    </row>
    <row r="135" spans="1:7" x14ac:dyDescent="0.2">
      <c r="A135" s="85">
        <v>42999</v>
      </c>
      <c r="B135" s="86" t="s">
        <v>150</v>
      </c>
      <c r="C135" s="82">
        <v>51</v>
      </c>
      <c r="D135" s="82" t="str">
        <f t="shared" ref="D135:D198" si="2">CONCATENATE("INDEC-CM - ",A135,B135,C135)</f>
        <v>INDEC-CM - 42999-51</v>
      </c>
      <c r="E135" s="84" t="s">
        <v>280</v>
      </c>
    </row>
    <row r="136" spans="1:7" x14ac:dyDescent="0.2">
      <c r="A136" s="85">
        <v>35110</v>
      </c>
      <c r="B136" s="86" t="s">
        <v>150</v>
      </c>
      <c r="C136" s="82">
        <v>51</v>
      </c>
      <c r="D136" s="82" t="str">
        <f t="shared" si="2"/>
        <v>INDEC-CM - 35110-51</v>
      </c>
      <c r="E136" s="84" t="s">
        <v>281</v>
      </c>
    </row>
    <row r="137" spans="1:7" x14ac:dyDescent="0.2">
      <c r="A137" s="85">
        <v>37350</v>
      </c>
      <c r="B137" s="86" t="s">
        <v>150</v>
      </c>
      <c r="C137" s="82">
        <v>11</v>
      </c>
      <c r="D137" s="82" t="str">
        <f t="shared" si="2"/>
        <v>INDEC-CM - 37350-11</v>
      </c>
      <c r="E137" s="84" t="s">
        <v>282</v>
      </c>
    </row>
    <row r="138" spans="1:7" x14ac:dyDescent="0.2">
      <c r="A138" s="85">
        <v>37350</v>
      </c>
      <c r="B138" s="86" t="s">
        <v>150</v>
      </c>
      <c r="C138" s="82">
        <v>41</v>
      </c>
      <c r="D138" s="82" t="str">
        <f t="shared" si="2"/>
        <v>INDEC-CM - 37350-41</v>
      </c>
      <c r="E138" s="84" t="s">
        <v>283</v>
      </c>
    </row>
    <row r="139" spans="1:7" x14ac:dyDescent="0.2">
      <c r="A139" s="85">
        <v>37350</v>
      </c>
      <c r="B139" s="86" t="s">
        <v>150</v>
      </c>
      <c r="C139" s="82">
        <v>21</v>
      </c>
      <c r="D139" s="82" t="str">
        <f t="shared" si="2"/>
        <v>INDEC-CM - 37350-21</v>
      </c>
      <c r="E139" s="84" t="s">
        <v>284</v>
      </c>
    </row>
    <row r="140" spans="1:7" x14ac:dyDescent="0.2">
      <c r="A140" s="85">
        <v>37350</v>
      </c>
      <c r="B140" s="86" t="s">
        <v>150</v>
      </c>
      <c r="C140" s="82">
        <v>31</v>
      </c>
      <c r="D140" s="82" t="str">
        <f t="shared" si="2"/>
        <v>INDEC-CM - 37350-31</v>
      </c>
      <c r="E140" s="84" t="s">
        <v>285</v>
      </c>
    </row>
    <row r="141" spans="1:7" x14ac:dyDescent="0.2">
      <c r="A141" s="85">
        <v>37210</v>
      </c>
      <c r="B141" s="86" t="s">
        <v>150</v>
      </c>
      <c r="C141" s="82">
        <v>32</v>
      </c>
      <c r="D141" s="82" t="str">
        <f t="shared" si="2"/>
        <v>INDEC-CM - 37210-32</v>
      </c>
      <c r="E141" s="84" t="s">
        <v>286</v>
      </c>
    </row>
    <row r="142" spans="1:7" x14ac:dyDescent="0.2">
      <c r="A142" s="85">
        <v>37210</v>
      </c>
      <c r="B142" s="86" t="s">
        <v>150</v>
      </c>
      <c r="C142" s="82">
        <v>31</v>
      </c>
      <c r="D142" s="82" t="str">
        <f t="shared" si="2"/>
        <v>INDEC-CM - 37210-31</v>
      </c>
      <c r="E142" s="84" t="s">
        <v>287</v>
      </c>
    </row>
    <row r="143" spans="1:7" x14ac:dyDescent="0.2">
      <c r="A143" s="85">
        <v>37210</v>
      </c>
      <c r="B143" s="86" t="s">
        <v>150</v>
      </c>
      <c r="C143" s="82">
        <v>33</v>
      </c>
      <c r="D143" s="82" t="str">
        <f t="shared" si="2"/>
        <v>INDEC-CM - 37210-33</v>
      </c>
      <c r="E143" s="84" t="s">
        <v>288</v>
      </c>
    </row>
    <row r="144" spans="1:7" x14ac:dyDescent="0.2">
      <c r="A144" s="85">
        <v>31210</v>
      </c>
      <c r="B144" s="86" t="s">
        <v>150</v>
      </c>
      <c r="C144" s="82">
        <v>41</v>
      </c>
      <c r="D144" s="82" t="str">
        <f t="shared" si="2"/>
        <v>INDEC-CM - 31210-41</v>
      </c>
      <c r="E144" s="84" t="s">
        <v>289</v>
      </c>
    </row>
    <row r="145" spans="1:7" x14ac:dyDescent="0.2">
      <c r="A145" s="85">
        <v>43240</v>
      </c>
      <c r="B145" s="86" t="s">
        <v>150</v>
      </c>
      <c r="C145" s="82">
        <v>21</v>
      </c>
      <c r="D145" s="82" t="str">
        <f t="shared" si="2"/>
        <v>INDEC-CM - 43240-21</v>
      </c>
      <c r="E145" s="84" t="s">
        <v>290</v>
      </c>
    </row>
    <row r="146" spans="1:7" x14ac:dyDescent="0.2">
      <c r="A146" s="85">
        <v>43240</v>
      </c>
      <c r="B146" s="86" t="s">
        <v>150</v>
      </c>
      <c r="C146" s="82">
        <v>32</v>
      </c>
      <c r="D146" s="82" t="str">
        <f t="shared" si="2"/>
        <v>INDEC-CM - 43240-32</v>
      </c>
      <c r="E146" s="84" t="s">
        <v>291</v>
      </c>
    </row>
    <row r="147" spans="1:7" x14ac:dyDescent="0.2">
      <c r="A147" s="85">
        <v>43240</v>
      </c>
      <c r="B147" s="86" t="s">
        <v>150</v>
      </c>
      <c r="C147" s="82">
        <v>31</v>
      </c>
      <c r="D147" s="82" t="str">
        <f t="shared" si="2"/>
        <v>INDEC-CM - 43240-31</v>
      </c>
      <c r="E147" s="84" t="s">
        <v>292</v>
      </c>
    </row>
    <row r="148" spans="1:7" x14ac:dyDescent="0.2">
      <c r="A148" s="85">
        <v>43240</v>
      </c>
      <c r="B148" s="86" t="s">
        <v>150</v>
      </c>
      <c r="C148" s="82">
        <v>41</v>
      </c>
      <c r="D148" s="82" t="str">
        <f t="shared" si="2"/>
        <v>INDEC-CM - 43240-41</v>
      </c>
      <c r="E148" s="84" t="s">
        <v>293</v>
      </c>
    </row>
    <row r="149" spans="1:7" x14ac:dyDescent="0.2">
      <c r="A149" s="85">
        <v>37540</v>
      </c>
      <c r="B149" s="86" t="s">
        <v>150</v>
      </c>
      <c r="C149" s="82">
        <v>32</v>
      </c>
      <c r="D149" s="82" t="str">
        <f t="shared" si="2"/>
        <v>INDEC-CM - 37540-32</v>
      </c>
      <c r="E149" s="87" t="s">
        <v>294</v>
      </c>
      <c r="F149" s="87"/>
      <c r="G149" s="87"/>
    </row>
    <row r="150" spans="1:7" x14ac:dyDescent="0.2">
      <c r="A150" s="85">
        <v>37540</v>
      </c>
      <c r="B150" s="86" t="s">
        <v>150</v>
      </c>
      <c r="C150" s="82">
        <v>31</v>
      </c>
      <c r="D150" s="82" t="str">
        <f t="shared" si="2"/>
        <v>INDEC-CM - 37540-31</v>
      </c>
      <c r="E150" s="84" t="s">
        <v>295</v>
      </c>
    </row>
    <row r="151" spans="1:7" x14ac:dyDescent="0.2">
      <c r="A151" s="85">
        <v>31210</v>
      </c>
      <c r="B151" s="86" t="s">
        <v>150</v>
      </c>
      <c r="C151" s="82">
        <v>21</v>
      </c>
      <c r="D151" s="82" t="str">
        <f t="shared" si="2"/>
        <v>INDEC-CM - 31210-21</v>
      </c>
      <c r="E151" s="87" t="s">
        <v>296</v>
      </c>
      <c r="F151" s="87"/>
      <c r="G151" s="87"/>
    </row>
    <row r="152" spans="1:7" x14ac:dyDescent="0.2">
      <c r="A152" s="85">
        <v>42911</v>
      </c>
      <c r="B152" s="86" t="s">
        <v>150</v>
      </c>
      <c r="C152" s="82">
        <v>61</v>
      </c>
      <c r="D152" s="82" t="str">
        <f t="shared" si="2"/>
        <v>INDEC-CM - 42911-61</v>
      </c>
      <c r="E152" s="87" t="s">
        <v>297</v>
      </c>
      <c r="F152" s="87"/>
      <c r="G152" s="87"/>
    </row>
    <row r="153" spans="1:7" x14ac:dyDescent="0.2">
      <c r="A153" s="85">
        <v>43923</v>
      </c>
      <c r="B153" s="86" t="s">
        <v>150</v>
      </c>
      <c r="C153" s="82">
        <v>11</v>
      </c>
      <c r="D153" s="82" t="str">
        <f t="shared" si="2"/>
        <v>INDEC-CM - 43923-11</v>
      </c>
      <c r="E153" s="87" t="s">
        <v>298</v>
      </c>
      <c r="F153" s="87"/>
      <c r="G153" s="87"/>
    </row>
    <row r="154" spans="1:7" x14ac:dyDescent="0.2">
      <c r="A154" s="85">
        <v>37930</v>
      </c>
      <c r="B154" s="86" t="s">
        <v>150</v>
      </c>
      <c r="C154" s="82">
        <v>12</v>
      </c>
      <c r="D154" s="82" t="str">
        <f t="shared" si="2"/>
        <v>INDEC-CM - 37930-12</v>
      </c>
      <c r="E154" s="84" t="s">
        <v>299</v>
      </c>
    </row>
    <row r="155" spans="1:7" x14ac:dyDescent="0.2">
      <c r="A155" s="85">
        <v>37930</v>
      </c>
      <c r="B155" s="86" t="s">
        <v>150</v>
      </c>
      <c r="C155" s="82">
        <v>11</v>
      </c>
      <c r="D155" s="82" t="str">
        <f t="shared" si="2"/>
        <v>INDEC-CM - 37930-11</v>
      </c>
      <c r="E155" s="84" t="s">
        <v>300</v>
      </c>
    </row>
    <row r="156" spans="1:7" x14ac:dyDescent="0.2">
      <c r="A156" s="85">
        <v>42999</v>
      </c>
      <c r="B156" s="86" t="s">
        <v>150</v>
      </c>
      <c r="C156" s="82">
        <v>61</v>
      </c>
      <c r="D156" s="82" t="str">
        <f t="shared" si="2"/>
        <v>INDEC-CM - 42999-61</v>
      </c>
      <c r="E156" s="87" t="s">
        <v>301</v>
      </c>
      <c r="F156" s="87"/>
      <c r="G156" s="87"/>
    </row>
    <row r="157" spans="1:7" x14ac:dyDescent="0.2">
      <c r="A157" s="85">
        <v>42999</v>
      </c>
      <c r="B157" s="86" t="s">
        <v>150</v>
      </c>
      <c r="C157" s="82">
        <v>62</v>
      </c>
      <c r="D157" s="82" t="str">
        <f t="shared" si="2"/>
        <v>INDEC-CM - 42999-62</v>
      </c>
      <c r="E157" s="87" t="s">
        <v>302</v>
      </c>
      <c r="F157" s="87"/>
      <c r="G157" s="87"/>
    </row>
    <row r="158" spans="1:7" x14ac:dyDescent="0.2">
      <c r="A158" s="85">
        <v>37610</v>
      </c>
      <c r="B158" s="86" t="s">
        <v>150</v>
      </c>
      <c r="C158" s="82">
        <v>11</v>
      </c>
      <c r="D158" s="82" t="str">
        <f t="shared" si="2"/>
        <v>INDEC-CM - 37610-11</v>
      </c>
      <c r="E158" s="87" t="s">
        <v>303</v>
      </c>
      <c r="F158" s="87"/>
      <c r="G158" s="87"/>
    </row>
    <row r="159" spans="1:7" x14ac:dyDescent="0.2">
      <c r="A159" s="85">
        <v>37610</v>
      </c>
      <c r="B159" s="86" t="s">
        <v>150</v>
      </c>
      <c r="C159" s="82">
        <v>12</v>
      </c>
      <c r="D159" s="82" t="str">
        <f t="shared" si="2"/>
        <v>INDEC-CM - 37610-12</v>
      </c>
      <c r="E159" s="87" t="s">
        <v>304</v>
      </c>
      <c r="F159" s="87"/>
      <c r="G159" s="87"/>
    </row>
    <row r="160" spans="1:7" x14ac:dyDescent="0.2">
      <c r="A160" s="85">
        <v>42943</v>
      </c>
      <c r="B160" s="86" t="s">
        <v>150</v>
      </c>
      <c r="C160" s="82">
        <v>11</v>
      </c>
      <c r="D160" s="82" t="str">
        <f t="shared" si="2"/>
        <v>INDEC-CM - 42943-11</v>
      </c>
      <c r="E160" s="87" t="s">
        <v>305</v>
      </c>
      <c r="F160" s="87"/>
      <c r="G160" s="87"/>
    </row>
    <row r="161" spans="1:7" x14ac:dyDescent="0.2">
      <c r="A161" s="85">
        <v>37540</v>
      </c>
      <c r="B161" s="86" t="s">
        <v>150</v>
      </c>
      <c r="C161" s="82">
        <v>11</v>
      </c>
      <c r="D161" s="82" t="str">
        <f t="shared" si="2"/>
        <v>INDEC-CM - 37540-11</v>
      </c>
      <c r="E161" s="84" t="s">
        <v>306</v>
      </c>
    </row>
    <row r="162" spans="1:7" x14ac:dyDescent="0.2">
      <c r="A162" s="85">
        <v>38130</v>
      </c>
      <c r="B162" s="86" t="s">
        <v>150</v>
      </c>
      <c r="C162" s="82">
        <v>16</v>
      </c>
      <c r="D162" s="82" t="str">
        <f t="shared" si="2"/>
        <v>INDEC-CM - 38130-16</v>
      </c>
      <c r="E162" s="87" t="s">
        <v>307</v>
      </c>
      <c r="F162" s="87"/>
      <c r="G162" s="87"/>
    </row>
    <row r="163" spans="1:7" x14ac:dyDescent="0.2">
      <c r="A163" s="85">
        <v>38130</v>
      </c>
      <c r="B163" s="86" t="s">
        <v>150</v>
      </c>
      <c r="C163" s="82">
        <v>15</v>
      </c>
      <c r="D163" s="82" t="str">
        <f t="shared" si="2"/>
        <v>INDEC-CM - 38130-15</v>
      </c>
      <c r="E163" s="87" t="s">
        <v>308</v>
      </c>
      <c r="F163" s="87"/>
      <c r="G163" s="87"/>
    </row>
    <row r="164" spans="1:7" x14ac:dyDescent="0.2">
      <c r="A164" s="85">
        <v>38130</v>
      </c>
      <c r="B164" s="86" t="s">
        <v>150</v>
      </c>
      <c r="C164" s="82">
        <v>14</v>
      </c>
      <c r="D164" s="82" t="str">
        <f t="shared" si="2"/>
        <v>INDEC-CM - 38130-14</v>
      </c>
      <c r="E164" s="87" t="s">
        <v>309</v>
      </c>
      <c r="F164" s="87"/>
      <c r="G164" s="87"/>
    </row>
    <row r="165" spans="1:7" x14ac:dyDescent="0.2">
      <c r="A165" s="85">
        <v>35490</v>
      </c>
      <c r="B165" s="86" t="s">
        <v>150</v>
      </c>
      <c r="C165" s="82">
        <v>11</v>
      </c>
      <c r="D165" s="82" t="str">
        <f t="shared" si="2"/>
        <v>INDEC-CM - 35490-11</v>
      </c>
      <c r="E165" s="84" t="s">
        <v>310</v>
      </c>
    </row>
    <row r="166" spans="1:7" x14ac:dyDescent="0.2">
      <c r="A166" s="85">
        <v>41251</v>
      </c>
      <c r="B166" s="86" t="s">
        <v>150</v>
      </c>
      <c r="C166" s="82">
        <v>11</v>
      </c>
      <c r="D166" s="82" t="str">
        <f t="shared" si="2"/>
        <v>INDEC-CM - 41251-11</v>
      </c>
      <c r="E166" s="87" t="s">
        <v>311</v>
      </c>
      <c r="F166" s="87"/>
      <c r="G166" s="87"/>
    </row>
    <row r="167" spans="1:7" x14ac:dyDescent="0.2">
      <c r="A167" s="85">
        <v>41278</v>
      </c>
      <c r="B167" s="86" t="s">
        <v>150</v>
      </c>
      <c r="C167" s="82">
        <v>21</v>
      </c>
      <c r="D167" s="82" t="str">
        <f t="shared" si="2"/>
        <v>INDEC-CM - 41278-21</v>
      </c>
      <c r="E167" s="87" t="s">
        <v>312</v>
      </c>
      <c r="F167" s="87"/>
      <c r="G167" s="87"/>
    </row>
    <row r="168" spans="1:7" x14ac:dyDescent="0.2">
      <c r="A168" s="85">
        <v>42911</v>
      </c>
      <c r="B168" s="86" t="s">
        <v>150</v>
      </c>
      <c r="C168" s="82">
        <v>71</v>
      </c>
      <c r="D168" s="82" t="str">
        <f t="shared" si="2"/>
        <v>INDEC-CM - 42911-71</v>
      </c>
      <c r="E168" s="87" t="s">
        <v>313</v>
      </c>
      <c r="F168" s="87"/>
      <c r="G168" s="87"/>
    </row>
    <row r="169" spans="1:7" x14ac:dyDescent="0.2">
      <c r="A169" s="85">
        <v>37210</v>
      </c>
      <c r="B169" s="86" t="s">
        <v>150</v>
      </c>
      <c r="C169" s="82">
        <v>42</v>
      </c>
      <c r="D169" s="82" t="str">
        <f t="shared" si="2"/>
        <v>INDEC-CM - 37210-42</v>
      </c>
      <c r="E169" s="87" t="s">
        <v>314</v>
      </c>
      <c r="F169" s="87"/>
      <c r="G169" s="87"/>
    </row>
    <row r="170" spans="1:7" x14ac:dyDescent="0.2">
      <c r="A170" s="85">
        <v>37210</v>
      </c>
      <c r="B170" s="86" t="s">
        <v>150</v>
      </c>
      <c r="C170" s="82">
        <v>41</v>
      </c>
      <c r="D170" s="82" t="str">
        <f t="shared" si="2"/>
        <v>INDEC-CM - 37210-41</v>
      </c>
      <c r="E170" s="87" t="s">
        <v>315</v>
      </c>
      <c r="F170" s="87"/>
      <c r="G170" s="87"/>
    </row>
    <row r="171" spans="1:7" x14ac:dyDescent="0.2">
      <c r="A171" s="85">
        <v>36930</v>
      </c>
      <c r="B171" s="86" t="s">
        <v>150</v>
      </c>
      <c r="C171" s="82">
        <v>11</v>
      </c>
      <c r="D171" s="82" t="str">
        <f t="shared" si="2"/>
        <v>INDEC-CM - 36930-11</v>
      </c>
      <c r="E171" s="84" t="s">
        <v>316</v>
      </c>
    </row>
    <row r="172" spans="1:7" x14ac:dyDescent="0.2">
      <c r="A172" s="85">
        <v>36950</v>
      </c>
      <c r="B172" s="86" t="s">
        <v>150</v>
      </c>
      <c r="C172" s="82">
        <v>21</v>
      </c>
      <c r="D172" s="82" t="str">
        <f t="shared" si="2"/>
        <v>INDEC-CM - 36950-21</v>
      </c>
      <c r="E172" s="84" t="s">
        <v>317</v>
      </c>
    </row>
    <row r="173" spans="1:7" x14ac:dyDescent="0.2">
      <c r="A173" s="85">
        <v>35110</v>
      </c>
      <c r="B173" s="86" t="s">
        <v>150</v>
      </c>
      <c r="C173" s="82">
        <v>31</v>
      </c>
      <c r="D173" s="82" t="str">
        <f t="shared" si="2"/>
        <v>INDEC-CM - 35110-31</v>
      </c>
      <c r="E173" s="84" t="s">
        <v>318</v>
      </c>
    </row>
    <row r="174" spans="1:7" x14ac:dyDescent="0.2">
      <c r="A174" s="85">
        <v>35110</v>
      </c>
      <c r="B174" s="86" t="s">
        <v>150</v>
      </c>
      <c r="C174" s="82">
        <v>32</v>
      </c>
      <c r="D174" s="82" t="str">
        <f t="shared" si="2"/>
        <v>INDEC-CM - 35110-32</v>
      </c>
      <c r="E174" s="84" t="s">
        <v>319</v>
      </c>
    </row>
    <row r="175" spans="1:7" x14ac:dyDescent="0.2">
      <c r="A175" s="85">
        <v>37940</v>
      </c>
      <c r="B175" s="86" t="s">
        <v>150</v>
      </c>
      <c r="C175" s="82">
        <v>11</v>
      </c>
      <c r="D175" s="82" t="str">
        <f t="shared" si="2"/>
        <v>INDEC-CM - 37940-11</v>
      </c>
      <c r="E175" s="84" t="s">
        <v>320</v>
      </c>
    </row>
    <row r="176" spans="1:7" x14ac:dyDescent="0.2">
      <c r="A176" s="85">
        <v>35110</v>
      </c>
      <c r="B176" s="86" t="s">
        <v>150</v>
      </c>
      <c r="C176" s="82">
        <v>71</v>
      </c>
      <c r="D176" s="82" t="str">
        <f t="shared" si="2"/>
        <v>INDEC-CM - 35110-71</v>
      </c>
      <c r="E176" s="84" t="s">
        <v>321</v>
      </c>
    </row>
    <row r="177" spans="1:7" x14ac:dyDescent="0.2">
      <c r="A177" s="85">
        <v>31210</v>
      </c>
      <c r="B177" s="86" t="s">
        <v>150</v>
      </c>
      <c r="C177" s="82">
        <v>31</v>
      </c>
      <c r="D177" s="82" t="str">
        <f t="shared" si="2"/>
        <v>INDEC-CM - 31210-31</v>
      </c>
      <c r="E177" s="84" t="s">
        <v>322</v>
      </c>
    </row>
    <row r="178" spans="1:7" x14ac:dyDescent="0.2">
      <c r="A178" s="85">
        <v>31210</v>
      </c>
      <c r="B178" s="86" t="s">
        <v>150</v>
      </c>
      <c r="C178" s="82">
        <v>32</v>
      </c>
      <c r="D178" s="82" t="str">
        <f t="shared" si="2"/>
        <v>INDEC-CM - 31210-32</v>
      </c>
      <c r="E178" s="84" t="s">
        <v>323</v>
      </c>
    </row>
    <row r="179" spans="1:7" x14ac:dyDescent="0.2">
      <c r="A179" s="85">
        <v>41541</v>
      </c>
      <c r="B179" s="86" t="s">
        <v>150</v>
      </c>
      <c r="C179" s="82">
        <v>11</v>
      </c>
      <c r="D179" s="82" t="str">
        <f t="shared" si="2"/>
        <v>INDEC-CM - 41541-11</v>
      </c>
      <c r="E179" s="84" t="s">
        <v>324</v>
      </c>
    </row>
    <row r="180" spans="1:7" x14ac:dyDescent="0.2">
      <c r="A180" s="85">
        <v>34720</v>
      </c>
      <c r="B180" s="86" t="s">
        <v>150</v>
      </c>
      <c r="C180" s="82">
        <v>11</v>
      </c>
      <c r="D180" s="82" t="str">
        <f t="shared" si="2"/>
        <v>INDEC-CM - 34720-11</v>
      </c>
      <c r="E180" s="87" t="s">
        <v>325</v>
      </c>
      <c r="F180" s="87"/>
      <c r="G180" s="87"/>
    </row>
    <row r="181" spans="1:7" x14ac:dyDescent="0.2">
      <c r="A181" s="85">
        <v>47220</v>
      </c>
      <c r="B181" s="86" t="s">
        <v>150</v>
      </c>
      <c r="C181" s="82">
        <v>11</v>
      </c>
      <c r="D181" s="82" t="str">
        <f t="shared" si="2"/>
        <v>INDEC-CM - 47220-11</v>
      </c>
      <c r="E181" s="87" t="s">
        <v>326</v>
      </c>
      <c r="F181" s="87"/>
      <c r="G181" s="87"/>
    </row>
    <row r="182" spans="1:7" x14ac:dyDescent="0.2">
      <c r="A182" s="85">
        <v>31600</v>
      </c>
      <c r="B182" s="86" t="s">
        <v>150</v>
      </c>
      <c r="C182" s="82">
        <v>81</v>
      </c>
      <c r="D182" s="82" t="str">
        <f t="shared" si="2"/>
        <v>INDEC-CM - 31600-81</v>
      </c>
      <c r="E182" s="84" t="s">
        <v>327</v>
      </c>
    </row>
    <row r="183" spans="1:7" x14ac:dyDescent="0.2">
      <c r="A183" s="85">
        <v>42120</v>
      </c>
      <c r="B183" s="86" t="s">
        <v>150</v>
      </c>
      <c r="C183" s="82">
        <v>31</v>
      </c>
      <c r="D183" s="82" t="str">
        <f t="shared" si="2"/>
        <v>INDEC-CM - 42120-31</v>
      </c>
      <c r="E183" s="84" t="s">
        <v>328</v>
      </c>
    </row>
    <row r="184" spans="1:7" x14ac:dyDescent="0.2">
      <c r="A184" s="85">
        <v>35490</v>
      </c>
      <c r="B184" s="86" t="s">
        <v>150</v>
      </c>
      <c r="C184" s="82">
        <v>21</v>
      </c>
      <c r="D184" s="82" t="str">
        <f t="shared" si="2"/>
        <v>INDEC-CM - 35490-21</v>
      </c>
      <c r="E184" s="87" t="s">
        <v>329</v>
      </c>
      <c r="F184" s="87"/>
      <c r="G184" s="87"/>
    </row>
    <row r="185" spans="1:7" x14ac:dyDescent="0.2">
      <c r="A185" s="85">
        <v>31600</v>
      </c>
      <c r="B185" s="86" t="s">
        <v>150</v>
      </c>
      <c r="C185" s="82">
        <v>41</v>
      </c>
      <c r="D185" s="82" t="str">
        <f t="shared" si="2"/>
        <v>INDEC-CM - 31600-41</v>
      </c>
      <c r="E185" s="87" t="s">
        <v>330</v>
      </c>
      <c r="F185" s="87"/>
      <c r="G185" s="87"/>
    </row>
    <row r="186" spans="1:7" x14ac:dyDescent="0.2">
      <c r="A186" s="85">
        <v>42120</v>
      </c>
      <c r="B186" s="86" t="s">
        <v>150</v>
      </c>
      <c r="C186" s="82">
        <v>21</v>
      </c>
      <c r="D186" s="82" t="str">
        <f t="shared" si="2"/>
        <v>INDEC-CM - 42120-21</v>
      </c>
      <c r="E186" s="87" t="s">
        <v>331</v>
      </c>
      <c r="F186" s="87"/>
      <c r="G186" s="87"/>
    </row>
    <row r="187" spans="1:7" x14ac:dyDescent="0.2">
      <c r="A187" s="85">
        <v>42120</v>
      </c>
      <c r="B187" s="86" t="s">
        <v>150</v>
      </c>
      <c r="C187" s="82">
        <v>22</v>
      </c>
      <c r="D187" s="82" t="str">
        <f t="shared" si="2"/>
        <v>INDEC-CM - 42120-22</v>
      </c>
      <c r="E187" s="87" t="s">
        <v>332</v>
      </c>
      <c r="F187" s="87"/>
      <c r="G187" s="87"/>
    </row>
    <row r="188" spans="1:7" x14ac:dyDescent="0.2">
      <c r="A188" s="85">
        <v>31600</v>
      </c>
      <c r="B188" s="86" t="s">
        <v>150</v>
      </c>
      <c r="C188" s="82">
        <v>33</v>
      </c>
      <c r="D188" s="82" t="str">
        <f t="shared" si="2"/>
        <v>INDEC-CM - 31600-33</v>
      </c>
      <c r="E188" s="84" t="s">
        <v>333</v>
      </c>
    </row>
    <row r="189" spans="1:7" x14ac:dyDescent="0.2">
      <c r="A189" s="85">
        <v>31600</v>
      </c>
      <c r="B189" s="86" t="s">
        <v>150</v>
      </c>
      <c r="C189" s="82">
        <v>32</v>
      </c>
      <c r="D189" s="82" t="str">
        <f t="shared" si="2"/>
        <v>INDEC-CM - 31600-32</v>
      </c>
      <c r="E189" s="84" t="s">
        <v>334</v>
      </c>
    </row>
    <row r="190" spans="1:7" x14ac:dyDescent="0.2">
      <c r="A190" s="85">
        <v>31600</v>
      </c>
      <c r="B190" s="86" t="s">
        <v>150</v>
      </c>
      <c r="C190" s="82">
        <v>31</v>
      </c>
      <c r="D190" s="82" t="str">
        <f t="shared" si="2"/>
        <v>INDEC-CM - 31600-31</v>
      </c>
      <c r="E190" s="84" t="s">
        <v>335</v>
      </c>
    </row>
    <row r="191" spans="1:7" x14ac:dyDescent="0.2">
      <c r="A191" s="85">
        <v>42120</v>
      </c>
      <c r="B191" s="86" t="s">
        <v>150</v>
      </c>
      <c r="C191" s="82">
        <v>11</v>
      </c>
      <c r="D191" s="82" t="str">
        <f t="shared" si="2"/>
        <v>INDEC-CM - 42120-11</v>
      </c>
      <c r="E191" s="84" t="s">
        <v>336</v>
      </c>
    </row>
    <row r="192" spans="1:7" x14ac:dyDescent="0.2">
      <c r="A192" s="85">
        <v>31600</v>
      </c>
      <c r="B192" s="86" t="s">
        <v>150</v>
      </c>
      <c r="C192" s="82">
        <v>23</v>
      </c>
      <c r="D192" s="82" t="str">
        <f t="shared" si="2"/>
        <v>INDEC-CM - 31600-23</v>
      </c>
      <c r="E192" s="84" t="s">
        <v>337</v>
      </c>
    </row>
    <row r="193" spans="1:7" x14ac:dyDescent="0.2">
      <c r="A193" s="85">
        <v>31600</v>
      </c>
      <c r="B193" s="86" t="s">
        <v>150</v>
      </c>
      <c r="C193" s="82">
        <v>22</v>
      </c>
      <c r="D193" s="82" t="str">
        <f t="shared" si="2"/>
        <v>INDEC-CM - 31600-22</v>
      </c>
      <c r="E193" s="84" t="s">
        <v>338</v>
      </c>
    </row>
    <row r="194" spans="1:7" x14ac:dyDescent="0.2">
      <c r="A194" s="85">
        <v>31600</v>
      </c>
      <c r="B194" s="86" t="s">
        <v>150</v>
      </c>
      <c r="C194" s="82">
        <v>21</v>
      </c>
      <c r="D194" s="82" t="str">
        <f t="shared" si="2"/>
        <v>INDEC-CM - 31600-21</v>
      </c>
      <c r="E194" s="84" t="s">
        <v>339</v>
      </c>
    </row>
    <row r="195" spans="1:7" x14ac:dyDescent="0.2">
      <c r="A195" s="85">
        <v>41278</v>
      </c>
      <c r="B195" s="86" t="s">
        <v>150</v>
      </c>
      <c r="C195" s="82">
        <v>33</v>
      </c>
      <c r="D195" s="82" t="str">
        <f t="shared" si="2"/>
        <v>INDEC-CM - 41278-33</v>
      </c>
      <c r="E195" s="87" t="s">
        <v>340</v>
      </c>
      <c r="F195" s="87"/>
      <c r="G195" s="87"/>
    </row>
    <row r="196" spans="1:7" x14ac:dyDescent="0.2">
      <c r="A196" s="85">
        <v>36320</v>
      </c>
      <c r="B196" s="86" t="s">
        <v>150</v>
      </c>
      <c r="C196" s="82">
        <v>33</v>
      </c>
      <c r="D196" s="82" t="str">
        <f t="shared" si="2"/>
        <v>INDEC-CM - 36320-33</v>
      </c>
      <c r="E196" s="84" t="s">
        <v>341</v>
      </c>
    </row>
    <row r="197" spans="1:7" x14ac:dyDescent="0.2">
      <c r="A197" s="85">
        <v>48270</v>
      </c>
      <c r="B197" s="86" t="s">
        <v>150</v>
      </c>
      <c r="C197" s="82">
        <v>11</v>
      </c>
      <c r="D197" s="82" t="str">
        <f t="shared" si="2"/>
        <v>INDEC-CM - 48270-11</v>
      </c>
      <c r="E197" s="87" t="s">
        <v>342</v>
      </c>
      <c r="F197" s="87"/>
      <c r="G197" s="87"/>
    </row>
    <row r="198" spans="1:7" x14ac:dyDescent="0.2">
      <c r="A198" s="85">
        <v>42190</v>
      </c>
      <c r="B198" s="86" t="s">
        <v>150</v>
      </c>
      <c r="C198" s="82">
        <v>11</v>
      </c>
      <c r="D198" s="82" t="str">
        <f t="shared" si="2"/>
        <v>INDEC-CM - 42190-11</v>
      </c>
      <c r="E198" s="84" t="s">
        <v>343</v>
      </c>
    </row>
    <row r="199" spans="1:7" x14ac:dyDescent="0.2">
      <c r="A199" s="85">
        <v>43923</v>
      </c>
      <c r="B199" s="86" t="s">
        <v>150</v>
      </c>
      <c r="C199" s="82">
        <v>31</v>
      </c>
      <c r="D199" s="82" t="str">
        <f t="shared" ref="D199:D220" si="3">CONCATENATE("INDEC-CM - ",A199,B199,C199)</f>
        <v>INDEC-CM - 43923-31</v>
      </c>
      <c r="E199" s="87" t="s">
        <v>344</v>
      </c>
      <c r="F199" s="87"/>
      <c r="G199" s="87"/>
    </row>
    <row r="200" spans="1:7" x14ac:dyDescent="0.2">
      <c r="A200" s="85">
        <v>31210</v>
      </c>
      <c r="B200" s="86" t="s">
        <v>150</v>
      </c>
      <c r="C200" s="82">
        <v>11</v>
      </c>
      <c r="D200" s="82" t="str">
        <f t="shared" si="3"/>
        <v>INDEC-CM - 31210-11</v>
      </c>
      <c r="E200" s="87" t="s">
        <v>345</v>
      </c>
      <c r="F200" s="87"/>
      <c r="G200" s="87"/>
    </row>
    <row r="201" spans="1:7" x14ac:dyDescent="0.2">
      <c r="A201" s="85">
        <v>37129</v>
      </c>
      <c r="B201" s="86" t="s">
        <v>150</v>
      </c>
      <c r="C201" s="82">
        <v>21</v>
      </c>
      <c r="D201" s="82" t="str">
        <f t="shared" si="3"/>
        <v>INDEC-CM - 37129-21</v>
      </c>
      <c r="E201" s="84" t="s">
        <v>346</v>
      </c>
    </row>
    <row r="202" spans="1:7" x14ac:dyDescent="0.2">
      <c r="A202" s="85">
        <v>37560</v>
      </c>
      <c r="B202" s="86" t="s">
        <v>150</v>
      </c>
      <c r="C202" s="82">
        <v>21</v>
      </c>
      <c r="D202" s="82" t="str">
        <f t="shared" si="3"/>
        <v>INDEC-CM - 37560-21</v>
      </c>
      <c r="E202" s="87" t="s">
        <v>347</v>
      </c>
      <c r="F202" s="87"/>
      <c r="G202" s="87"/>
    </row>
    <row r="203" spans="1:7" x14ac:dyDescent="0.2">
      <c r="A203" s="85">
        <v>42999</v>
      </c>
      <c r="B203" s="86" t="s">
        <v>150</v>
      </c>
      <c r="C203" s="82">
        <v>71</v>
      </c>
      <c r="D203" s="82" t="str">
        <f t="shared" si="3"/>
        <v>INDEC-CM - 42999-71</v>
      </c>
      <c r="E203" s="84" t="s">
        <v>348</v>
      </c>
    </row>
    <row r="204" spans="1:7" x14ac:dyDescent="0.2">
      <c r="A204" s="85">
        <v>41516</v>
      </c>
      <c r="B204" s="86" t="s">
        <v>150</v>
      </c>
      <c r="C204" s="82">
        <v>22</v>
      </c>
      <c r="D204" s="82" t="str">
        <f t="shared" si="3"/>
        <v>INDEC-CM - 41516-22</v>
      </c>
      <c r="E204" s="84" t="s">
        <v>349</v>
      </c>
    </row>
    <row r="205" spans="1:7" x14ac:dyDescent="0.2">
      <c r="A205" s="85">
        <v>37350</v>
      </c>
      <c r="B205" s="86" t="s">
        <v>150</v>
      </c>
      <c r="C205" s="82">
        <v>51</v>
      </c>
      <c r="D205" s="82" t="str">
        <f t="shared" si="3"/>
        <v>INDEC-CM - 37350-51</v>
      </c>
      <c r="E205" s="84" t="s">
        <v>350</v>
      </c>
    </row>
    <row r="206" spans="1:7" x14ac:dyDescent="0.2">
      <c r="A206" s="85">
        <v>44826</v>
      </c>
      <c r="B206" s="86" t="s">
        <v>150</v>
      </c>
      <c r="C206" s="82">
        <v>21</v>
      </c>
      <c r="D206" s="82" t="str">
        <f t="shared" si="3"/>
        <v>INDEC-CM - 44826-21</v>
      </c>
      <c r="E206" s="84" t="s">
        <v>351</v>
      </c>
    </row>
    <row r="207" spans="1:7" x14ac:dyDescent="0.2">
      <c r="A207" s="85">
        <v>31210</v>
      </c>
      <c r="B207" s="86" t="s">
        <v>150</v>
      </c>
      <c r="C207" s="82">
        <v>22</v>
      </c>
      <c r="D207" s="82" t="str">
        <f t="shared" si="3"/>
        <v>INDEC-CM - 31210-22</v>
      </c>
      <c r="E207" s="84" t="s">
        <v>352</v>
      </c>
    </row>
    <row r="208" spans="1:7" x14ac:dyDescent="0.2">
      <c r="A208" s="85">
        <v>31100</v>
      </c>
      <c r="B208" s="86" t="s">
        <v>150</v>
      </c>
      <c r="C208" s="82">
        <v>11</v>
      </c>
      <c r="D208" s="82" t="str">
        <f t="shared" si="3"/>
        <v>INDEC-CM - 31100-11</v>
      </c>
      <c r="E208" s="84" t="s">
        <v>353</v>
      </c>
    </row>
    <row r="209" spans="1:7" x14ac:dyDescent="0.2">
      <c r="A209" s="85">
        <v>46212</v>
      </c>
      <c r="B209" s="86" t="s">
        <v>150</v>
      </c>
      <c r="C209" s="82">
        <v>53</v>
      </c>
      <c r="D209" s="82" t="str">
        <f t="shared" si="3"/>
        <v>INDEC-CM - 46212-53</v>
      </c>
      <c r="E209" s="84" t="s">
        <v>354</v>
      </c>
    </row>
    <row r="210" spans="1:7" x14ac:dyDescent="0.2">
      <c r="A210" s="85">
        <v>46212</v>
      </c>
      <c r="B210" s="86" t="s">
        <v>150</v>
      </c>
      <c r="C210" s="82">
        <v>52</v>
      </c>
      <c r="D210" s="82" t="str">
        <f t="shared" si="3"/>
        <v>INDEC-CM - 46212-52</v>
      </c>
      <c r="E210" s="87" t="s">
        <v>355</v>
      </c>
      <c r="F210" s="87"/>
      <c r="G210" s="87"/>
    </row>
    <row r="211" spans="1:7" x14ac:dyDescent="0.2">
      <c r="A211" s="85">
        <v>15400</v>
      </c>
      <c r="B211" s="86" t="s">
        <v>150</v>
      </c>
      <c r="C211" s="82">
        <v>21</v>
      </c>
      <c r="D211" s="82" t="str">
        <f t="shared" si="3"/>
        <v>INDEC-CM - 15400-21</v>
      </c>
      <c r="E211" s="84" t="s">
        <v>356</v>
      </c>
    </row>
    <row r="212" spans="1:7" x14ac:dyDescent="0.2">
      <c r="A212" s="85">
        <v>43240</v>
      </c>
      <c r="B212" s="86" t="s">
        <v>150</v>
      </c>
      <c r="C212" s="82">
        <v>11</v>
      </c>
      <c r="D212" s="82" t="str">
        <f t="shared" si="3"/>
        <v>INDEC-CM - 43240-11</v>
      </c>
      <c r="E212" s="84" t="s">
        <v>357</v>
      </c>
    </row>
    <row r="213" spans="1:7" x14ac:dyDescent="0.2">
      <c r="A213" s="85">
        <v>31600</v>
      </c>
      <c r="B213" s="86" t="s">
        <v>150</v>
      </c>
      <c r="C213" s="82">
        <v>42</v>
      </c>
      <c r="D213" s="82" t="str">
        <f t="shared" si="3"/>
        <v>INDEC-CM - 31600-42</v>
      </c>
      <c r="E213" s="87" t="s">
        <v>358</v>
      </c>
      <c r="F213" s="87"/>
      <c r="G213" s="87"/>
    </row>
    <row r="214" spans="1:7" x14ac:dyDescent="0.2">
      <c r="A214" s="85">
        <v>42120</v>
      </c>
      <c r="B214" s="86" t="s">
        <v>150</v>
      </c>
      <c r="C214" s="82">
        <v>42</v>
      </c>
      <c r="D214" s="82" t="str">
        <f t="shared" si="3"/>
        <v>INDEC-CM - 42120-42</v>
      </c>
      <c r="E214" s="87" t="s">
        <v>359</v>
      </c>
      <c r="F214" s="87"/>
      <c r="G214" s="87"/>
    </row>
    <row r="215" spans="1:7" x14ac:dyDescent="0.2">
      <c r="A215" s="85">
        <v>42120</v>
      </c>
      <c r="B215" s="86" t="s">
        <v>150</v>
      </c>
      <c r="C215" s="82">
        <v>41</v>
      </c>
      <c r="D215" s="82" t="str">
        <f t="shared" si="3"/>
        <v>INDEC-CM - 42120-41</v>
      </c>
      <c r="E215" s="87" t="s">
        <v>360</v>
      </c>
      <c r="F215" s="87"/>
      <c r="G215" s="87"/>
    </row>
    <row r="216" spans="1:7" x14ac:dyDescent="0.2">
      <c r="A216" s="85">
        <v>42120</v>
      </c>
      <c r="B216" s="86" t="s">
        <v>150</v>
      </c>
      <c r="C216" s="82">
        <v>51</v>
      </c>
      <c r="D216" s="82" t="str">
        <f t="shared" si="3"/>
        <v>INDEC-CM - 42120-51</v>
      </c>
      <c r="E216" s="84" t="s">
        <v>361</v>
      </c>
    </row>
    <row r="217" spans="1:7" x14ac:dyDescent="0.2">
      <c r="A217" s="85">
        <v>37550</v>
      </c>
      <c r="B217" s="86" t="s">
        <v>150</v>
      </c>
      <c r="C217" s="82">
        <v>11</v>
      </c>
      <c r="D217" s="82" t="str">
        <f t="shared" si="3"/>
        <v>INDEC-CM - 37550-11</v>
      </c>
      <c r="E217" s="84" t="s">
        <v>362</v>
      </c>
    </row>
    <row r="218" spans="1:7" x14ac:dyDescent="0.2">
      <c r="A218" s="85">
        <v>37410</v>
      </c>
      <c r="B218" s="86" t="s">
        <v>150</v>
      </c>
      <c r="C218" s="82">
        <v>11</v>
      </c>
      <c r="D218" s="82" t="str">
        <f t="shared" si="3"/>
        <v>INDEC-CM - 37410-11</v>
      </c>
      <c r="E218" s="84" t="s">
        <v>363</v>
      </c>
    </row>
    <row r="219" spans="1:7" x14ac:dyDescent="0.2">
      <c r="A219" s="85">
        <v>31210</v>
      </c>
      <c r="B219" s="86" t="s">
        <v>150</v>
      </c>
      <c r="C219" s="82">
        <v>33</v>
      </c>
      <c r="D219" s="82" t="str">
        <f t="shared" si="3"/>
        <v>INDEC-CM - 31210-33</v>
      </c>
      <c r="E219" s="84" t="s">
        <v>364</v>
      </c>
    </row>
    <row r="220" spans="1:7" x14ac:dyDescent="0.2">
      <c r="A220" s="85">
        <v>37540</v>
      </c>
      <c r="B220" s="86" t="s">
        <v>150</v>
      </c>
      <c r="C220" s="82">
        <v>21</v>
      </c>
      <c r="D220" s="82" t="str">
        <f t="shared" si="3"/>
        <v>INDEC-CM - 37540-21</v>
      </c>
      <c r="E220" s="84" t="s">
        <v>365</v>
      </c>
    </row>
    <row r="223" spans="1:7" x14ac:dyDescent="0.2">
      <c r="A223" s="80" t="s">
        <v>644</v>
      </c>
      <c r="B223" s="88"/>
      <c r="C223" s="89"/>
      <c r="D223" s="88"/>
      <c r="E223" s="88"/>
    </row>
    <row r="224" spans="1:7" x14ac:dyDescent="0.2">
      <c r="A224" s="90"/>
      <c r="B224" s="88"/>
      <c r="C224" s="89"/>
      <c r="D224" s="88"/>
      <c r="E224" s="88"/>
    </row>
    <row r="225" spans="1:5" ht="11.25" customHeight="1" x14ac:dyDescent="0.2">
      <c r="A225" s="345" t="s">
        <v>147</v>
      </c>
      <c r="B225" s="345"/>
      <c r="C225" s="345"/>
      <c r="D225" s="346" t="s">
        <v>452</v>
      </c>
      <c r="E225" s="346" t="s">
        <v>148</v>
      </c>
    </row>
    <row r="226" spans="1:5" ht="12" customHeight="1" x14ac:dyDescent="0.2">
      <c r="A226" s="345" t="s">
        <v>149</v>
      </c>
      <c r="B226" s="345"/>
      <c r="C226" s="345"/>
      <c r="D226" s="346"/>
      <c r="E226" s="346"/>
    </row>
    <row r="227" spans="1:5" x14ac:dyDescent="0.2">
      <c r="A227" s="91"/>
      <c r="B227" s="88"/>
      <c r="C227" s="89"/>
      <c r="D227" s="82" t="str">
        <f t="shared" ref="D227" si="4">CONCATENATE(A227,B227,C227)</f>
        <v/>
      </c>
      <c r="E227" s="88"/>
    </row>
    <row r="228" spans="1:5" x14ac:dyDescent="0.2">
      <c r="A228" s="92">
        <v>37370</v>
      </c>
      <c r="B228" s="92" t="s">
        <v>150</v>
      </c>
      <c r="C228" s="89">
        <v>0</v>
      </c>
      <c r="D228" s="82" t="str">
        <f t="shared" ref="D228:D232" si="5">CONCATENATE("INDEC-CM - ",A228,B228,C228)</f>
        <v>INDEC-CM - 37370-0</v>
      </c>
      <c r="E228" s="88" t="s">
        <v>645</v>
      </c>
    </row>
    <row r="229" spans="1:5" x14ac:dyDescent="0.2">
      <c r="A229" s="92">
        <v>31600</v>
      </c>
      <c r="B229" s="92" t="s">
        <v>150</v>
      </c>
      <c r="C229" s="89">
        <v>6</v>
      </c>
      <c r="D229" s="82" t="str">
        <f t="shared" si="5"/>
        <v>INDEC-CM - 31600-6</v>
      </c>
      <c r="E229" s="88" t="s">
        <v>646</v>
      </c>
    </row>
    <row r="230" spans="1:5" x14ac:dyDescent="0.2">
      <c r="A230" s="92">
        <v>41278</v>
      </c>
      <c r="B230" s="92" t="s">
        <v>150</v>
      </c>
      <c r="C230" s="89">
        <v>0</v>
      </c>
      <c r="D230" s="82" t="str">
        <f t="shared" si="5"/>
        <v>INDEC-CM - 41278-0</v>
      </c>
      <c r="E230" s="88" t="s">
        <v>647</v>
      </c>
    </row>
    <row r="231" spans="1:5" x14ac:dyDescent="0.2">
      <c r="A231" s="92">
        <v>31600</v>
      </c>
      <c r="B231" s="92" t="s">
        <v>150</v>
      </c>
      <c r="C231" s="89">
        <v>7</v>
      </c>
      <c r="D231" s="82" t="str">
        <f t="shared" si="5"/>
        <v>INDEC-CM - 31600-7</v>
      </c>
      <c r="E231" s="88" t="s">
        <v>648</v>
      </c>
    </row>
    <row r="232" spans="1:5" x14ac:dyDescent="0.2">
      <c r="A232" s="92">
        <v>42120</v>
      </c>
      <c r="B232" s="92" t="s">
        <v>150</v>
      </c>
      <c r="C232" s="89" t="s">
        <v>649</v>
      </c>
      <c r="D232" s="82" t="str">
        <f t="shared" si="5"/>
        <v>INDEC-CM - 42120-41/42/51</v>
      </c>
      <c r="E232" s="88" t="s">
        <v>650</v>
      </c>
    </row>
    <row r="235" spans="1:5" x14ac:dyDescent="0.2">
      <c r="A235" s="80" t="s">
        <v>652</v>
      </c>
      <c r="B235" s="93"/>
      <c r="C235" s="94"/>
      <c r="D235" s="94"/>
      <c r="E235" s="94"/>
    </row>
    <row r="236" spans="1:5" x14ac:dyDescent="0.2">
      <c r="A236" s="95"/>
      <c r="B236" s="95"/>
      <c r="C236" s="96"/>
      <c r="D236" s="97"/>
      <c r="E236" s="95"/>
    </row>
    <row r="237" spans="1:5" x14ac:dyDescent="0.2">
      <c r="A237" s="345" t="s">
        <v>147</v>
      </c>
      <c r="B237" s="345"/>
      <c r="C237" s="345"/>
      <c r="D237" s="346" t="s">
        <v>452</v>
      </c>
      <c r="E237" s="345" t="s">
        <v>436</v>
      </c>
    </row>
    <row r="238" spans="1:5" x14ac:dyDescent="0.2">
      <c r="A238" s="346"/>
      <c r="B238" s="346"/>
      <c r="C238" s="346"/>
      <c r="D238" s="346"/>
      <c r="E238" s="345"/>
    </row>
    <row r="239" spans="1:5" x14ac:dyDescent="0.2">
      <c r="A239" s="95"/>
      <c r="B239" s="95"/>
      <c r="C239" s="98"/>
      <c r="D239" s="95"/>
      <c r="E239" s="99" t="s">
        <v>372</v>
      </c>
    </row>
    <row r="240" spans="1:5" x14ac:dyDescent="0.2">
      <c r="A240" s="95"/>
      <c r="B240" s="95"/>
      <c r="C240" s="98"/>
      <c r="D240" s="95"/>
      <c r="E240" s="99"/>
    </row>
    <row r="241" spans="1:5" x14ac:dyDescent="0.2">
      <c r="A241" s="95"/>
      <c r="B241" s="95"/>
      <c r="C241" s="96"/>
      <c r="D241" s="97"/>
      <c r="E241" s="93" t="s">
        <v>437</v>
      </c>
    </row>
    <row r="242" spans="1:5" x14ac:dyDescent="0.2">
      <c r="A242" s="95"/>
      <c r="B242" s="95"/>
      <c r="C242" s="96"/>
      <c r="D242" s="97"/>
      <c r="E242" s="93"/>
    </row>
    <row r="243" spans="1:5" x14ac:dyDescent="0.2">
      <c r="A243" s="97"/>
      <c r="B243" s="95"/>
      <c r="C243" s="98"/>
      <c r="D243" s="95"/>
      <c r="E243" s="93" t="s">
        <v>438</v>
      </c>
    </row>
    <row r="244" spans="1:5" x14ac:dyDescent="0.2">
      <c r="A244" s="100">
        <v>51560</v>
      </c>
      <c r="B244" s="95" t="s">
        <v>150</v>
      </c>
      <c r="C244" s="98">
        <v>11</v>
      </c>
      <c r="D244" s="82" t="str">
        <f>CONCATENATE("INDEC-MO - ",A244,B244,C244)</f>
        <v>INDEC-MO - 51560-11</v>
      </c>
      <c r="E244" s="101" t="s">
        <v>439</v>
      </c>
    </row>
    <row r="245" spans="1:5" x14ac:dyDescent="0.2">
      <c r="A245" s="100">
        <v>51560</v>
      </c>
      <c r="B245" s="95" t="s">
        <v>150</v>
      </c>
      <c r="C245" s="98">
        <v>12</v>
      </c>
      <c r="D245" s="82" t="str">
        <f t="shared" ref="D245:D247" si="6">CONCATENATE("INDEC-MO - ",A245,B245,C245)</f>
        <v>INDEC-MO - 51560-12</v>
      </c>
      <c r="E245" s="101" t="s">
        <v>440</v>
      </c>
    </row>
    <row r="246" spans="1:5" x14ac:dyDescent="0.2">
      <c r="A246" s="100">
        <v>51560</v>
      </c>
      <c r="B246" s="95" t="s">
        <v>150</v>
      </c>
      <c r="C246" s="98">
        <v>13</v>
      </c>
      <c r="D246" s="82" t="str">
        <f t="shared" si="6"/>
        <v>INDEC-MO - 51560-13</v>
      </c>
      <c r="E246" s="101" t="s">
        <v>441</v>
      </c>
    </row>
    <row r="247" spans="1:5" x14ac:dyDescent="0.2">
      <c r="A247" s="100">
        <v>51560</v>
      </c>
      <c r="B247" s="95" t="s">
        <v>150</v>
      </c>
      <c r="C247" s="98">
        <v>14</v>
      </c>
      <c r="D247" s="82" t="str">
        <f t="shared" si="6"/>
        <v>INDEC-MO - 51560-14</v>
      </c>
      <c r="E247" s="101" t="s">
        <v>442</v>
      </c>
    </row>
    <row r="248" spans="1:5" x14ac:dyDescent="0.2">
      <c r="A248" s="100"/>
      <c r="B248" s="95"/>
      <c r="C248" s="98"/>
      <c r="D248" s="82" t="str">
        <f t="shared" ref="D248:D253" si="7">CONCATENATE(A248,B248,C248)</f>
        <v/>
      </c>
      <c r="E248" s="95"/>
    </row>
    <row r="249" spans="1:5" x14ac:dyDescent="0.2">
      <c r="A249" s="100">
        <v>51560</v>
      </c>
      <c r="B249" s="95" t="s">
        <v>150</v>
      </c>
      <c r="C249" s="98">
        <v>32</v>
      </c>
      <c r="D249" s="82" t="str">
        <f>CONCATENATE("INDEC-MO - ",A249,B249,C249)</f>
        <v>INDEC-MO - 51560-32</v>
      </c>
      <c r="E249" s="93" t="s">
        <v>443</v>
      </c>
    </row>
    <row r="250" spans="1:5" x14ac:dyDescent="0.2">
      <c r="A250" s="100"/>
      <c r="B250" s="95"/>
      <c r="C250" s="98"/>
      <c r="D250" s="82" t="str">
        <f t="shared" si="7"/>
        <v/>
      </c>
      <c r="E250" s="95"/>
    </row>
    <row r="251" spans="1:5" x14ac:dyDescent="0.2">
      <c r="A251" s="100">
        <v>81291</v>
      </c>
      <c r="B251" s="95" t="s">
        <v>150</v>
      </c>
      <c r="C251" s="98">
        <v>1</v>
      </c>
      <c r="D251" s="82" t="str">
        <f>CONCATENATE("INDEC-MO - ",A251,B251,C251)</f>
        <v>INDEC-MO - 81291-1</v>
      </c>
      <c r="E251" s="99" t="s">
        <v>444</v>
      </c>
    </row>
    <row r="252" spans="1:5" x14ac:dyDescent="0.2">
      <c r="A252" s="100"/>
      <c r="B252" s="95"/>
      <c r="C252" s="98"/>
      <c r="D252" s="82" t="str">
        <f t="shared" si="7"/>
        <v/>
      </c>
      <c r="E252" s="95"/>
    </row>
    <row r="253" spans="1:5" x14ac:dyDescent="0.2">
      <c r="A253" s="100"/>
      <c r="B253" s="95"/>
      <c r="C253" s="98"/>
      <c r="D253" s="82" t="str">
        <f t="shared" si="7"/>
        <v/>
      </c>
      <c r="E253" s="99" t="s">
        <v>445</v>
      </c>
    </row>
    <row r="254" spans="1:5" x14ac:dyDescent="0.2">
      <c r="A254" s="100">
        <v>51641</v>
      </c>
      <c r="B254" s="95" t="s">
        <v>150</v>
      </c>
      <c r="C254" s="98">
        <v>1</v>
      </c>
      <c r="D254" s="82" t="str">
        <f t="shared" ref="D254:D259" si="8">CONCATENATE("INDEC-MO - ",A254,B254,C254)</f>
        <v>INDEC-MO - 51641-1</v>
      </c>
      <c r="E254" s="101" t="s">
        <v>446</v>
      </c>
    </row>
    <row r="255" spans="1:5" x14ac:dyDescent="0.2">
      <c r="A255" s="100">
        <v>51620</v>
      </c>
      <c r="B255" s="95" t="s">
        <v>150</v>
      </c>
      <c r="C255" s="98">
        <v>1</v>
      </c>
      <c r="D255" s="82" t="str">
        <f t="shared" si="8"/>
        <v>INDEC-MO - 51620-1</v>
      </c>
      <c r="E255" s="101" t="s">
        <v>447</v>
      </c>
    </row>
    <row r="256" spans="1:5" x14ac:dyDescent="0.2">
      <c r="A256" s="100">
        <v>51690</v>
      </c>
      <c r="B256" s="95" t="s">
        <v>150</v>
      </c>
      <c r="C256" s="98">
        <v>1</v>
      </c>
      <c r="D256" s="82" t="str">
        <f t="shared" si="8"/>
        <v>INDEC-MO - 51690-1</v>
      </c>
      <c r="E256" s="101" t="s">
        <v>448</v>
      </c>
    </row>
    <row r="257" spans="1:7" x14ac:dyDescent="0.2">
      <c r="A257" s="100">
        <v>51630</v>
      </c>
      <c r="B257" s="95" t="s">
        <v>150</v>
      </c>
      <c r="C257" s="98">
        <v>1</v>
      </c>
      <c r="D257" s="82" t="str">
        <f t="shared" si="8"/>
        <v>INDEC-MO - 51630-1</v>
      </c>
      <c r="E257" s="101" t="s">
        <v>449</v>
      </c>
    </row>
    <row r="258" spans="1:7" x14ac:dyDescent="0.2">
      <c r="A258" s="100">
        <v>51720</v>
      </c>
      <c r="B258" s="95" t="s">
        <v>150</v>
      </c>
      <c r="C258" s="98">
        <v>1</v>
      </c>
      <c r="D258" s="82" t="str">
        <f t="shared" si="8"/>
        <v>INDEC-MO - 51720-1</v>
      </c>
      <c r="E258" s="101" t="s">
        <v>450</v>
      </c>
    </row>
    <row r="259" spans="1:7" x14ac:dyDescent="0.2">
      <c r="A259" s="100">
        <v>51730</v>
      </c>
      <c r="B259" s="95" t="s">
        <v>150</v>
      </c>
      <c r="C259" s="98">
        <v>1</v>
      </c>
      <c r="D259" s="82" t="str">
        <f t="shared" si="8"/>
        <v>INDEC-MO - 51730-1</v>
      </c>
      <c r="E259" s="101" t="s">
        <v>451</v>
      </c>
    </row>
    <row r="262" spans="1:7" x14ac:dyDescent="0.2">
      <c r="A262" s="80" t="s">
        <v>653</v>
      </c>
      <c r="B262" s="102"/>
      <c r="C262" s="103"/>
      <c r="D262" s="104"/>
      <c r="E262" s="103"/>
      <c r="F262" s="103"/>
      <c r="G262" s="104"/>
    </row>
    <row r="263" spans="1:7" x14ac:dyDescent="0.2">
      <c r="A263" s="102"/>
      <c r="B263" s="102"/>
      <c r="C263" s="105"/>
      <c r="D263" s="106"/>
      <c r="E263" s="102"/>
      <c r="F263" s="102"/>
      <c r="G263" s="90"/>
    </row>
    <row r="264" spans="1:7" ht="11.25" customHeight="1" x14ac:dyDescent="0.2">
      <c r="A264" s="345" t="s">
        <v>147</v>
      </c>
      <c r="B264" s="345"/>
      <c r="C264" s="345"/>
      <c r="D264" s="346" t="s">
        <v>452</v>
      </c>
      <c r="E264" s="345" t="s">
        <v>436</v>
      </c>
      <c r="F264" s="107"/>
      <c r="G264" s="107"/>
    </row>
    <row r="265" spans="1:7" x14ac:dyDescent="0.2">
      <c r="A265" s="346"/>
      <c r="B265" s="346"/>
      <c r="C265" s="346"/>
      <c r="D265" s="346"/>
      <c r="E265" s="345"/>
      <c r="F265" s="107"/>
      <c r="G265" s="107"/>
    </row>
    <row r="266" spans="1:7" x14ac:dyDescent="0.2">
      <c r="A266" s="102"/>
      <c r="B266" s="102"/>
      <c r="C266" s="103"/>
      <c r="D266" s="102"/>
      <c r="E266" s="102"/>
      <c r="F266" s="102"/>
      <c r="G266" s="102"/>
    </row>
    <row r="267" spans="1:7" x14ac:dyDescent="0.2">
      <c r="A267" s="100">
        <v>51720</v>
      </c>
      <c r="B267" s="95" t="s">
        <v>150</v>
      </c>
      <c r="C267" s="98">
        <v>1</v>
      </c>
      <c r="D267" s="82" t="str">
        <f>CONCATENATE("INDEC-MO - ",A267,B267,C267)</f>
        <v>INDEC-MO - 51720-1</v>
      </c>
      <c r="E267" s="108" t="s">
        <v>654</v>
      </c>
      <c r="F267" s="102"/>
      <c r="G267" s="102"/>
    </row>
    <row r="268" spans="1:7" x14ac:dyDescent="0.2">
      <c r="A268" s="102"/>
      <c r="B268" s="102"/>
      <c r="C268" s="103"/>
      <c r="D268" s="102"/>
      <c r="E268" s="102"/>
      <c r="F268" s="102"/>
      <c r="G268" s="102"/>
    </row>
    <row r="271" spans="1:7" x14ac:dyDescent="0.2">
      <c r="A271" s="80" t="s">
        <v>453</v>
      </c>
      <c r="B271" s="93"/>
      <c r="C271" s="94"/>
      <c r="D271" s="93"/>
    </row>
    <row r="272" spans="1:7" x14ac:dyDescent="0.2">
      <c r="A272" s="95"/>
      <c r="B272" s="95"/>
      <c r="C272" s="98"/>
      <c r="D272" s="95"/>
    </row>
    <row r="273" spans="1:5" x14ac:dyDescent="0.2">
      <c r="A273" s="345" t="s">
        <v>147</v>
      </c>
      <c r="B273" s="345"/>
      <c r="C273" s="345"/>
      <c r="D273" s="346" t="s">
        <v>452</v>
      </c>
      <c r="E273" s="345" t="s">
        <v>454</v>
      </c>
    </row>
    <row r="274" spans="1:5" x14ac:dyDescent="0.2">
      <c r="A274" s="345" t="s">
        <v>149</v>
      </c>
      <c r="B274" s="345"/>
      <c r="C274" s="345"/>
      <c r="D274" s="346"/>
      <c r="E274" s="345"/>
    </row>
    <row r="275" spans="1:5" x14ac:dyDescent="0.2">
      <c r="A275" s="95"/>
      <c r="B275" s="95"/>
      <c r="C275" s="98"/>
      <c r="E275" s="109"/>
    </row>
    <row r="276" spans="1:5" x14ac:dyDescent="0.2">
      <c r="A276" s="110">
        <v>43520</v>
      </c>
      <c r="B276" s="110" t="s">
        <v>150</v>
      </c>
      <c r="C276" s="98">
        <v>11</v>
      </c>
      <c r="D276" s="82" t="str">
        <f>CONCATENATE("INDEC-EC - ",A276,B276,C276)</f>
        <v>INDEC-EC - 43520-11</v>
      </c>
      <c r="E276" s="101" t="s">
        <v>455</v>
      </c>
    </row>
    <row r="277" spans="1:5" x14ac:dyDescent="0.2">
      <c r="A277" s="110">
        <v>44440</v>
      </c>
      <c r="B277" s="110" t="s">
        <v>150</v>
      </c>
      <c r="C277" s="98">
        <v>2</v>
      </c>
      <c r="D277" s="82" t="str">
        <f t="shared" ref="D277:D283" si="9">CONCATENATE("INDEC-EC - ",A277,B277,C277)</f>
        <v>INDEC-EC - 44440-2</v>
      </c>
      <c r="E277" s="101" t="s">
        <v>456</v>
      </c>
    </row>
    <row r="278" spans="1:5" x14ac:dyDescent="0.2">
      <c r="A278" s="110">
        <v>44221</v>
      </c>
      <c r="B278" s="110" t="s">
        <v>150</v>
      </c>
      <c r="C278" s="98">
        <v>11</v>
      </c>
      <c r="D278" s="82" t="str">
        <f t="shared" si="9"/>
        <v>INDEC-EC - 44221-11</v>
      </c>
      <c r="E278" s="101" t="s">
        <v>457</v>
      </c>
    </row>
    <row r="279" spans="1:5" x14ac:dyDescent="0.2">
      <c r="A279" s="110">
        <v>44221</v>
      </c>
      <c r="B279" s="110" t="s">
        <v>150</v>
      </c>
      <c r="C279" s="98">
        <v>12</v>
      </c>
      <c r="D279" s="82" t="str">
        <f t="shared" si="9"/>
        <v>INDEC-EC - 44221-12</v>
      </c>
      <c r="E279" s="101" t="s">
        <v>458</v>
      </c>
    </row>
    <row r="280" spans="1:5" x14ac:dyDescent="0.2">
      <c r="A280" s="110">
        <v>43520</v>
      </c>
      <c r="B280" s="110" t="s">
        <v>150</v>
      </c>
      <c r="C280" s="98">
        <v>21</v>
      </c>
      <c r="D280" s="82" t="str">
        <f t="shared" si="9"/>
        <v>INDEC-EC - 43520-21</v>
      </c>
      <c r="E280" s="101" t="s">
        <v>459</v>
      </c>
    </row>
    <row r="281" spans="1:5" x14ac:dyDescent="0.2">
      <c r="A281" s="110">
        <v>44231</v>
      </c>
      <c r="B281" s="110" t="s">
        <v>150</v>
      </c>
      <c r="C281" s="98">
        <v>21</v>
      </c>
      <c r="D281" s="82" t="str">
        <f t="shared" si="9"/>
        <v>INDEC-EC - 44231-21</v>
      </c>
      <c r="E281" s="101" t="s">
        <v>460</v>
      </c>
    </row>
    <row r="282" spans="1:5" x14ac:dyDescent="0.2">
      <c r="A282" s="110">
        <v>44440</v>
      </c>
      <c r="B282" s="110" t="s">
        <v>150</v>
      </c>
      <c r="C282" s="98">
        <v>11</v>
      </c>
      <c r="D282" s="82" t="str">
        <f t="shared" si="9"/>
        <v>INDEC-EC - 44440-11</v>
      </c>
      <c r="E282" s="101" t="s">
        <v>461</v>
      </c>
    </row>
    <row r="283" spans="1:5" x14ac:dyDescent="0.2">
      <c r="A283" s="110">
        <v>44231</v>
      </c>
      <c r="B283" s="110" t="s">
        <v>150</v>
      </c>
      <c r="C283" s="98">
        <v>11</v>
      </c>
      <c r="D283" s="82" t="str">
        <f t="shared" si="9"/>
        <v>INDEC-EC - 44231-11</v>
      </c>
      <c r="E283" s="101" t="s">
        <v>462</v>
      </c>
    </row>
    <row r="286" spans="1:5" x14ac:dyDescent="0.2">
      <c r="A286" s="80" t="s">
        <v>463</v>
      </c>
      <c r="B286" s="93"/>
      <c r="C286" s="94"/>
      <c r="D286" s="93"/>
    </row>
    <row r="287" spans="1:5" x14ac:dyDescent="0.2">
      <c r="A287" s="95"/>
      <c r="B287" s="95"/>
      <c r="C287" s="98"/>
      <c r="D287" s="95"/>
    </row>
    <row r="288" spans="1:5" x14ac:dyDescent="0.2">
      <c r="A288" s="345" t="s">
        <v>147</v>
      </c>
      <c r="B288" s="345"/>
      <c r="C288" s="345"/>
      <c r="D288" s="346" t="s">
        <v>452</v>
      </c>
      <c r="E288" s="345" t="s">
        <v>464</v>
      </c>
    </row>
    <row r="289" spans="1:7" x14ac:dyDescent="0.2">
      <c r="A289" s="345" t="s">
        <v>149</v>
      </c>
      <c r="B289" s="345"/>
      <c r="C289" s="345"/>
      <c r="D289" s="346"/>
      <c r="E289" s="345"/>
    </row>
    <row r="290" spans="1:7" x14ac:dyDescent="0.2">
      <c r="A290" s="95"/>
      <c r="B290" s="95"/>
      <c r="C290" s="98"/>
      <c r="E290" s="109"/>
    </row>
    <row r="291" spans="1:7" x14ac:dyDescent="0.2">
      <c r="A291" s="95">
        <v>83107</v>
      </c>
      <c r="B291" s="95" t="s">
        <v>150</v>
      </c>
      <c r="C291" s="98">
        <v>1</v>
      </c>
      <c r="D291" s="82" t="str">
        <f>CONCATENATE("INDEC-SA - ",A291,B291,C291)</f>
        <v>INDEC-SA - 83107-1</v>
      </c>
      <c r="E291" s="111" t="s">
        <v>465</v>
      </c>
    </row>
    <row r="292" spans="1:7" x14ac:dyDescent="0.2">
      <c r="A292" s="95">
        <v>71240</v>
      </c>
      <c r="B292" s="95" t="s">
        <v>150</v>
      </c>
      <c r="C292" s="98">
        <v>21</v>
      </c>
      <c r="D292" s="82" t="str">
        <f t="shared" ref="D292:D298" si="10">CONCATENATE("INDEC-SA - ",A292,B292,C292)</f>
        <v>INDEC-SA - 71240-21</v>
      </c>
      <c r="E292" s="95" t="s">
        <v>466</v>
      </c>
    </row>
    <row r="293" spans="1:7" x14ac:dyDescent="0.2">
      <c r="A293" s="95">
        <v>71240</v>
      </c>
      <c r="B293" s="95" t="s">
        <v>150</v>
      </c>
      <c r="C293" s="98">
        <v>31</v>
      </c>
      <c r="D293" s="82" t="str">
        <f t="shared" si="10"/>
        <v>INDEC-SA - 71240-31</v>
      </c>
      <c r="E293" s="95" t="s">
        <v>467</v>
      </c>
    </row>
    <row r="294" spans="1:7" x14ac:dyDescent="0.2">
      <c r="A294" s="95">
        <v>71240</v>
      </c>
      <c r="B294" s="95" t="s">
        <v>150</v>
      </c>
      <c r="C294" s="98">
        <v>11</v>
      </c>
      <c r="D294" s="82" t="str">
        <f t="shared" si="10"/>
        <v>INDEC-SA - 71240-11</v>
      </c>
      <c r="E294" s="111" t="s">
        <v>468</v>
      </c>
    </row>
    <row r="295" spans="1:7" x14ac:dyDescent="0.2">
      <c r="A295" s="95">
        <v>74110</v>
      </c>
      <c r="B295" s="95" t="s">
        <v>150</v>
      </c>
      <c r="C295" s="98">
        <v>11</v>
      </c>
      <c r="D295" s="82" t="str">
        <f t="shared" si="10"/>
        <v>INDEC-SA - 74110-11</v>
      </c>
      <c r="E295" s="111" t="s">
        <v>469</v>
      </c>
    </row>
    <row r="296" spans="1:7" x14ac:dyDescent="0.2">
      <c r="A296" s="95">
        <v>71233</v>
      </c>
      <c r="B296" s="95" t="s">
        <v>150</v>
      </c>
      <c r="C296" s="98">
        <v>11</v>
      </c>
      <c r="D296" s="82" t="str">
        <f t="shared" si="10"/>
        <v>INDEC-SA - 71233-11</v>
      </c>
      <c r="E296" s="111" t="s">
        <v>470</v>
      </c>
    </row>
    <row r="297" spans="1:7" x14ac:dyDescent="0.2">
      <c r="A297" s="95">
        <v>51800</v>
      </c>
      <c r="B297" s="95" t="s">
        <v>150</v>
      </c>
      <c r="C297" s="98">
        <v>11</v>
      </c>
      <c r="D297" s="82" t="str">
        <f t="shared" si="10"/>
        <v>INDEC-SA - 51800-11</v>
      </c>
      <c r="E297" s="112" t="s">
        <v>471</v>
      </c>
    </row>
    <row r="298" spans="1:7" x14ac:dyDescent="0.2">
      <c r="A298" s="95">
        <v>51800</v>
      </c>
      <c r="B298" s="95" t="s">
        <v>150</v>
      </c>
      <c r="C298" s="98">
        <v>21</v>
      </c>
      <c r="D298" s="82" t="str">
        <f t="shared" si="10"/>
        <v>INDEC-SA - 51800-21</v>
      </c>
      <c r="E298" s="111" t="s">
        <v>472</v>
      </c>
    </row>
    <row r="301" spans="1:7" x14ac:dyDescent="0.2">
      <c r="A301" s="80" t="s">
        <v>612</v>
      </c>
      <c r="B301" s="113"/>
      <c r="C301" s="114"/>
      <c r="D301" s="113"/>
      <c r="E301" s="113"/>
      <c r="F301" s="113"/>
      <c r="G301" s="113"/>
    </row>
    <row r="303" spans="1:7" x14ac:dyDescent="0.2">
      <c r="A303" s="345" t="s">
        <v>147</v>
      </c>
      <c r="B303" s="345"/>
      <c r="C303" s="345"/>
      <c r="D303" s="346" t="s">
        <v>452</v>
      </c>
      <c r="E303" s="346" t="s">
        <v>148</v>
      </c>
    </row>
    <row r="304" spans="1:7" x14ac:dyDescent="0.2">
      <c r="A304" s="345" t="s">
        <v>149</v>
      </c>
      <c r="B304" s="345"/>
      <c r="C304" s="345"/>
      <c r="D304" s="346"/>
      <c r="E304" s="346"/>
    </row>
    <row r="305" spans="1:5" x14ac:dyDescent="0.2">
      <c r="A305" s="109"/>
      <c r="B305" s="109"/>
      <c r="C305" s="109"/>
      <c r="D305" s="83"/>
      <c r="E305" s="83"/>
    </row>
    <row r="306" spans="1:5" x14ac:dyDescent="0.2">
      <c r="A306" s="82">
        <v>42120</v>
      </c>
      <c r="B306" s="84" t="s">
        <v>150</v>
      </c>
      <c r="C306" s="82">
        <v>1</v>
      </c>
      <c r="D306" s="82" t="str">
        <f>CONCATENATE("INDEC-PB - ",A306,B306,C306)</f>
        <v>INDEC-PB - 42120-1</v>
      </c>
      <c r="E306" s="115" t="s">
        <v>473</v>
      </c>
    </row>
    <row r="307" spans="1:5" x14ac:dyDescent="0.2">
      <c r="A307" s="82">
        <v>42120</v>
      </c>
      <c r="B307" s="84" t="s">
        <v>150</v>
      </c>
      <c r="C307" s="82">
        <v>2</v>
      </c>
      <c r="D307" s="82" t="str">
        <f t="shared" ref="D307:D370" si="11">CONCATENATE("INDEC-PB - ",A307,B307,C307)</f>
        <v>INDEC-PB - 42120-2</v>
      </c>
      <c r="E307" s="115" t="s">
        <v>474</v>
      </c>
    </row>
    <row r="308" spans="1:5" x14ac:dyDescent="0.2">
      <c r="A308" s="82">
        <v>37910</v>
      </c>
      <c r="B308" s="84" t="s">
        <v>150</v>
      </c>
      <c r="C308" s="82">
        <v>1</v>
      </c>
      <c r="D308" s="82" t="str">
        <f t="shared" si="11"/>
        <v>INDEC-PB - 37910-1</v>
      </c>
      <c r="E308" s="115" t="s">
        <v>475</v>
      </c>
    </row>
    <row r="309" spans="1:5" x14ac:dyDescent="0.2">
      <c r="A309" s="82">
        <v>42921</v>
      </c>
      <c r="B309" s="84" t="s">
        <v>150</v>
      </c>
      <c r="C309" s="82">
        <v>4</v>
      </c>
      <c r="D309" s="82" t="str">
        <f t="shared" si="11"/>
        <v>INDEC-PB - 42921-4</v>
      </c>
      <c r="E309" s="115" t="s">
        <v>476</v>
      </c>
    </row>
    <row r="310" spans="1:5" x14ac:dyDescent="0.2">
      <c r="A310" s="82">
        <v>44251</v>
      </c>
      <c r="B310" s="84" t="s">
        <v>150</v>
      </c>
      <c r="C310" s="82">
        <v>1</v>
      </c>
      <c r="D310" s="82" t="str">
        <f t="shared" si="11"/>
        <v>INDEC-PB - 44251-1</v>
      </c>
      <c r="E310" s="115" t="s">
        <v>477</v>
      </c>
    </row>
    <row r="311" spans="1:5" x14ac:dyDescent="0.2">
      <c r="A311" s="82">
        <v>42922</v>
      </c>
      <c r="B311" s="84" t="s">
        <v>150</v>
      </c>
      <c r="C311" s="82">
        <v>1</v>
      </c>
      <c r="D311" s="82" t="str">
        <f t="shared" si="11"/>
        <v>INDEC-PB - 42922-1</v>
      </c>
      <c r="E311" s="115" t="s">
        <v>478</v>
      </c>
    </row>
    <row r="312" spans="1:5" x14ac:dyDescent="0.2">
      <c r="A312" s="82">
        <v>33380</v>
      </c>
      <c r="B312" s="84" t="s">
        <v>150</v>
      </c>
      <c r="C312" s="82">
        <v>1</v>
      </c>
      <c r="D312" s="82" t="str">
        <f t="shared" si="11"/>
        <v>INDEC-PB - 33380-1</v>
      </c>
      <c r="E312" s="115" t="s">
        <v>479</v>
      </c>
    </row>
    <row r="313" spans="1:5" x14ac:dyDescent="0.2">
      <c r="A313" s="82">
        <v>49229</v>
      </c>
      <c r="B313" s="84" t="s">
        <v>150</v>
      </c>
      <c r="C313" s="82">
        <v>1</v>
      </c>
      <c r="D313" s="82" t="str">
        <f t="shared" si="11"/>
        <v>INDEC-PB - 49229-1</v>
      </c>
      <c r="E313" s="115" t="s">
        <v>480</v>
      </c>
    </row>
    <row r="314" spans="1:5" x14ac:dyDescent="0.2">
      <c r="A314" s="82">
        <v>46420</v>
      </c>
      <c r="B314" s="84" t="s">
        <v>150</v>
      </c>
      <c r="C314" s="82">
        <v>1</v>
      </c>
      <c r="D314" s="82" t="str">
        <f t="shared" si="11"/>
        <v>INDEC-PB - 46420-1</v>
      </c>
      <c r="E314" s="115" t="s">
        <v>481</v>
      </c>
    </row>
    <row r="315" spans="1:5" x14ac:dyDescent="0.2">
      <c r="A315" s="82">
        <v>41263</v>
      </c>
      <c r="B315" s="84" t="s">
        <v>150</v>
      </c>
      <c r="C315" s="82">
        <v>1</v>
      </c>
      <c r="D315" s="82" t="str">
        <f t="shared" si="11"/>
        <v>INDEC-PB - 41263-1</v>
      </c>
      <c r="E315" s="115" t="s">
        <v>482</v>
      </c>
    </row>
    <row r="316" spans="1:5" x14ac:dyDescent="0.2">
      <c r="A316" s="82">
        <v>41241</v>
      </c>
      <c r="B316" s="84" t="s">
        <v>150</v>
      </c>
      <c r="C316" s="82">
        <v>1</v>
      </c>
      <c r="D316" s="82" t="str">
        <f t="shared" si="11"/>
        <v>INDEC-PB - 41241-1</v>
      </c>
      <c r="E316" s="115" t="s">
        <v>483</v>
      </c>
    </row>
    <row r="317" spans="1:5" x14ac:dyDescent="0.2">
      <c r="A317" s="82">
        <v>44216</v>
      </c>
      <c r="B317" s="84" t="s">
        <v>150</v>
      </c>
      <c r="C317" s="82">
        <v>1</v>
      </c>
      <c r="D317" s="82" t="str">
        <f t="shared" si="11"/>
        <v>INDEC-PB - 44216-1</v>
      </c>
      <c r="E317" s="115" t="s">
        <v>484</v>
      </c>
    </row>
    <row r="318" spans="1:5" x14ac:dyDescent="0.2">
      <c r="A318" s="82">
        <v>15400</v>
      </c>
      <c r="B318" s="84" t="s">
        <v>150</v>
      </c>
      <c r="C318" s="82">
        <v>1</v>
      </c>
      <c r="D318" s="82" t="str">
        <f t="shared" si="11"/>
        <v>INDEC-PB - 15400-1</v>
      </c>
      <c r="E318" s="115" t="s">
        <v>485</v>
      </c>
    </row>
    <row r="319" spans="1:5" x14ac:dyDescent="0.2">
      <c r="A319" s="82">
        <v>15310</v>
      </c>
      <c r="B319" s="84" t="s">
        <v>150</v>
      </c>
      <c r="C319" s="82">
        <v>1</v>
      </c>
      <c r="D319" s="82" t="str">
        <f t="shared" si="11"/>
        <v>INDEC-PB - 15310-1</v>
      </c>
      <c r="E319" s="115" t="s">
        <v>486</v>
      </c>
    </row>
    <row r="320" spans="1:5" x14ac:dyDescent="0.2">
      <c r="A320" s="82">
        <v>37210</v>
      </c>
      <c r="B320" s="84" t="s">
        <v>150</v>
      </c>
      <c r="C320" s="82">
        <v>1</v>
      </c>
      <c r="D320" s="82" t="str">
        <f t="shared" si="11"/>
        <v>INDEC-PB - 37210-1</v>
      </c>
      <c r="E320" s="115" t="s">
        <v>487</v>
      </c>
    </row>
    <row r="321" spans="1:5" x14ac:dyDescent="0.2">
      <c r="A321" s="82">
        <v>37540</v>
      </c>
      <c r="B321" s="84" t="s">
        <v>150</v>
      </c>
      <c r="C321" s="82">
        <v>2</v>
      </c>
      <c r="D321" s="82" t="str">
        <f t="shared" si="11"/>
        <v>INDEC-PB - 37540-2</v>
      </c>
      <c r="E321" s="115" t="s">
        <v>488</v>
      </c>
    </row>
    <row r="322" spans="1:5" x14ac:dyDescent="0.2">
      <c r="A322" s="82">
        <v>49113</v>
      </c>
      <c r="B322" s="84" t="s">
        <v>150</v>
      </c>
      <c r="C322" s="82">
        <v>1</v>
      </c>
      <c r="D322" s="82" t="str">
        <f t="shared" si="11"/>
        <v>INDEC-PB - 49113-1</v>
      </c>
      <c r="E322" s="115" t="s">
        <v>489</v>
      </c>
    </row>
    <row r="323" spans="1:5" x14ac:dyDescent="0.2">
      <c r="A323" s="82">
        <v>36270</v>
      </c>
      <c r="B323" s="84" t="s">
        <v>150</v>
      </c>
      <c r="C323" s="82">
        <v>1</v>
      </c>
      <c r="D323" s="82" t="str">
        <f t="shared" si="11"/>
        <v>INDEC-PB - 36270-1</v>
      </c>
      <c r="E323" s="115" t="s">
        <v>490</v>
      </c>
    </row>
    <row r="324" spans="1:5" x14ac:dyDescent="0.2">
      <c r="A324" s="82">
        <v>46539</v>
      </c>
      <c r="B324" s="84" t="s">
        <v>150</v>
      </c>
      <c r="C324" s="82">
        <v>1</v>
      </c>
      <c r="D324" s="82" t="str">
        <f t="shared" si="11"/>
        <v>INDEC-PB - 46539-1</v>
      </c>
      <c r="E324" s="115" t="s">
        <v>491</v>
      </c>
    </row>
    <row r="325" spans="1:5" x14ac:dyDescent="0.2">
      <c r="A325" s="82">
        <v>37370</v>
      </c>
      <c r="B325" s="84" t="s">
        <v>150</v>
      </c>
      <c r="C325" s="82">
        <v>1</v>
      </c>
      <c r="D325" s="82" t="str">
        <f t="shared" si="11"/>
        <v>INDEC-PB - 37370-1</v>
      </c>
      <c r="E325" s="115" t="s">
        <v>492</v>
      </c>
    </row>
    <row r="326" spans="1:5" x14ac:dyDescent="0.2">
      <c r="A326" s="82">
        <v>35110</v>
      </c>
      <c r="B326" s="84" t="s">
        <v>150</v>
      </c>
      <c r="C326" s="82">
        <v>4</v>
      </c>
      <c r="D326" s="82" t="str">
        <f t="shared" si="11"/>
        <v>INDEC-PB - 35110-4</v>
      </c>
      <c r="E326" s="115" t="s">
        <v>493</v>
      </c>
    </row>
    <row r="327" spans="1:5" x14ac:dyDescent="0.2">
      <c r="A327" s="82">
        <v>41261</v>
      </c>
      <c r="B327" s="84" t="s">
        <v>150</v>
      </c>
      <c r="C327" s="82">
        <v>1</v>
      </c>
      <c r="D327" s="82" t="str">
        <f t="shared" si="11"/>
        <v>INDEC-PB - 41261-1</v>
      </c>
      <c r="E327" s="115" t="s">
        <v>494</v>
      </c>
    </row>
    <row r="328" spans="1:5" x14ac:dyDescent="0.2">
      <c r="A328" s="82">
        <v>36490</v>
      </c>
      <c r="B328" s="84" t="s">
        <v>150</v>
      </c>
      <c r="C328" s="82">
        <v>6</v>
      </c>
      <c r="D328" s="82" t="str">
        <f t="shared" si="11"/>
        <v>INDEC-PB - 36490-6</v>
      </c>
      <c r="E328" s="115" t="s">
        <v>495</v>
      </c>
    </row>
    <row r="329" spans="1:5" x14ac:dyDescent="0.2">
      <c r="A329" s="82">
        <v>42944</v>
      </c>
      <c r="B329" s="84" t="s">
        <v>150</v>
      </c>
      <c r="C329" s="82">
        <v>1</v>
      </c>
      <c r="D329" s="82" t="str">
        <f t="shared" si="11"/>
        <v>INDEC-PB - 42944-1</v>
      </c>
      <c r="E329" s="115" t="s">
        <v>496</v>
      </c>
    </row>
    <row r="330" spans="1:5" x14ac:dyDescent="0.2">
      <c r="A330" s="82">
        <v>42320</v>
      </c>
      <c r="B330" s="84" t="s">
        <v>150</v>
      </c>
      <c r="C330" s="82">
        <v>1</v>
      </c>
      <c r="D330" s="82" t="str">
        <f t="shared" si="11"/>
        <v>INDEC-PB - 42320-1</v>
      </c>
      <c r="E330" s="115" t="s">
        <v>497</v>
      </c>
    </row>
    <row r="331" spans="1:5" x14ac:dyDescent="0.2">
      <c r="A331" s="82">
        <v>37420</v>
      </c>
      <c r="B331" s="84" t="s">
        <v>150</v>
      </c>
      <c r="C331" s="82">
        <v>1</v>
      </c>
      <c r="D331" s="82" t="str">
        <f t="shared" si="11"/>
        <v>INDEC-PB - 37420-1</v>
      </c>
      <c r="E331" s="115" t="s">
        <v>498</v>
      </c>
    </row>
    <row r="332" spans="1:5" x14ac:dyDescent="0.2">
      <c r="A332" s="82">
        <v>49115</v>
      </c>
      <c r="B332" s="84" t="s">
        <v>150</v>
      </c>
      <c r="C332" s="82">
        <v>2</v>
      </c>
      <c r="D332" s="82" t="str">
        <f t="shared" si="11"/>
        <v>INDEC-PB - 49115-2</v>
      </c>
      <c r="E332" s="115" t="s">
        <v>499</v>
      </c>
    </row>
    <row r="333" spans="1:5" x14ac:dyDescent="0.2">
      <c r="A333" s="82">
        <v>36320</v>
      </c>
      <c r="B333" s="84" t="s">
        <v>150</v>
      </c>
      <c r="C333" s="82">
        <v>3</v>
      </c>
      <c r="D333" s="82" t="str">
        <f t="shared" si="11"/>
        <v>INDEC-PB - 36320-3</v>
      </c>
      <c r="E333" s="115" t="s">
        <v>500</v>
      </c>
    </row>
    <row r="334" spans="1:5" x14ac:dyDescent="0.2">
      <c r="A334" s="82">
        <v>36320</v>
      </c>
      <c r="B334" s="84" t="s">
        <v>150</v>
      </c>
      <c r="C334" s="82">
        <v>2</v>
      </c>
      <c r="D334" s="82" t="str">
        <f t="shared" si="11"/>
        <v>INDEC-PB - 36320-2</v>
      </c>
      <c r="E334" s="115" t="s">
        <v>501</v>
      </c>
    </row>
    <row r="335" spans="1:5" x14ac:dyDescent="0.2">
      <c r="A335" s="82">
        <v>36320</v>
      </c>
      <c r="B335" s="84" t="s">
        <v>150</v>
      </c>
      <c r="C335" s="82">
        <v>1</v>
      </c>
      <c r="D335" s="82" t="str">
        <f t="shared" si="11"/>
        <v>INDEC-PB - 36320-1</v>
      </c>
      <c r="E335" s="115" t="s">
        <v>502</v>
      </c>
    </row>
    <row r="336" spans="1:5" x14ac:dyDescent="0.2">
      <c r="A336" s="82">
        <v>46220</v>
      </c>
      <c r="B336" s="84" t="s">
        <v>150</v>
      </c>
      <c r="C336" s="82">
        <v>1</v>
      </c>
      <c r="D336" s="82" t="str">
        <f t="shared" si="11"/>
        <v>INDEC-PB - 46220-1</v>
      </c>
      <c r="E336" s="115" t="s">
        <v>503</v>
      </c>
    </row>
    <row r="337" spans="1:5" x14ac:dyDescent="0.2">
      <c r="A337" s="82">
        <v>34800</v>
      </c>
      <c r="B337" s="84" t="s">
        <v>150</v>
      </c>
      <c r="C337" s="82">
        <v>1</v>
      </c>
      <c r="D337" s="82" t="str">
        <f t="shared" si="11"/>
        <v>INDEC-PB - 34800-1</v>
      </c>
      <c r="E337" s="115" t="s">
        <v>504</v>
      </c>
    </row>
    <row r="338" spans="1:5" x14ac:dyDescent="0.2">
      <c r="A338" s="82">
        <v>37440</v>
      </c>
      <c r="B338" s="84" t="s">
        <v>150</v>
      </c>
      <c r="C338" s="82">
        <v>1</v>
      </c>
      <c r="D338" s="82" t="str">
        <f t="shared" si="11"/>
        <v>INDEC-PB - 37440-1</v>
      </c>
      <c r="E338" s="115" t="s">
        <v>505</v>
      </c>
    </row>
    <row r="339" spans="1:5" x14ac:dyDescent="0.2">
      <c r="A339" s="82">
        <v>42992</v>
      </c>
      <c r="B339" s="84" t="s">
        <v>150</v>
      </c>
      <c r="C339" s="82">
        <v>1</v>
      </c>
      <c r="D339" s="82" t="str">
        <f t="shared" si="11"/>
        <v>INDEC-PB - 42992-1</v>
      </c>
      <c r="E339" s="115" t="s">
        <v>506</v>
      </c>
    </row>
    <row r="340" spans="1:5" x14ac:dyDescent="0.2">
      <c r="A340" s="82">
        <v>42999</v>
      </c>
      <c r="B340" s="84" t="s">
        <v>150</v>
      </c>
      <c r="C340" s="82">
        <v>2</v>
      </c>
      <c r="D340" s="82" t="str">
        <f t="shared" si="11"/>
        <v>INDEC-PB - 42999-2</v>
      </c>
      <c r="E340" s="115" t="s">
        <v>507</v>
      </c>
    </row>
    <row r="341" spans="1:5" x14ac:dyDescent="0.2">
      <c r="A341" s="82">
        <v>42944</v>
      </c>
      <c r="B341" s="84" t="s">
        <v>150</v>
      </c>
      <c r="C341" s="82">
        <v>2</v>
      </c>
      <c r="D341" s="82" t="str">
        <f t="shared" si="11"/>
        <v>INDEC-PB - 42944-2</v>
      </c>
      <c r="E341" s="115" t="s">
        <v>508</v>
      </c>
    </row>
    <row r="342" spans="1:5" x14ac:dyDescent="0.2">
      <c r="A342" s="82">
        <v>43230</v>
      </c>
      <c r="B342" s="84" t="s">
        <v>150</v>
      </c>
      <c r="C342" s="82">
        <v>1</v>
      </c>
      <c r="D342" s="82" t="str">
        <f t="shared" si="11"/>
        <v>INDEC-PB - 43230-1</v>
      </c>
      <c r="E342" s="115" t="s">
        <v>509</v>
      </c>
    </row>
    <row r="343" spans="1:5" x14ac:dyDescent="0.2">
      <c r="A343" s="82">
        <v>46340</v>
      </c>
      <c r="B343" s="84" t="s">
        <v>150</v>
      </c>
      <c r="C343" s="82">
        <v>1</v>
      </c>
      <c r="D343" s="82" t="str">
        <f t="shared" si="11"/>
        <v>INDEC-PB - 46340-1</v>
      </c>
      <c r="E343" s="115" t="s">
        <v>510</v>
      </c>
    </row>
    <row r="344" spans="1:5" x14ac:dyDescent="0.2">
      <c r="A344" s="82">
        <v>36270</v>
      </c>
      <c r="B344" s="84" t="s">
        <v>150</v>
      </c>
      <c r="C344" s="82">
        <v>2</v>
      </c>
      <c r="D344" s="82" t="str">
        <f t="shared" si="11"/>
        <v>INDEC-PB - 36270-2</v>
      </c>
      <c r="E344" s="115" t="s">
        <v>511</v>
      </c>
    </row>
    <row r="345" spans="1:5" x14ac:dyDescent="0.2">
      <c r="A345" s="82">
        <v>42190</v>
      </c>
      <c r="B345" s="84" t="s">
        <v>150</v>
      </c>
      <c r="C345" s="82">
        <v>2</v>
      </c>
      <c r="D345" s="82" t="str">
        <f t="shared" si="11"/>
        <v>INDEC-PB - 42190-2</v>
      </c>
      <c r="E345" s="115" t="s">
        <v>512</v>
      </c>
    </row>
    <row r="346" spans="1:5" x14ac:dyDescent="0.2">
      <c r="A346" s="82">
        <v>36990</v>
      </c>
      <c r="B346" s="84" t="s">
        <v>150</v>
      </c>
      <c r="C346" s="82">
        <v>2</v>
      </c>
      <c r="D346" s="82" t="str">
        <f t="shared" si="11"/>
        <v>INDEC-PB - 36990-2</v>
      </c>
      <c r="E346" s="115" t="s">
        <v>513</v>
      </c>
    </row>
    <row r="347" spans="1:5" x14ac:dyDescent="0.2">
      <c r="A347" s="82">
        <v>31600</v>
      </c>
      <c r="B347" s="84" t="s">
        <v>150</v>
      </c>
      <c r="C347" s="82">
        <v>1</v>
      </c>
      <c r="D347" s="82" t="str">
        <f t="shared" si="11"/>
        <v>INDEC-PB - 31600-1</v>
      </c>
      <c r="E347" s="115" t="s">
        <v>514</v>
      </c>
    </row>
    <row r="348" spans="1:5" x14ac:dyDescent="0.2">
      <c r="A348" s="82">
        <v>32600</v>
      </c>
      <c r="B348" s="84" t="s">
        <v>150</v>
      </c>
      <c r="C348" s="82">
        <v>1</v>
      </c>
      <c r="D348" s="82" t="str">
        <f t="shared" si="11"/>
        <v>INDEC-PB - 32600-1</v>
      </c>
      <c r="E348" s="115" t="s">
        <v>515</v>
      </c>
    </row>
    <row r="349" spans="1:5" x14ac:dyDescent="0.2">
      <c r="A349" s="82">
        <v>36111</v>
      </c>
      <c r="B349" s="84" t="s">
        <v>150</v>
      </c>
      <c r="C349" s="82">
        <v>3</v>
      </c>
      <c r="D349" s="82" t="str">
        <f t="shared" si="11"/>
        <v>INDEC-PB - 36111-3</v>
      </c>
      <c r="E349" s="115" t="s">
        <v>516</v>
      </c>
    </row>
    <row r="350" spans="1:5" x14ac:dyDescent="0.2">
      <c r="A350" s="82">
        <v>36111</v>
      </c>
      <c r="B350" s="84" t="s">
        <v>150</v>
      </c>
      <c r="C350" s="82">
        <v>2</v>
      </c>
      <c r="D350" s="82" t="str">
        <f t="shared" si="11"/>
        <v>INDEC-PB - 36111-2</v>
      </c>
      <c r="E350" s="115" t="s">
        <v>517</v>
      </c>
    </row>
    <row r="351" spans="1:5" x14ac:dyDescent="0.2">
      <c r="A351" s="82">
        <v>36111</v>
      </c>
      <c r="B351" s="84" t="s">
        <v>150</v>
      </c>
      <c r="C351" s="82">
        <v>1</v>
      </c>
      <c r="D351" s="82" t="str">
        <f t="shared" si="11"/>
        <v>INDEC-PB - 36111-1</v>
      </c>
      <c r="E351" s="115" t="s">
        <v>518</v>
      </c>
    </row>
    <row r="352" spans="1:5" x14ac:dyDescent="0.2">
      <c r="A352" s="82">
        <v>42921</v>
      </c>
      <c r="B352" s="84" t="s">
        <v>150</v>
      </c>
      <c r="C352" s="82">
        <v>1</v>
      </c>
      <c r="D352" s="82" t="str">
        <f t="shared" si="11"/>
        <v>INDEC-PB - 42921-1</v>
      </c>
      <c r="E352" s="115" t="s">
        <v>519</v>
      </c>
    </row>
    <row r="353" spans="1:5" x14ac:dyDescent="0.2">
      <c r="A353" s="82">
        <v>34800</v>
      </c>
      <c r="B353" s="84" t="s">
        <v>150</v>
      </c>
      <c r="C353" s="82">
        <v>2</v>
      </c>
      <c r="D353" s="82" t="str">
        <f t="shared" si="11"/>
        <v>INDEC-PB - 34800-2</v>
      </c>
      <c r="E353" s="115" t="s">
        <v>520</v>
      </c>
    </row>
    <row r="354" spans="1:5" x14ac:dyDescent="0.2">
      <c r="A354" s="82">
        <v>49129</v>
      </c>
      <c r="B354" s="84" t="s">
        <v>150</v>
      </c>
      <c r="C354" s="82">
        <v>1</v>
      </c>
      <c r="D354" s="82" t="str">
        <f t="shared" si="11"/>
        <v>INDEC-PB - 49129-1</v>
      </c>
      <c r="E354" s="115" t="s">
        <v>521</v>
      </c>
    </row>
    <row r="355" spans="1:5" x14ac:dyDescent="0.2">
      <c r="A355" s="82">
        <v>43220</v>
      </c>
      <c r="B355" s="84" t="s">
        <v>150</v>
      </c>
      <c r="C355" s="82">
        <v>1</v>
      </c>
      <c r="D355" s="82" t="str">
        <f t="shared" si="11"/>
        <v>INDEC-PB - 43220-1</v>
      </c>
      <c r="E355" s="115" t="s">
        <v>522</v>
      </c>
    </row>
    <row r="356" spans="1:5" x14ac:dyDescent="0.2">
      <c r="A356" s="82">
        <v>35110</v>
      </c>
      <c r="B356" s="84" t="s">
        <v>150</v>
      </c>
      <c r="C356" s="82">
        <v>1</v>
      </c>
      <c r="D356" s="82" t="str">
        <f t="shared" si="11"/>
        <v>INDEC-PB - 35110-1</v>
      </c>
      <c r="E356" s="115" t="s">
        <v>523</v>
      </c>
    </row>
    <row r="357" spans="1:5" x14ac:dyDescent="0.2">
      <c r="A357" s="82">
        <v>17100</v>
      </c>
      <c r="B357" s="84" t="s">
        <v>150</v>
      </c>
      <c r="C357" s="82">
        <v>1</v>
      </c>
      <c r="D357" s="82" t="str">
        <f t="shared" si="11"/>
        <v>INDEC-PB - 17100-1</v>
      </c>
      <c r="E357" s="115" t="s">
        <v>524</v>
      </c>
    </row>
    <row r="358" spans="1:5" x14ac:dyDescent="0.2">
      <c r="A358" s="82">
        <v>49129</v>
      </c>
      <c r="B358" s="84" t="s">
        <v>150</v>
      </c>
      <c r="C358" s="82">
        <v>3</v>
      </c>
      <c r="D358" s="82" t="str">
        <f t="shared" si="11"/>
        <v>INDEC-PB - 49129-3</v>
      </c>
      <c r="E358" s="115" t="s">
        <v>525</v>
      </c>
    </row>
    <row r="359" spans="1:5" x14ac:dyDescent="0.2">
      <c r="A359" s="82">
        <v>35110</v>
      </c>
      <c r="B359" s="84" t="s">
        <v>150</v>
      </c>
      <c r="C359" s="82">
        <v>2</v>
      </c>
      <c r="D359" s="82" t="str">
        <f t="shared" si="11"/>
        <v>INDEC-PB - 35110-2</v>
      </c>
      <c r="E359" s="115" t="s">
        <v>526</v>
      </c>
    </row>
    <row r="360" spans="1:5" x14ac:dyDescent="0.2">
      <c r="A360" s="82">
        <v>37129</v>
      </c>
      <c r="B360" s="84" t="s">
        <v>150</v>
      </c>
      <c r="C360" s="82">
        <v>1</v>
      </c>
      <c r="D360" s="82" t="str">
        <f t="shared" si="11"/>
        <v>INDEC-PB - 37129-1</v>
      </c>
      <c r="E360" s="115" t="s">
        <v>527</v>
      </c>
    </row>
    <row r="361" spans="1:5" x14ac:dyDescent="0.2">
      <c r="A361" s="82">
        <v>36490</v>
      </c>
      <c r="B361" s="84" t="s">
        <v>150</v>
      </c>
      <c r="C361" s="82">
        <v>4</v>
      </c>
      <c r="D361" s="82" t="str">
        <f t="shared" si="11"/>
        <v>INDEC-PB - 36490-4</v>
      </c>
      <c r="E361" s="115" t="s">
        <v>528</v>
      </c>
    </row>
    <row r="362" spans="1:5" x14ac:dyDescent="0.2">
      <c r="A362" s="82">
        <v>33370</v>
      </c>
      <c r="B362" s="84" t="s">
        <v>150</v>
      </c>
      <c r="C362" s="82">
        <v>1</v>
      </c>
      <c r="D362" s="82" t="str">
        <f t="shared" si="11"/>
        <v>INDEC-PB - 33370-1</v>
      </c>
      <c r="E362" s="115" t="s">
        <v>529</v>
      </c>
    </row>
    <row r="363" spans="1:5" x14ac:dyDescent="0.2">
      <c r="A363" s="82">
        <v>12020</v>
      </c>
      <c r="B363" s="84" t="s">
        <v>150</v>
      </c>
      <c r="C363" s="82">
        <v>1</v>
      </c>
      <c r="D363" s="82" t="str">
        <f t="shared" si="11"/>
        <v>INDEC-PB - 12020-1</v>
      </c>
      <c r="E363" s="115" t="s">
        <v>530</v>
      </c>
    </row>
    <row r="364" spans="1:5" x14ac:dyDescent="0.2">
      <c r="A364" s="82">
        <v>33360</v>
      </c>
      <c r="B364" s="84" t="s">
        <v>150</v>
      </c>
      <c r="C364" s="82">
        <v>1</v>
      </c>
      <c r="D364" s="82" t="str">
        <f t="shared" si="11"/>
        <v>INDEC-PB - 33360-1</v>
      </c>
      <c r="E364" s="115" t="s">
        <v>531</v>
      </c>
    </row>
    <row r="365" spans="1:5" x14ac:dyDescent="0.2">
      <c r="A365" s="82">
        <v>33410</v>
      </c>
      <c r="B365" s="84" t="s">
        <v>150</v>
      </c>
      <c r="C365" s="82">
        <v>1</v>
      </c>
      <c r="D365" s="82" t="str">
        <f t="shared" si="11"/>
        <v>INDEC-PB - 33410-1</v>
      </c>
      <c r="E365" s="115" t="s">
        <v>532</v>
      </c>
    </row>
    <row r="366" spans="1:5" x14ac:dyDescent="0.2">
      <c r="A366" s="82">
        <v>42911</v>
      </c>
      <c r="B366" s="84" t="s">
        <v>150</v>
      </c>
      <c r="C366" s="82">
        <v>1</v>
      </c>
      <c r="D366" s="82" t="str">
        <f t="shared" si="11"/>
        <v>INDEC-PB - 42911-1</v>
      </c>
      <c r="E366" s="115" t="s">
        <v>533</v>
      </c>
    </row>
    <row r="367" spans="1:5" x14ac:dyDescent="0.2">
      <c r="A367" s="82">
        <v>46113</v>
      </c>
      <c r="B367" s="84" t="s">
        <v>150</v>
      </c>
      <c r="C367" s="82">
        <v>1</v>
      </c>
      <c r="D367" s="82" t="str">
        <f t="shared" si="11"/>
        <v>INDEC-PB - 46113-1</v>
      </c>
      <c r="E367" s="115" t="s">
        <v>534</v>
      </c>
    </row>
    <row r="368" spans="1:5" x14ac:dyDescent="0.2">
      <c r="A368" s="82">
        <v>42921</v>
      </c>
      <c r="B368" s="84" t="s">
        <v>150</v>
      </c>
      <c r="C368" s="82">
        <v>2</v>
      </c>
      <c r="D368" s="82" t="str">
        <f t="shared" si="11"/>
        <v>INDEC-PB - 42921-2</v>
      </c>
      <c r="E368" s="115" t="s">
        <v>535</v>
      </c>
    </row>
    <row r="369" spans="1:5" x14ac:dyDescent="0.2">
      <c r="A369" s="82">
        <v>37990</v>
      </c>
      <c r="B369" s="84" t="s">
        <v>150</v>
      </c>
      <c r="C369" s="82">
        <v>1</v>
      </c>
      <c r="D369" s="82" t="str">
        <f t="shared" si="11"/>
        <v>INDEC-PB - 37990-1</v>
      </c>
      <c r="E369" s="115" t="s">
        <v>536</v>
      </c>
    </row>
    <row r="370" spans="1:5" x14ac:dyDescent="0.2">
      <c r="A370" s="82">
        <v>41242</v>
      </c>
      <c r="B370" s="84" t="s">
        <v>150</v>
      </c>
      <c r="C370" s="82">
        <v>1</v>
      </c>
      <c r="D370" s="82" t="str">
        <f t="shared" si="11"/>
        <v>INDEC-PB - 41242-1</v>
      </c>
      <c r="E370" s="115" t="s">
        <v>537</v>
      </c>
    </row>
    <row r="371" spans="1:5" x14ac:dyDescent="0.2">
      <c r="A371" s="82">
        <v>37510</v>
      </c>
      <c r="B371" s="84" t="s">
        <v>150</v>
      </c>
      <c r="C371" s="82">
        <v>1</v>
      </c>
      <c r="D371" s="82" t="str">
        <f t="shared" ref="D371:D425" si="12">CONCATENATE("INDEC-PB - ",A371,B371,C371)</f>
        <v>INDEC-PB - 37510-1</v>
      </c>
      <c r="E371" s="115" t="s">
        <v>538</v>
      </c>
    </row>
    <row r="372" spans="1:5" x14ac:dyDescent="0.2">
      <c r="A372" s="82">
        <v>44440</v>
      </c>
      <c r="B372" s="84" t="s">
        <v>150</v>
      </c>
      <c r="C372" s="82">
        <v>1</v>
      </c>
      <c r="D372" s="82" t="str">
        <f t="shared" si="12"/>
        <v>INDEC-PB - 44440-1</v>
      </c>
      <c r="E372" s="115" t="s">
        <v>539</v>
      </c>
    </row>
    <row r="373" spans="1:5" x14ac:dyDescent="0.2">
      <c r="A373" s="82">
        <v>35110</v>
      </c>
      <c r="B373" s="84" t="s">
        <v>150</v>
      </c>
      <c r="C373" s="82">
        <v>5</v>
      </c>
      <c r="D373" s="82" t="str">
        <f t="shared" si="12"/>
        <v>INDEC-PB - 35110-5</v>
      </c>
      <c r="E373" s="115" t="s">
        <v>540</v>
      </c>
    </row>
    <row r="374" spans="1:5" x14ac:dyDescent="0.2">
      <c r="A374" s="82">
        <v>46212</v>
      </c>
      <c r="B374" s="84" t="s">
        <v>150</v>
      </c>
      <c r="C374" s="82">
        <v>1</v>
      </c>
      <c r="D374" s="82" t="str">
        <f t="shared" si="12"/>
        <v>INDEC-PB - 46212-1</v>
      </c>
      <c r="E374" s="115" t="s">
        <v>541</v>
      </c>
    </row>
    <row r="375" spans="1:5" x14ac:dyDescent="0.2">
      <c r="A375" s="82">
        <v>33340</v>
      </c>
      <c r="B375" s="84" t="s">
        <v>150</v>
      </c>
      <c r="C375" s="82">
        <v>1</v>
      </c>
      <c r="D375" s="82" t="str">
        <f t="shared" si="12"/>
        <v>INDEC-PB - 33340-1</v>
      </c>
      <c r="E375" s="115" t="s">
        <v>542</v>
      </c>
    </row>
    <row r="376" spans="1:5" x14ac:dyDescent="0.2">
      <c r="A376" s="82">
        <v>37350</v>
      </c>
      <c r="B376" s="84" t="s">
        <v>150</v>
      </c>
      <c r="C376" s="82">
        <v>1</v>
      </c>
      <c r="D376" s="82" t="str">
        <f t="shared" si="12"/>
        <v>INDEC-PB - 37350-1</v>
      </c>
      <c r="E376" s="115" t="s">
        <v>543</v>
      </c>
    </row>
    <row r="377" spans="1:5" x14ac:dyDescent="0.2">
      <c r="A377" s="82">
        <v>37320</v>
      </c>
      <c r="B377" s="84" t="s">
        <v>150</v>
      </c>
      <c r="C377" s="82">
        <v>1</v>
      </c>
      <c r="D377" s="82" t="str">
        <f t="shared" si="12"/>
        <v>INDEC-PB - 37320-1</v>
      </c>
      <c r="E377" s="115" t="s">
        <v>544</v>
      </c>
    </row>
    <row r="378" spans="1:5" x14ac:dyDescent="0.2">
      <c r="A378" s="82">
        <v>41532</v>
      </c>
      <c r="B378" s="84" t="s">
        <v>150</v>
      </c>
      <c r="C378" s="82">
        <v>11</v>
      </c>
      <c r="D378" s="82" t="str">
        <f t="shared" si="12"/>
        <v>INDEC-PB - 41532-11</v>
      </c>
      <c r="E378" s="115" t="s">
        <v>545</v>
      </c>
    </row>
    <row r="379" spans="1:5" x14ac:dyDescent="0.2">
      <c r="A379" s="82">
        <v>41532</v>
      </c>
      <c r="B379" s="84" t="s">
        <v>150</v>
      </c>
      <c r="C379" s="82">
        <v>1</v>
      </c>
      <c r="D379" s="82" t="str">
        <f t="shared" si="12"/>
        <v>INDEC-PB - 41532-1</v>
      </c>
      <c r="E379" s="115" t="s">
        <v>546</v>
      </c>
    </row>
    <row r="380" spans="1:5" x14ac:dyDescent="0.2">
      <c r="A380" s="82">
        <v>31430</v>
      </c>
      <c r="B380" s="84" t="s">
        <v>150</v>
      </c>
      <c r="C380" s="82">
        <v>1</v>
      </c>
      <c r="D380" s="82" t="str">
        <f t="shared" si="12"/>
        <v>INDEC-PB - 31430-1</v>
      </c>
      <c r="E380" s="115" t="s">
        <v>547</v>
      </c>
    </row>
    <row r="381" spans="1:5" x14ac:dyDescent="0.2">
      <c r="A381" s="82">
        <v>31100</v>
      </c>
      <c r="B381" s="84" t="s">
        <v>150</v>
      </c>
      <c r="C381" s="82">
        <v>1</v>
      </c>
      <c r="D381" s="82" t="str">
        <f t="shared" si="12"/>
        <v>INDEC-PB - 31100-1</v>
      </c>
      <c r="E381" s="115" t="s">
        <v>548</v>
      </c>
    </row>
    <row r="382" spans="1:5" x14ac:dyDescent="0.2">
      <c r="A382" s="82">
        <v>31420</v>
      </c>
      <c r="B382" s="84" t="s">
        <v>150</v>
      </c>
      <c r="C382" s="82">
        <v>1</v>
      </c>
      <c r="D382" s="82" t="str">
        <f t="shared" si="12"/>
        <v>INDEC-PB - 31420-1</v>
      </c>
      <c r="E382" s="115" t="s">
        <v>549</v>
      </c>
    </row>
    <row r="383" spans="1:5" x14ac:dyDescent="0.2">
      <c r="A383" s="82">
        <v>31420</v>
      </c>
      <c r="B383" s="84" t="s">
        <v>150</v>
      </c>
      <c r="C383" s="82">
        <v>2</v>
      </c>
      <c r="D383" s="82" t="str">
        <f t="shared" si="12"/>
        <v>INDEC-PB - 31420-2</v>
      </c>
      <c r="E383" s="115" t="s">
        <v>550</v>
      </c>
    </row>
    <row r="384" spans="1:5" x14ac:dyDescent="0.2">
      <c r="A384" s="82">
        <v>44222</v>
      </c>
      <c r="B384" s="84" t="s">
        <v>150</v>
      </c>
      <c r="C384" s="82">
        <v>1</v>
      </c>
      <c r="D384" s="82" t="str">
        <f t="shared" si="12"/>
        <v>INDEC-PB - 44222-1</v>
      </c>
      <c r="E384" s="115" t="s">
        <v>551</v>
      </c>
    </row>
    <row r="385" spans="1:5" x14ac:dyDescent="0.2">
      <c r="A385" s="82">
        <v>44427</v>
      </c>
      <c r="B385" s="84" t="s">
        <v>150</v>
      </c>
      <c r="C385" s="82">
        <v>1</v>
      </c>
      <c r="D385" s="82" t="str">
        <f t="shared" si="12"/>
        <v>INDEC-PB - 44427-1</v>
      </c>
      <c r="E385" s="115" t="s">
        <v>552</v>
      </c>
    </row>
    <row r="386" spans="1:5" x14ac:dyDescent="0.2">
      <c r="A386" s="82">
        <v>44430</v>
      </c>
      <c r="B386" s="84" t="s">
        <v>150</v>
      </c>
      <c r="C386" s="82">
        <v>1</v>
      </c>
      <c r="D386" s="82" t="str">
        <f t="shared" si="12"/>
        <v>INDEC-PB - 44430-1</v>
      </c>
      <c r="E386" s="115" t="s">
        <v>553</v>
      </c>
    </row>
    <row r="387" spans="1:5" x14ac:dyDescent="0.2">
      <c r="A387" s="82">
        <v>37930</v>
      </c>
      <c r="B387" s="84" t="s">
        <v>150</v>
      </c>
      <c r="C387" s="82">
        <v>1</v>
      </c>
      <c r="D387" s="82" t="str">
        <f t="shared" si="12"/>
        <v>INDEC-PB - 37930-1</v>
      </c>
      <c r="E387" s="115" t="s">
        <v>554</v>
      </c>
    </row>
    <row r="388" spans="1:5" x14ac:dyDescent="0.2">
      <c r="A388" s="82">
        <v>37330</v>
      </c>
      <c r="B388" s="84" t="s">
        <v>150</v>
      </c>
      <c r="C388" s="82">
        <v>1</v>
      </c>
      <c r="D388" s="82" t="str">
        <f t="shared" si="12"/>
        <v>INDEC-PB - 37330-1</v>
      </c>
      <c r="E388" s="115" t="s">
        <v>555</v>
      </c>
    </row>
    <row r="389" spans="1:5" x14ac:dyDescent="0.2">
      <c r="A389" s="82">
        <v>37540</v>
      </c>
      <c r="B389" s="84" t="s">
        <v>150</v>
      </c>
      <c r="C389" s="82">
        <v>1</v>
      </c>
      <c r="D389" s="82" t="str">
        <f t="shared" si="12"/>
        <v>INDEC-PB - 37540-1</v>
      </c>
      <c r="E389" s="115" t="s">
        <v>556</v>
      </c>
    </row>
    <row r="390" spans="1:5" x14ac:dyDescent="0.2">
      <c r="A390" s="82">
        <v>43121</v>
      </c>
      <c r="B390" s="84" t="s">
        <v>150</v>
      </c>
      <c r="C390" s="82">
        <v>1</v>
      </c>
      <c r="D390" s="82" t="str">
        <f t="shared" si="12"/>
        <v>INDEC-PB - 43121-1</v>
      </c>
      <c r="E390" s="115" t="s">
        <v>557</v>
      </c>
    </row>
    <row r="391" spans="1:5" x14ac:dyDescent="0.2">
      <c r="A391" s="82">
        <v>46112</v>
      </c>
      <c r="B391" s="84" t="s">
        <v>150</v>
      </c>
      <c r="C391" s="82">
        <v>1</v>
      </c>
      <c r="D391" s="82" t="str">
        <f t="shared" si="12"/>
        <v>INDEC-PB - 46112-1</v>
      </c>
      <c r="E391" s="115" t="s">
        <v>558</v>
      </c>
    </row>
    <row r="392" spans="1:5" x14ac:dyDescent="0.2">
      <c r="A392" s="82">
        <v>43122</v>
      </c>
      <c r="B392" s="84" t="s">
        <v>150</v>
      </c>
      <c r="C392" s="82">
        <v>1</v>
      </c>
      <c r="D392" s="82" t="str">
        <f t="shared" si="12"/>
        <v>INDEC-PB - 43122-1</v>
      </c>
      <c r="E392" s="115" t="s">
        <v>559</v>
      </c>
    </row>
    <row r="393" spans="1:5" x14ac:dyDescent="0.2">
      <c r="A393" s="82">
        <v>49911</v>
      </c>
      <c r="B393" s="84" t="s">
        <v>150</v>
      </c>
      <c r="C393" s="82">
        <v>1</v>
      </c>
      <c r="D393" s="82" t="str">
        <f t="shared" si="12"/>
        <v>INDEC-PB - 49911-1</v>
      </c>
      <c r="E393" s="115" t="s">
        <v>560</v>
      </c>
    </row>
    <row r="394" spans="1:5" x14ac:dyDescent="0.2">
      <c r="A394" s="82">
        <v>33310</v>
      </c>
      <c r="B394" s="84" t="s">
        <v>150</v>
      </c>
      <c r="C394" s="82">
        <v>1</v>
      </c>
      <c r="D394" s="82" t="str">
        <f t="shared" si="12"/>
        <v>INDEC-PB - 33310-1</v>
      </c>
      <c r="E394" s="115" t="s">
        <v>561</v>
      </c>
    </row>
    <row r="395" spans="1:5" x14ac:dyDescent="0.2">
      <c r="A395" s="82">
        <v>32129</v>
      </c>
      <c r="B395" s="84" t="s">
        <v>150</v>
      </c>
      <c r="C395" s="82">
        <v>1</v>
      </c>
      <c r="D395" s="82" t="str">
        <f t="shared" si="12"/>
        <v>INDEC-PB - 32129-1</v>
      </c>
      <c r="E395" s="115" t="s">
        <v>562</v>
      </c>
    </row>
    <row r="396" spans="1:5" x14ac:dyDescent="0.2">
      <c r="A396" s="82">
        <v>37990</v>
      </c>
      <c r="B396" s="84" t="s">
        <v>150</v>
      </c>
      <c r="C396" s="82">
        <v>2</v>
      </c>
      <c r="D396" s="82" t="str">
        <f t="shared" si="12"/>
        <v>INDEC-PB - 37990-2</v>
      </c>
      <c r="E396" s="115" t="s">
        <v>563</v>
      </c>
    </row>
    <row r="397" spans="1:5" x14ac:dyDescent="0.2">
      <c r="A397" s="82">
        <v>41251</v>
      </c>
      <c r="B397" s="84" t="s">
        <v>150</v>
      </c>
      <c r="C397" s="82">
        <v>1</v>
      </c>
      <c r="D397" s="82" t="str">
        <f t="shared" si="12"/>
        <v>INDEC-PB - 41251-1</v>
      </c>
      <c r="E397" s="115" t="s">
        <v>564</v>
      </c>
    </row>
    <row r="398" spans="1:5" x14ac:dyDescent="0.2">
      <c r="A398" s="82">
        <v>12010</v>
      </c>
      <c r="B398" s="84" t="s">
        <v>150</v>
      </c>
      <c r="C398" s="82">
        <v>1</v>
      </c>
      <c r="D398" s="82" t="str">
        <f t="shared" si="12"/>
        <v>INDEC-PB - 12010-1</v>
      </c>
      <c r="E398" s="115" t="s">
        <v>565</v>
      </c>
    </row>
    <row r="399" spans="1:5" x14ac:dyDescent="0.2">
      <c r="A399" s="82">
        <v>15320</v>
      </c>
      <c r="B399" s="84" t="s">
        <v>150</v>
      </c>
      <c r="C399" s="82">
        <v>1</v>
      </c>
      <c r="D399" s="82" t="str">
        <f t="shared" si="12"/>
        <v>INDEC-PB - 15320-1</v>
      </c>
      <c r="E399" s="115" t="s">
        <v>566</v>
      </c>
    </row>
    <row r="400" spans="1:5" x14ac:dyDescent="0.2">
      <c r="A400" s="82">
        <v>41116</v>
      </c>
      <c r="B400" s="84" t="s">
        <v>150</v>
      </c>
      <c r="C400" s="82">
        <v>1</v>
      </c>
      <c r="D400" s="82" t="str">
        <f t="shared" si="12"/>
        <v>INDEC-PB - 41116-1</v>
      </c>
      <c r="E400" s="115" t="s">
        <v>567</v>
      </c>
    </row>
    <row r="401" spans="1:5" x14ac:dyDescent="0.2">
      <c r="A401" s="82">
        <v>42999</v>
      </c>
      <c r="B401" s="84" t="s">
        <v>150</v>
      </c>
      <c r="C401" s="82">
        <v>1</v>
      </c>
      <c r="D401" s="82" t="str">
        <f t="shared" si="12"/>
        <v>INDEC-PB - 42999-1</v>
      </c>
      <c r="E401" s="115" t="s">
        <v>568</v>
      </c>
    </row>
    <row r="402" spans="1:5" x14ac:dyDescent="0.2">
      <c r="A402" s="82">
        <v>35110</v>
      </c>
      <c r="B402" s="84" t="s">
        <v>150</v>
      </c>
      <c r="C402" s="82">
        <v>3</v>
      </c>
      <c r="D402" s="82" t="str">
        <f t="shared" si="12"/>
        <v>INDEC-PB - 35110-3</v>
      </c>
      <c r="E402" s="115" t="s">
        <v>569</v>
      </c>
    </row>
    <row r="403" spans="1:5" x14ac:dyDescent="0.2">
      <c r="A403" s="82">
        <v>34740</v>
      </c>
      <c r="B403" s="84" t="s">
        <v>150</v>
      </c>
      <c r="C403" s="82">
        <v>6</v>
      </c>
      <c r="D403" s="82" t="str">
        <f t="shared" si="12"/>
        <v>INDEC-PB - 34740-6</v>
      </c>
      <c r="E403" s="115" t="s">
        <v>570</v>
      </c>
    </row>
    <row r="404" spans="1:5" x14ac:dyDescent="0.2">
      <c r="A404" s="82">
        <v>34730</v>
      </c>
      <c r="B404" s="84" t="s">
        <v>150</v>
      </c>
      <c r="C404" s="82">
        <v>1</v>
      </c>
      <c r="D404" s="82" t="str">
        <f t="shared" si="12"/>
        <v>INDEC-PB - 34730-1</v>
      </c>
      <c r="E404" s="115" t="s">
        <v>571</v>
      </c>
    </row>
    <row r="405" spans="1:5" x14ac:dyDescent="0.2">
      <c r="A405" s="82">
        <v>34720</v>
      </c>
      <c r="B405" s="84" t="s">
        <v>150</v>
      </c>
      <c r="C405" s="82">
        <v>1</v>
      </c>
      <c r="D405" s="82" t="str">
        <f t="shared" si="12"/>
        <v>INDEC-PB - 34720-1</v>
      </c>
      <c r="E405" s="115" t="s">
        <v>572</v>
      </c>
    </row>
    <row r="406" spans="1:5" x14ac:dyDescent="0.2">
      <c r="A406" s="82">
        <v>34710</v>
      </c>
      <c r="B406" s="84" t="s">
        <v>150</v>
      </c>
      <c r="C406" s="82">
        <v>1</v>
      </c>
      <c r="D406" s="82" t="str">
        <f t="shared" si="12"/>
        <v>INDEC-PB - 34710-1</v>
      </c>
      <c r="E406" s="115" t="s">
        <v>573</v>
      </c>
    </row>
    <row r="407" spans="1:5" x14ac:dyDescent="0.2">
      <c r="A407" s="82">
        <v>41530</v>
      </c>
      <c r="B407" s="84" t="s">
        <v>150</v>
      </c>
      <c r="C407" s="82">
        <v>1</v>
      </c>
      <c r="D407" s="82" t="str">
        <f t="shared" si="12"/>
        <v>INDEC-PB - 41530-1</v>
      </c>
      <c r="E407" s="115" t="s">
        <v>574</v>
      </c>
    </row>
    <row r="408" spans="1:5" x14ac:dyDescent="0.2">
      <c r="A408" s="82">
        <v>41510</v>
      </c>
      <c r="B408" s="84" t="s">
        <v>150</v>
      </c>
      <c r="C408" s="82">
        <v>1</v>
      </c>
      <c r="D408" s="82" t="str">
        <f t="shared" si="12"/>
        <v>INDEC-PB - 41510-1</v>
      </c>
      <c r="E408" s="115" t="s">
        <v>575</v>
      </c>
    </row>
    <row r="409" spans="1:5" x14ac:dyDescent="0.2">
      <c r="A409" s="82">
        <v>31600</v>
      </c>
      <c r="B409" s="84" t="s">
        <v>150</v>
      </c>
      <c r="C409" s="82">
        <v>2</v>
      </c>
      <c r="D409" s="82" t="str">
        <f t="shared" si="12"/>
        <v>INDEC-PB - 31600-2</v>
      </c>
      <c r="E409" s="115" t="s">
        <v>576</v>
      </c>
    </row>
    <row r="410" spans="1:5" x14ac:dyDescent="0.2">
      <c r="A410" s="82">
        <v>49129</v>
      </c>
      <c r="B410" s="84" t="s">
        <v>150</v>
      </c>
      <c r="C410" s="82">
        <v>2</v>
      </c>
      <c r="D410" s="82" t="str">
        <f t="shared" si="12"/>
        <v>INDEC-PB - 49129-2</v>
      </c>
      <c r="E410" s="115" t="s">
        <v>577</v>
      </c>
    </row>
    <row r="411" spans="1:5" x14ac:dyDescent="0.2">
      <c r="A411" s="82">
        <v>34740</v>
      </c>
      <c r="B411" s="84" t="s">
        <v>150</v>
      </c>
      <c r="C411" s="82">
        <v>1</v>
      </c>
      <c r="D411" s="82" t="str">
        <f t="shared" si="12"/>
        <v>INDEC-PB - 34740-1</v>
      </c>
      <c r="E411" s="115" t="s">
        <v>578</v>
      </c>
    </row>
    <row r="412" spans="1:5" x14ac:dyDescent="0.2">
      <c r="A412" s="82">
        <v>43310</v>
      </c>
      <c r="B412" s="84" t="s">
        <v>150</v>
      </c>
      <c r="C412" s="82">
        <v>1</v>
      </c>
      <c r="D412" s="82" t="str">
        <f t="shared" si="12"/>
        <v>INDEC-PB - 43310-1</v>
      </c>
      <c r="E412" s="115" t="s">
        <v>579</v>
      </c>
    </row>
    <row r="413" spans="1:5" x14ac:dyDescent="0.2">
      <c r="A413" s="82">
        <v>44240</v>
      </c>
      <c r="B413" s="84" t="s">
        <v>150</v>
      </c>
      <c r="C413" s="82">
        <v>1</v>
      </c>
      <c r="D413" s="82" t="str">
        <f t="shared" si="12"/>
        <v>INDEC-PB - 44240-1</v>
      </c>
      <c r="E413" s="115" t="s">
        <v>580</v>
      </c>
    </row>
    <row r="414" spans="1:5" x14ac:dyDescent="0.2">
      <c r="A414" s="82">
        <v>33500</v>
      </c>
      <c r="B414" s="84" t="s">
        <v>150</v>
      </c>
      <c r="C414" s="82">
        <v>1</v>
      </c>
      <c r="D414" s="82" t="str">
        <f t="shared" si="12"/>
        <v>INDEC-PB - 33500-1</v>
      </c>
      <c r="E414" s="115" t="s">
        <v>581</v>
      </c>
    </row>
    <row r="415" spans="1:5" x14ac:dyDescent="0.2">
      <c r="A415" s="82">
        <v>44214</v>
      </c>
      <c r="B415" s="84" t="s">
        <v>150</v>
      </c>
      <c r="C415" s="82">
        <v>1</v>
      </c>
      <c r="D415" s="82" t="str">
        <f t="shared" si="12"/>
        <v>INDEC-PB - 44214-1</v>
      </c>
      <c r="E415" s="115" t="s">
        <v>582</v>
      </c>
    </row>
    <row r="416" spans="1:5" x14ac:dyDescent="0.2">
      <c r="A416" s="82">
        <v>37350</v>
      </c>
      <c r="B416" s="84" t="s">
        <v>150</v>
      </c>
      <c r="C416" s="82">
        <v>2</v>
      </c>
      <c r="D416" s="82" t="str">
        <f t="shared" si="12"/>
        <v>INDEC-PB - 37350-2</v>
      </c>
      <c r="E416" s="115" t="s">
        <v>583</v>
      </c>
    </row>
    <row r="417" spans="1:5" x14ac:dyDescent="0.2">
      <c r="A417" s="82">
        <v>42943</v>
      </c>
      <c r="B417" s="84" t="s">
        <v>150</v>
      </c>
      <c r="C417" s="82">
        <v>1</v>
      </c>
      <c r="D417" s="82" t="str">
        <f t="shared" si="12"/>
        <v>INDEC-PB - 42943-1</v>
      </c>
      <c r="E417" s="115" t="s">
        <v>584</v>
      </c>
    </row>
    <row r="418" spans="1:5" x14ac:dyDescent="0.2">
      <c r="A418" s="82">
        <v>36990</v>
      </c>
      <c r="B418" s="84" t="s">
        <v>150</v>
      </c>
      <c r="C418" s="82">
        <v>1</v>
      </c>
      <c r="D418" s="82" t="str">
        <f t="shared" si="12"/>
        <v>INDEC-PB - 36990-1</v>
      </c>
      <c r="E418" s="115" t="s">
        <v>585</v>
      </c>
    </row>
    <row r="419" spans="1:5" x14ac:dyDescent="0.2">
      <c r="A419" s="82">
        <v>46121</v>
      </c>
      <c r="B419" s="84" t="s">
        <v>150</v>
      </c>
      <c r="C419" s="82">
        <v>1</v>
      </c>
      <c r="D419" s="82" t="str">
        <f t="shared" si="12"/>
        <v>INDEC-PB - 46121-1</v>
      </c>
      <c r="E419" s="115" t="s">
        <v>586</v>
      </c>
    </row>
    <row r="420" spans="1:5" x14ac:dyDescent="0.2">
      <c r="A420" s="82">
        <v>49115</v>
      </c>
      <c r="B420" s="84" t="s">
        <v>150</v>
      </c>
      <c r="C420" s="82">
        <v>1</v>
      </c>
      <c r="D420" s="82" t="str">
        <f t="shared" si="12"/>
        <v>INDEC-PB - 49115-1</v>
      </c>
      <c r="E420" s="115" t="s">
        <v>587</v>
      </c>
    </row>
    <row r="421" spans="1:5" x14ac:dyDescent="0.2">
      <c r="A421" s="82">
        <v>37113</v>
      </c>
      <c r="B421" s="84" t="s">
        <v>150</v>
      </c>
      <c r="C421" s="82">
        <v>1</v>
      </c>
      <c r="D421" s="82" t="str">
        <f t="shared" si="12"/>
        <v>INDEC-PB - 37113-1</v>
      </c>
      <c r="E421" s="115" t="s">
        <v>588</v>
      </c>
    </row>
    <row r="422" spans="1:5" x14ac:dyDescent="0.2">
      <c r="A422" s="82">
        <v>37199</v>
      </c>
      <c r="B422" s="84" t="s">
        <v>150</v>
      </c>
      <c r="C422" s="82">
        <v>3</v>
      </c>
      <c r="D422" s="82" t="str">
        <f t="shared" si="12"/>
        <v>INDEC-PB - 37199-3</v>
      </c>
      <c r="E422" s="115" t="s">
        <v>589</v>
      </c>
    </row>
    <row r="423" spans="1:5" x14ac:dyDescent="0.2">
      <c r="A423" s="82">
        <v>37199</v>
      </c>
      <c r="B423" s="84" t="s">
        <v>150</v>
      </c>
      <c r="C423" s="82">
        <v>1</v>
      </c>
      <c r="D423" s="82" t="str">
        <f t="shared" si="12"/>
        <v>INDEC-PB - 37199-1</v>
      </c>
      <c r="E423" s="115" t="s">
        <v>590</v>
      </c>
    </row>
    <row r="424" spans="1:5" x14ac:dyDescent="0.2">
      <c r="A424" s="82">
        <v>37199</v>
      </c>
      <c r="B424" s="84" t="s">
        <v>150</v>
      </c>
      <c r="C424" s="82">
        <v>2</v>
      </c>
      <c r="D424" s="82" t="str">
        <f t="shared" si="12"/>
        <v>INDEC-PB - 37199-2</v>
      </c>
      <c r="E424" s="115" t="s">
        <v>591</v>
      </c>
    </row>
    <row r="425" spans="1:5" x14ac:dyDescent="0.2">
      <c r="A425" s="82">
        <v>15200</v>
      </c>
      <c r="B425" s="84" t="s">
        <v>150</v>
      </c>
      <c r="C425" s="82">
        <v>1</v>
      </c>
      <c r="D425" s="82" t="str">
        <f t="shared" si="12"/>
        <v>INDEC-PB - 15200-1</v>
      </c>
      <c r="E425" s="115" t="s">
        <v>592</v>
      </c>
    </row>
    <row r="426" spans="1:5" x14ac:dyDescent="0.2">
      <c r="D426" s="116"/>
      <c r="E426" s="117"/>
    </row>
    <row r="427" spans="1:5" x14ac:dyDescent="0.2">
      <c r="D427" s="118"/>
      <c r="E427" s="117" t="s">
        <v>593</v>
      </c>
    </row>
    <row r="428" spans="1:5" x14ac:dyDescent="0.2">
      <c r="A428" s="84">
        <v>94920</v>
      </c>
      <c r="B428" s="84" t="s">
        <v>150</v>
      </c>
      <c r="C428" s="82">
        <v>1</v>
      </c>
      <c r="D428" s="82" t="str">
        <f t="shared" ref="D428:D445" si="13">CONCATENATE("INDEC-PB - ",A428,B428,C428)</f>
        <v>INDEC-PB - 94920-1</v>
      </c>
      <c r="E428" s="115" t="s">
        <v>594</v>
      </c>
    </row>
    <row r="429" spans="1:5" x14ac:dyDescent="0.2">
      <c r="A429" s="84">
        <v>91223</v>
      </c>
      <c r="B429" s="84" t="s">
        <v>150</v>
      </c>
      <c r="C429" s="82">
        <v>1</v>
      </c>
      <c r="D429" s="82" t="str">
        <f t="shared" si="13"/>
        <v>INDEC-PB - 91223-1</v>
      </c>
      <c r="E429" s="115" t="s">
        <v>595</v>
      </c>
    </row>
    <row r="430" spans="1:5" x14ac:dyDescent="0.2">
      <c r="A430" s="84">
        <v>91211</v>
      </c>
      <c r="B430" s="84" t="s">
        <v>150</v>
      </c>
      <c r="C430" s="82">
        <v>11</v>
      </c>
      <c r="D430" s="82" t="str">
        <f t="shared" si="13"/>
        <v>INDEC-PB - 91211-11</v>
      </c>
      <c r="E430" s="115" t="s">
        <v>596</v>
      </c>
    </row>
    <row r="431" spans="1:5" x14ac:dyDescent="0.2">
      <c r="A431" s="84">
        <v>91211</v>
      </c>
      <c r="B431" s="84" t="s">
        <v>150</v>
      </c>
      <c r="C431" s="82">
        <v>1</v>
      </c>
      <c r="D431" s="82" t="str">
        <f t="shared" si="13"/>
        <v>INDEC-PB - 91211-1</v>
      </c>
      <c r="E431" s="115" t="s">
        <v>597</v>
      </c>
    </row>
    <row r="432" spans="1:5" x14ac:dyDescent="0.2">
      <c r="A432" s="84">
        <v>91511</v>
      </c>
      <c r="B432" s="84" t="s">
        <v>150</v>
      </c>
      <c r="C432" s="82">
        <v>1</v>
      </c>
      <c r="D432" s="82" t="str">
        <f t="shared" si="13"/>
        <v>INDEC-PB - 91511-1</v>
      </c>
      <c r="E432" s="115" t="s">
        <v>598</v>
      </c>
    </row>
    <row r="433" spans="1:5" x14ac:dyDescent="0.2">
      <c r="A433" s="84">
        <v>91547</v>
      </c>
      <c r="B433" s="84" t="s">
        <v>150</v>
      </c>
      <c r="C433" s="82">
        <v>1</v>
      </c>
      <c r="D433" s="82" t="str">
        <f t="shared" si="13"/>
        <v>INDEC-PB - 91547-1</v>
      </c>
      <c r="E433" s="115" t="s">
        <v>599</v>
      </c>
    </row>
    <row r="434" spans="1:5" x14ac:dyDescent="0.2">
      <c r="A434" s="84">
        <v>81100</v>
      </c>
      <c r="B434" s="84" t="s">
        <v>150</v>
      </c>
      <c r="C434" s="82">
        <v>1</v>
      </c>
      <c r="D434" s="82" t="str">
        <f t="shared" si="13"/>
        <v>INDEC-PB - 81100-1</v>
      </c>
      <c r="E434" s="115" t="s">
        <v>600</v>
      </c>
    </row>
    <row r="435" spans="1:5" x14ac:dyDescent="0.2">
      <c r="A435" s="84">
        <v>91601</v>
      </c>
      <c r="B435" s="84" t="s">
        <v>150</v>
      </c>
      <c r="C435" s="82">
        <v>2</v>
      </c>
      <c r="D435" s="82" t="str">
        <f t="shared" si="13"/>
        <v>INDEC-PB - 91601-2</v>
      </c>
      <c r="E435" s="115" t="s">
        <v>601</v>
      </c>
    </row>
    <row r="436" spans="1:5" x14ac:dyDescent="0.2">
      <c r="A436" s="84">
        <v>94214</v>
      </c>
      <c r="B436" s="84" t="s">
        <v>150</v>
      </c>
      <c r="C436" s="82">
        <v>1</v>
      </c>
      <c r="D436" s="82" t="str">
        <f t="shared" si="13"/>
        <v>INDEC-PB - 94214-1</v>
      </c>
      <c r="E436" s="115" t="s">
        <v>602</v>
      </c>
    </row>
    <row r="437" spans="1:5" x14ac:dyDescent="0.2">
      <c r="A437" s="84">
        <v>94216</v>
      </c>
      <c r="B437" s="84" t="s">
        <v>150</v>
      </c>
      <c r="C437" s="82">
        <v>1</v>
      </c>
      <c r="D437" s="82" t="str">
        <f t="shared" si="13"/>
        <v>INDEC-PB - 94216-1</v>
      </c>
      <c r="E437" s="115" t="s">
        <v>603</v>
      </c>
    </row>
    <row r="438" spans="1:5" x14ac:dyDescent="0.2">
      <c r="A438" s="84">
        <v>93310</v>
      </c>
      <c r="B438" s="84" t="s">
        <v>150</v>
      </c>
      <c r="C438" s="82">
        <v>2</v>
      </c>
      <c r="D438" s="82" t="str">
        <f t="shared" si="13"/>
        <v>INDEC-PB - 93310-2</v>
      </c>
      <c r="E438" s="115" t="s">
        <v>604</v>
      </c>
    </row>
    <row r="439" spans="1:5" x14ac:dyDescent="0.2">
      <c r="A439" s="84">
        <v>82129</v>
      </c>
      <c r="B439" s="84" t="s">
        <v>150</v>
      </c>
      <c r="C439" s="82">
        <v>1</v>
      </c>
      <c r="D439" s="82" t="str">
        <f t="shared" si="13"/>
        <v>INDEC-PB - 82129-1</v>
      </c>
      <c r="E439" s="115" t="s">
        <v>605</v>
      </c>
    </row>
    <row r="440" spans="1:5" x14ac:dyDescent="0.2">
      <c r="A440" s="84">
        <v>91251</v>
      </c>
      <c r="B440" s="84" t="s">
        <v>150</v>
      </c>
      <c r="C440" s="82">
        <v>1</v>
      </c>
      <c r="D440" s="82" t="str">
        <f t="shared" si="13"/>
        <v>INDEC-PB - 91251-1</v>
      </c>
      <c r="E440" s="115" t="s">
        <v>606</v>
      </c>
    </row>
    <row r="441" spans="1:5" x14ac:dyDescent="0.2">
      <c r="A441" s="84">
        <v>93310</v>
      </c>
      <c r="B441" s="84" t="s">
        <v>150</v>
      </c>
      <c r="C441" s="82">
        <v>1</v>
      </c>
      <c r="D441" s="82" t="str">
        <f t="shared" si="13"/>
        <v>INDEC-PB - 93310-1</v>
      </c>
      <c r="E441" s="115" t="s">
        <v>607</v>
      </c>
    </row>
    <row r="442" spans="1:5" x14ac:dyDescent="0.2">
      <c r="A442" s="84">
        <v>84710</v>
      </c>
      <c r="B442" s="84" t="s">
        <v>150</v>
      </c>
      <c r="C442" s="82">
        <v>1</v>
      </c>
      <c r="D442" s="82" t="str">
        <f t="shared" si="13"/>
        <v>INDEC-PB - 84710-1</v>
      </c>
      <c r="E442" s="115" t="s">
        <v>608</v>
      </c>
    </row>
    <row r="443" spans="1:5" x14ac:dyDescent="0.2">
      <c r="A443" s="84">
        <v>84740</v>
      </c>
      <c r="B443" s="84" t="s">
        <v>150</v>
      </c>
      <c r="C443" s="82">
        <v>1</v>
      </c>
      <c r="D443" s="82" t="str">
        <f t="shared" si="13"/>
        <v>INDEC-PB - 84740-1</v>
      </c>
      <c r="E443" s="115" t="s">
        <v>609</v>
      </c>
    </row>
    <row r="444" spans="1:5" x14ac:dyDescent="0.2">
      <c r="A444" s="84">
        <v>84230</v>
      </c>
      <c r="B444" s="84" t="s">
        <v>150</v>
      </c>
      <c r="C444" s="82">
        <v>1</v>
      </c>
      <c r="D444" s="82" t="str">
        <f t="shared" si="13"/>
        <v>INDEC-PB - 84230-1</v>
      </c>
      <c r="E444" s="115" t="s">
        <v>610</v>
      </c>
    </row>
    <row r="445" spans="1:5" x14ac:dyDescent="0.2">
      <c r="A445" s="84">
        <v>85490</v>
      </c>
      <c r="B445" s="84" t="s">
        <v>150</v>
      </c>
      <c r="C445" s="82">
        <v>1</v>
      </c>
      <c r="D445" s="82" t="str">
        <f t="shared" si="13"/>
        <v>INDEC-PB - 85490-1</v>
      </c>
      <c r="E445" s="115" t="s">
        <v>611</v>
      </c>
    </row>
    <row r="448" spans="1:5" x14ac:dyDescent="0.2">
      <c r="A448" s="80" t="s">
        <v>613</v>
      </c>
      <c r="B448" s="119"/>
      <c r="C448" s="120"/>
      <c r="D448" s="115"/>
    </row>
    <row r="449" spans="1:5" x14ac:dyDescent="0.2">
      <c r="A449" s="90"/>
      <c r="B449" s="119"/>
      <c r="C449" s="120"/>
      <c r="D449" s="115"/>
    </row>
    <row r="450" spans="1:5" ht="12.75" customHeight="1" x14ac:dyDescent="0.2">
      <c r="A450" s="345" t="s">
        <v>614</v>
      </c>
      <c r="B450" s="345"/>
      <c r="C450" s="345"/>
      <c r="D450" s="346" t="s">
        <v>452</v>
      </c>
      <c r="E450" s="346" t="s">
        <v>148</v>
      </c>
    </row>
    <row r="451" spans="1:5" ht="12" customHeight="1" x14ac:dyDescent="0.2">
      <c r="A451" s="345" t="s">
        <v>615</v>
      </c>
      <c r="B451" s="345"/>
      <c r="C451" s="345"/>
      <c r="D451" s="346"/>
      <c r="E451" s="346"/>
    </row>
    <row r="452" spans="1:5" x14ac:dyDescent="0.2">
      <c r="A452" s="121"/>
      <c r="B452" s="120"/>
      <c r="C452" s="120"/>
      <c r="E452" s="122"/>
    </row>
    <row r="453" spans="1:5" x14ac:dyDescent="0.2">
      <c r="A453" s="121"/>
      <c r="B453" s="120"/>
      <c r="C453" s="120"/>
      <c r="E453" s="117" t="s">
        <v>616</v>
      </c>
    </row>
    <row r="454" spans="1:5" x14ac:dyDescent="0.2">
      <c r="A454" s="118">
        <v>2811</v>
      </c>
      <c r="B454" s="95" t="s">
        <v>150</v>
      </c>
      <c r="C454" s="82">
        <v>1</v>
      </c>
      <c r="D454" s="82" t="str">
        <f t="shared" ref="D454:D474" si="14">CONCATENATE("INDEC-PB - ",A454,B454,C454)</f>
        <v>INDEC-PB - 2811-1</v>
      </c>
      <c r="E454" s="102" t="s">
        <v>617</v>
      </c>
    </row>
    <row r="455" spans="1:5" x14ac:dyDescent="0.2">
      <c r="A455" s="118">
        <v>2710</v>
      </c>
      <c r="B455" s="95" t="s">
        <v>150</v>
      </c>
      <c r="C455" s="82">
        <v>1</v>
      </c>
      <c r="D455" s="82" t="str">
        <f t="shared" si="14"/>
        <v>INDEC-PB - 2710-1</v>
      </c>
      <c r="E455" s="102" t="s">
        <v>618</v>
      </c>
    </row>
    <row r="456" spans="1:5" x14ac:dyDescent="0.2">
      <c r="A456" s="118">
        <v>2922</v>
      </c>
      <c r="B456" s="95" t="s">
        <v>150</v>
      </c>
      <c r="C456" s="82">
        <v>1</v>
      </c>
      <c r="D456" s="82" t="str">
        <f t="shared" si="14"/>
        <v>INDEC-PB - 2922-1</v>
      </c>
      <c r="E456" s="102" t="s">
        <v>619</v>
      </c>
    </row>
    <row r="457" spans="1:5" x14ac:dyDescent="0.2">
      <c r="A457" s="118">
        <v>2691</v>
      </c>
      <c r="B457" s="95" t="s">
        <v>150</v>
      </c>
      <c r="D457" s="82" t="str">
        <f t="shared" si="14"/>
        <v>INDEC-PB - 2691-</v>
      </c>
      <c r="E457" s="102" t="s">
        <v>620</v>
      </c>
    </row>
    <row r="458" spans="1:5" x14ac:dyDescent="0.2">
      <c r="A458" s="118">
        <v>2695</v>
      </c>
      <c r="B458" s="95" t="s">
        <v>150</v>
      </c>
      <c r="D458" s="82" t="str">
        <f t="shared" si="14"/>
        <v>INDEC-PB - 2695-</v>
      </c>
      <c r="E458" s="102" t="s">
        <v>621</v>
      </c>
    </row>
    <row r="459" spans="1:5" x14ac:dyDescent="0.2">
      <c r="A459" s="118">
        <v>3410</v>
      </c>
      <c r="B459" s="95" t="s">
        <v>150</v>
      </c>
      <c r="C459" s="82">
        <v>2</v>
      </c>
      <c r="D459" s="82" t="str">
        <f t="shared" si="14"/>
        <v>INDEC-PB - 3410-2</v>
      </c>
      <c r="E459" s="102" t="s">
        <v>622</v>
      </c>
    </row>
    <row r="460" spans="1:5" x14ac:dyDescent="0.2">
      <c r="A460" s="118">
        <v>2520</v>
      </c>
      <c r="B460" s="95" t="s">
        <v>150</v>
      </c>
      <c r="C460" s="82">
        <v>1</v>
      </c>
      <c r="D460" s="82" t="str">
        <f t="shared" si="14"/>
        <v>INDEC-PB - 2520-1</v>
      </c>
      <c r="E460" s="115" t="s">
        <v>623</v>
      </c>
    </row>
    <row r="461" spans="1:5" x14ac:dyDescent="0.2">
      <c r="A461" s="118">
        <v>2413</v>
      </c>
      <c r="B461" s="95" t="s">
        <v>150</v>
      </c>
      <c r="C461" s="82">
        <v>3</v>
      </c>
      <c r="D461" s="82" t="str">
        <f t="shared" si="14"/>
        <v>INDEC-PB - 2413-3</v>
      </c>
      <c r="E461" s="115" t="s">
        <v>624</v>
      </c>
    </row>
    <row r="462" spans="1:5" x14ac:dyDescent="0.2">
      <c r="A462" s="118">
        <v>2519</v>
      </c>
      <c r="B462" s="95" t="s">
        <v>150</v>
      </c>
      <c r="C462" s="82">
        <v>1</v>
      </c>
      <c r="D462" s="82" t="str">
        <f t="shared" si="14"/>
        <v>INDEC-PB - 2519-1</v>
      </c>
      <c r="E462" s="115" t="s">
        <v>625</v>
      </c>
    </row>
    <row r="463" spans="1:5" x14ac:dyDescent="0.2">
      <c r="A463" s="118">
        <v>2520</v>
      </c>
      <c r="B463" s="95" t="s">
        <v>150</v>
      </c>
      <c r="C463" s="82">
        <v>3</v>
      </c>
      <c r="D463" s="82" t="str">
        <f t="shared" si="14"/>
        <v>INDEC-PB - 2520-3</v>
      </c>
      <c r="E463" s="115" t="s">
        <v>626</v>
      </c>
    </row>
    <row r="464" spans="1:5" x14ac:dyDescent="0.2">
      <c r="A464" s="118">
        <v>2022</v>
      </c>
      <c r="B464" s="95" t="s">
        <v>150</v>
      </c>
      <c r="C464" s="82">
        <v>1</v>
      </c>
      <c r="D464" s="82" t="str">
        <f t="shared" si="14"/>
        <v>INDEC-PB - 2022-1</v>
      </c>
      <c r="E464" s="115" t="s">
        <v>627</v>
      </c>
    </row>
    <row r="465" spans="1:5" x14ac:dyDescent="0.2">
      <c r="A465" s="118">
        <v>2511</v>
      </c>
      <c r="B465" s="95" t="s">
        <v>150</v>
      </c>
      <c r="C465" s="82">
        <v>1</v>
      </c>
      <c r="D465" s="82" t="str">
        <f t="shared" si="14"/>
        <v>INDEC-PB - 2511-1</v>
      </c>
      <c r="E465" s="115" t="s">
        <v>628</v>
      </c>
    </row>
    <row r="466" spans="1:5" x14ac:dyDescent="0.2">
      <c r="A466" s="118">
        <v>2899</v>
      </c>
      <c r="B466" s="95" t="s">
        <v>150</v>
      </c>
      <c r="D466" s="82" t="str">
        <f t="shared" si="14"/>
        <v>INDEC-PB - 2899-</v>
      </c>
      <c r="E466" s="115" t="s">
        <v>629</v>
      </c>
    </row>
    <row r="467" spans="1:5" x14ac:dyDescent="0.2">
      <c r="A467" s="118">
        <v>3110</v>
      </c>
      <c r="B467" s="95" t="s">
        <v>150</v>
      </c>
      <c r="C467" s="82">
        <v>1</v>
      </c>
      <c r="D467" s="82" t="str">
        <f t="shared" si="14"/>
        <v>INDEC-PB - 3110-1</v>
      </c>
      <c r="E467" s="115" t="s">
        <v>630</v>
      </c>
    </row>
    <row r="468" spans="1:5" x14ac:dyDescent="0.2">
      <c r="A468" s="118">
        <v>2320</v>
      </c>
      <c r="B468" s="95" t="s">
        <v>150</v>
      </c>
      <c r="C468" s="82">
        <v>1</v>
      </c>
      <c r="D468" s="82" t="str">
        <f t="shared" si="14"/>
        <v>INDEC-PB - 2320-1</v>
      </c>
      <c r="E468" s="115" t="s">
        <v>631</v>
      </c>
    </row>
    <row r="469" spans="1:5" x14ac:dyDescent="0.2">
      <c r="A469" s="118">
        <v>2924</v>
      </c>
      <c r="B469" s="95" t="s">
        <v>150</v>
      </c>
      <c r="C469" s="82">
        <v>1</v>
      </c>
      <c r="D469" s="82" t="str">
        <f t="shared" si="14"/>
        <v>INDEC-PB - 2924-1</v>
      </c>
      <c r="E469" s="115" t="s">
        <v>632</v>
      </c>
    </row>
    <row r="470" spans="1:5" x14ac:dyDescent="0.2">
      <c r="A470" s="118">
        <v>2692</v>
      </c>
      <c r="B470" s="95" t="s">
        <v>150</v>
      </c>
      <c r="C470" s="82">
        <v>1</v>
      </c>
      <c r="D470" s="82" t="str">
        <f t="shared" si="14"/>
        <v>INDEC-PB - 2692-1</v>
      </c>
      <c r="E470" s="115" t="s">
        <v>633</v>
      </c>
    </row>
    <row r="471" spans="1:5" x14ac:dyDescent="0.2">
      <c r="A471" s="118">
        <v>3410</v>
      </c>
      <c r="B471" s="95" t="s">
        <v>150</v>
      </c>
      <c r="D471" s="82" t="str">
        <f t="shared" si="14"/>
        <v>INDEC-PB - 3410-</v>
      </c>
      <c r="E471" s="115" t="s">
        <v>634</v>
      </c>
    </row>
    <row r="472" spans="1:5" x14ac:dyDescent="0.2">
      <c r="A472" s="118">
        <v>2413</v>
      </c>
      <c r="B472" s="95" t="s">
        <v>150</v>
      </c>
      <c r="C472" s="82">
        <v>1</v>
      </c>
      <c r="D472" s="82" t="str">
        <f t="shared" si="14"/>
        <v>INDEC-PB - 2413-1</v>
      </c>
      <c r="E472" s="115" t="s">
        <v>635</v>
      </c>
    </row>
    <row r="473" spans="1:5" x14ac:dyDescent="0.2">
      <c r="A473" s="118">
        <v>291</v>
      </c>
      <c r="B473" s="95" t="s">
        <v>150</v>
      </c>
      <c r="D473" s="82" t="str">
        <f t="shared" si="14"/>
        <v>INDEC-PB - 291-</v>
      </c>
      <c r="E473" s="123" t="s">
        <v>636</v>
      </c>
    </row>
    <row r="474" spans="1:5" x14ac:dyDescent="0.2">
      <c r="A474" s="118">
        <v>2610</v>
      </c>
      <c r="B474" s="95" t="s">
        <v>150</v>
      </c>
      <c r="C474" s="82">
        <v>1</v>
      </c>
      <c r="D474" s="82" t="str">
        <f t="shared" si="14"/>
        <v>INDEC-PB - 2610-1</v>
      </c>
      <c r="E474" s="102" t="s">
        <v>637</v>
      </c>
    </row>
    <row r="475" spans="1:5" x14ac:dyDescent="0.2">
      <c r="A475" s="124"/>
      <c r="B475" s="119"/>
      <c r="D475" s="120"/>
      <c r="E475" s="102"/>
    </row>
    <row r="476" spans="1:5" x14ac:dyDescent="0.2">
      <c r="A476" s="124"/>
      <c r="B476" s="119"/>
      <c r="D476" s="120"/>
      <c r="E476" s="117" t="s">
        <v>593</v>
      </c>
    </row>
    <row r="477" spans="1:5" x14ac:dyDescent="0.2">
      <c r="A477" s="125">
        <v>2710</v>
      </c>
      <c r="B477" s="95" t="s">
        <v>150</v>
      </c>
      <c r="C477" s="125">
        <v>1</v>
      </c>
      <c r="D477" s="82" t="str">
        <f t="shared" ref="D477:D482" si="15">CONCATENATE("INDEC-PB - ",A477,B477,C477)</f>
        <v>INDEC-PB - 2710-1</v>
      </c>
      <c r="E477" s="123" t="s">
        <v>638</v>
      </c>
    </row>
    <row r="478" spans="1:5" x14ac:dyDescent="0.2">
      <c r="A478" s="125">
        <v>2720</v>
      </c>
      <c r="B478" s="95" t="s">
        <v>150</v>
      </c>
      <c r="C478" s="125">
        <v>1</v>
      </c>
      <c r="D478" s="82" t="str">
        <f t="shared" si="15"/>
        <v>INDEC-PB - 2720-1</v>
      </c>
      <c r="E478" s="102" t="s">
        <v>639</v>
      </c>
    </row>
    <row r="479" spans="1:5" x14ac:dyDescent="0.2">
      <c r="A479" s="120">
        <v>2922</v>
      </c>
      <c r="B479" s="95" t="s">
        <v>150</v>
      </c>
      <c r="C479" s="120">
        <v>1</v>
      </c>
      <c r="D479" s="82" t="str">
        <f t="shared" si="15"/>
        <v>INDEC-PB - 2922-1</v>
      </c>
      <c r="E479" s="102" t="s">
        <v>640</v>
      </c>
    </row>
    <row r="480" spans="1:5" x14ac:dyDescent="0.2">
      <c r="A480" s="120">
        <v>2913</v>
      </c>
      <c r="B480" s="95" t="s">
        <v>150</v>
      </c>
      <c r="C480" s="120">
        <v>1</v>
      </c>
      <c r="D480" s="82" t="str">
        <f t="shared" si="15"/>
        <v>INDEC-PB - 2913-1</v>
      </c>
      <c r="E480" s="102" t="s">
        <v>641</v>
      </c>
    </row>
    <row r="481" spans="1:7" x14ac:dyDescent="0.2">
      <c r="A481" s="120">
        <v>2413</v>
      </c>
      <c r="B481" s="95" t="s">
        <v>150</v>
      </c>
      <c r="C481" s="120">
        <v>1</v>
      </c>
      <c r="D481" s="82" t="str">
        <f t="shared" si="15"/>
        <v>INDEC-PB - 2413-1</v>
      </c>
      <c r="E481" s="102" t="s">
        <v>642</v>
      </c>
    </row>
    <row r="482" spans="1:7" x14ac:dyDescent="0.2">
      <c r="A482" s="120">
        <v>2411</v>
      </c>
      <c r="B482" s="95" t="s">
        <v>150</v>
      </c>
      <c r="C482" s="120">
        <v>1</v>
      </c>
      <c r="D482" s="82" t="str">
        <f t="shared" si="15"/>
        <v>INDEC-PB - 2411-1</v>
      </c>
      <c r="E482" s="102" t="s">
        <v>643</v>
      </c>
    </row>
    <row r="485" spans="1:7" x14ac:dyDescent="0.2">
      <c r="A485" s="80" t="s">
        <v>679</v>
      </c>
      <c r="B485" s="126"/>
      <c r="C485" s="127"/>
      <c r="D485" s="126"/>
    </row>
    <row r="487" spans="1:7" ht="11.25" customHeight="1" x14ac:dyDescent="0.2">
      <c r="A487" s="345" t="s">
        <v>366</v>
      </c>
      <c r="B487" s="109"/>
      <c r="C487" s="109"/>
      <c r="D487" s="109"/>
      <c r="E487" s="345" t="s">
        <v>367</v>
      </c>
      <c r="F487" s="345" t="s">
        <v>368</v>
      </c>
      <c r="G487" s="345" t="s">
        <v>369</v>
      </c>
    </row>
    <row r="488" spans="1:7" x14ac:dyDescent="0.2">
      <c r="A488" s="345"/>
      <c r="B488" s="109"/>
      <c r="C488" s="109"/>
      <c r="D488" s="109"/>
      <c r="E488" s="345"/>
      <c r="F488" s="345" t="s">
        <v>370</v>
      </c>
      <c r="G488" s="345"/>
    </row>
    <row r="489" spans="1:7" x14ac:dyDescent="0.2">
      <c r="A489" s="95"/>
      <c r="B489" s="95"/>
      <c r="C489" s="98"/>
      <c r="D489" s="95"/>
      <c r="E489" s="95"/>
      <c r="F489" s="95"/>
      <c r="G489" s="95"/>
    </row>
    <row r="490" spans="1:7" x14ac:dyDescent="0.2">
      <c r="A490" s="98" t="s">
        <v>371</v>
      </c>
      <c r="B490" s="98"/>
      <c r="C490" s="98"/>
      <c r="D490" s="98" t="str">
        <f>CONCATENATE("INDEC-DCTO - Inciso ",A490)</f>
        <v>INDEC-DCTO - Inciso a)</v>
      </c>
      <c r="E490" s="95" t="s">
        <v>372</v>
      </c>
      <c r="F490" s="98" t="s">
        <v>373</v>
      </c>
      <c r="G490" s="95" t="s">
        <v>374</v>
      </c>
    </row>
    <row r="491" spans="1:7" x14ac:dyDescent="0.2">
      <c r="A491" s="98" t="s">
        <v>375</v>
      </c>
      <c r="B491" s="98"/>
      <c r="C491" s="98"/>
      <c r="D491" s="98" t="str">
        <f t="shared" ref="D491:D505" si="16">CONCATENATE("INDEC-DCTO - Inciso ",A491)</f>
        <v>INDEC-DCTO - Inciso b)</v>
      </c>
      <c r="E491" s="95" t="s">
        <v>376</v>
      </c>
      <c r="F491" s="98" t="s">
        <v>377</v>
      </c>
      <c r="G491" s="95" t="s">
        <v>378</v>
      </c>
    </row>
    <row r="492" spans="1:7" x14ac:dyDescent="0.2">
      <c r="A492" s="98" t="s">
        <v>379</v>
      </c>
      <c r="B492" s="98"/>
      <c r="C492" s="98"/>
      <c r="D492" s="98" t="str">
        <f t="shared" si="16"/>
        <v>INDEC-DCTO - Inciso d)</v>
      </c>
      <c r="E492" s="95" t="s">
        <v>380</v>
      </c>
      <c r="F492" s="98" t="s">
        <v>377</v>
      </c>
      <c r="G492" s="95" t="s">
        <v>381</v>
      </c>
    </row>
    <row r="493" spans="1:7" x14ac:dyDescent="0.2">
      <c r="A493" s="98" t="s">
        <v>382</v>
      </c>
      <c r="B493" s="98"/>
      <c r="C493" s="98"/>
      <c r="D493" s="98" t="str">
        <f t="shared" si="16"/>
        <v>INDEC-DCTO - Inciso f)</v>
      </c>
      <c r="E493" s="95" t="s">
        <v>383</v>
      </c>
      <c r="F493" s="98" t="s">
        <v>384</v>
      </c>
      <c r="G493" s="95" t="s">
        <v>385</v>
      </c>
    </row>
    <row r="494" spans="1:7" x14ac:dyDescent="0.2">
      <c r="A494" s="98" t="s">
        <v>386</v>
      </c>
      <c r="B494" s="98"/>
      <c r="C494" s="98"/>
      <c r="D494" s="98" t="str">
        <f t="shared" si="16"/>
        <v>INDEC-DCTO - Inciso g)</v>
      </c>
      <c r="E494" s="95" t="s">
        <v>387</v>
      </c>
      <c r="F494" s="98" t="s">
        <v>377</v>
      </c>
      <c r="G494" s="95" t="s">
        <v>388</v>
      </c>
    </row>
    <row r="495" spans="1:7" x14ac:dyDescent="0.2">
      <c r="A495" s="98" t="s">
        <v>389</v>
      </c>
      <c r="B495" s="98"/>
      <c r="C495" s="98"/>
      <c r="D495" s="98" t="str">
        <f t="shared" si="16"/>
        <v>INDEC-DCTO - Inciso h)</v>
      </c>
      <c r="E495" s="95" t="s">
        <v>390</v>
      </c>
      <c r="F495" s="98" t="s">
        <v>391</v>
      </c>
      <c r="G495" s="95" t="s">
        <v>392</v>
      </c>
    </row>
    <row r="496" spans="1:7" x14ac:dyDescent="0.2">
      <c r="A496" s="98" t="s">
        <v>393</v>
      </c>
      <c r="B496" s="98"/>
      <c r="C496" s="98"/>
      <c r="D496" s="98" t="str">
        <f t="shared" si="16"/>
        <v>INDEC-DCTO - Inciso p)</v>
      </c>
      <c r="E496" s="95" t="s">
        <v>394</v>
      </c>
      <c r="F496" s="98" t="s">
        <v>373</v>
      </c>
      <c r="G496" s="95" t="s">
        <v>395</v>
      </c>
    </row>
    <row r="497" spans="1:7" x14ac:dyDescent="0.2">
      <c r="A497" s="98" t="s">
        <v>396</v>
      </c>
      <c r="B497" s="98"/>
      <c r="C497" s="98"/>
      <c r="D497" s="98" t="str">
        <f t="shared" si="16"/>
        <v>INDEC-DCTO - Inciso r)</v>
      </c>
      <c r="E497" s="95" t="s">
        <v>397</v>
      </c>
      <c r="F497" s="98" t="s">
        <v>377</v>
      </c>
      <c r="G497" s="95" t="s">
        <v>398</v>
      </c>
    </row>
    <row r="498" spans="1:7" x14ac:dyDescent="0.2">
      <c r="A498" s="98" t="s">
        <v>399</v>
      </c>
      <c r="B498" s="98"/>
      <c r="C498" s="98"/>
      <c r="D498" s="98" t="str">
        <f t="shared" si="16"/>
        <v>INDEC-DCTO - Inciso s)</v>
      </c>
      <c r="E498" s="95" t="s">
        <v>400</v>
      </c>
      <c r="F498" s="98" t="s">
        <v>391</v>
      </c>
      <c r="G498" s="95" t="s">
        <v>270</v>
      </c>
    </row>
    <row r="499" spans="1:7" x14ac:dyDescent="0.2">
      <c r="A499" s="98" t="s">
        <v>401</v>
      </c>
      <c r="B499" s="98"/>
      <c r="C499" s="98"/>
      <c r="D499" s="98" t="str">
        <f t="shared" si="16"/>
        <v>INDEC-DCTO - Inciso u)</v>
      </c>
      <c r="E499" s="95" t="s">
        <v>402</v>
      </c>
      <c r="F499" s="98">
        <v>4324041</v>
      </c>
      <c r="G499" s="95" t="s">
        <v>293</v>
      </c>
    </row>
    <row r="500" spans="1:7" x14ac:dyDescent="0.2">
      <c r="A500" s="98" t="s">
        <v>403</v>
      </c>
      <c r="B500" s="98"/>
      <c r="C500" s="98"/>
      <c r="D500" s="98" t="str">
        <f t="shared" si="16"/>
        <v>INDEC-DCTO - Inciso v)</v>
      </c>
      <c r="E500" s="95" t="s">
        <v>404</v>
      </c>
      <c r="F500" s="98">
        <v>4322032</v>
      </c>
      <c r="G500" s="95" t="s">
        <v>238</v>
      </c>
    </row>
    <row r="501" spans="1:7" x14ac:dyDescent="0.2">
      <c r="A501" s="98"/>
      <c r="B501" s="98"/>
      <c r="C501" s="98"/>
      <c r="D501" s="98"/>
      <c r="E501" s="95"/>
      <c r="F501" s="98"/>
      <c r="G501" s="95"/>
    </row>
    <row r="502" spans="1:7" x14ac:dyDescent="0.2">
      <c r="A502" s="98" t="s">
        <v>405</v>
      </c>
      <c r="B502" s="98"/>
      <c r="C502" s="98"/>
      <c r="D502" s="98" t="str">
        <f t="shared" si="16"/>
        <v>INDEC-DCTO - Inciso c)</v>
      </c>
      <c r="E502" s="95" t="s">
        <v>406</v>
      </c>
      <c r="F502" s="98"/>
      <c r="G502" s="95" t="s">
        <v>680</v>
      </c>
    </row>
    <row r="503" spans="1:7" x14ac:dyDescent="0.2">
      <c r="A503" s="98" t="s">
        <v>407</v>
      </c>
      <c r="B503" s="98"/>
      <c r="C503" s="98"/>
      <c r="D503" s="98" t="str">
        <f t="shared" si="16"/>
        <v>INDEC-DCTO - Inciso m)</v>
      </c>
      <c r="E503" s="95" t="s">
        <v>408</v>
      </c>
      <c r="F503" s="98"/>
      <c r="G503" s="95" t="s">
        <v>681</v>
      </c>
    </row>
    <row r="504" spans="1:7" x14ac:dyDescent="0.2">
      <c r="A504" s="98" t="s">
        <v>409</v>
      </c>
      <c r="B504" s="98"/>
      <c r="C504" s="98"/>
      <c r="D504" s="98" t="str">
        <f t="shared" si="16"/>
        <v>INDEC-DCTO - Inciso n)</v>
      </c>
      <c r="E504" s="95" t="s">
        <v>410</v>
      </c>
      <c r="F504" s="98"/>
      <c r="G504" s="95" t="s">
        <v>682</v>
      </c>
    </row>
    <row r="505" spans="1:7" x14ac:dyDescent="0.2">
      <c r="A505" s="98" t="s">
        <v>411</v>
      </c>
      <c r="B505" s="98"/>
      <c r="C505" s="98"/>
      <c r="D505" s="98" t="str">
        <f t="shared" si="16"/>
        <v>INDEC-DCTO - Inciso q)</v>
      </c>
      <c r="E505" s="95" t="s">
        <v>412</v>
      </c>
      <c r="F505" s="98"/>
      <c r="G505" s="95" t="s">
        <v>683</v>
      </c>
    </row>
    <row r="508" spans="1:7" x14ac:dyDescent="0.2">
      <c r="A508" s="80" t="s">
        <v>684</v>
      </c>
    </row>
    <row r="511" spans="1:7" ht="11.25" customHeight="1" x14ac:dyDescent="0.2">
      <c r="A511" s="345" t="s">
        <v>366</v>
      </c>
      <c r="B511" s="109"/>
      <c r="C511" s="109"/>
      <c r="D511" s="109"/>
      <c r="E511" s="345" t="s">
        <v>367</v>
      </c>
      <c r="F511" s="345" t="s">
        <v>368</v>
      </c>
      <c r="G511" s="345" t="s">
        <v>369</v>
      </c>
    </row>
    <row r="512" spans="1:7" x14ac:dyDescent="0.2">
      <c r="A512" s="345"/>
      <c r="B512" s="109"/>
      <c r="C512" s="109"/>
      <c r="D512" s="109"/>
      <c r="E512" s="345"/>
      <c r="F512" s="345" t="s">
        <v>370</v>
      </c>
      <c r="G512" s="345"/>
    </row>
    <row r="513" spans="1:7" x14ac:dyDescent="0.2">
      <c r="A513" s="102"/>
      <c r="B513" s="102"/>
      <c r="C513" s="103"/>
      <c r="D513" s="102"/>
      <c r="E513" s="102"/>
      <c r="F513" s="102"/>
      <c r="G513" s="102"/>
    </row>
    <row r="514" spans="1:7" x14ac:dyDescent="0.2">
      <c r="A514" s="102"/>
      <c r="B514" s="102"/>
      <c r="C514" s="103"/>
      <c r="D514" s="102"/>
      <c r="E514" s="90" t="s">
        <v>616</v>
      </c>
      <c r="F514" s="102"/>
      <c r="G514" s="102"/>
    </row>
    <row r="515" spans="1:7" x14ac:dyDescent="0.2">
      <c r="A515" s="82" t="s">
        <v>673</v>
      </c>
      <c r="B515" s="103"/>
      <c r="C515" s="103"/>
      <c r="D515" s="98" t="str">
        <f t="shared" ref="D515:D519" si="17">CONCATENATE("INDEC-DCTO - Inciso ",A515)</f>
        <v>INDEC-DCTO - Inciso e)</v>
      </c>
      <c r="E515" s="102" t="s">
        <v>655</v>
      </c>
      <c r="F515" s="103" t="s">
        <v>656</v>
      </c>
      <c r="G515" s="102" t="s">
        <v>657</v>
      </c>
    </row>
    <row r="516" spans="1:7" x14ac:dyDescent="0.2">
      <c r="A516" s="82" t="s">
        <v>674</v>
      </c>
      <c r="B516" s="103"/>
      <c r="C516" s="103"/>
      <c r="D516" s="98" t="str">
        <f t="shared" si="17"/>
        <v>INDEC-DCTO - Inciso i)</v>
      </c>
      <c r="E516" s="102" t="s">
        <v>658</v>
      </c>
      <c r="F516" s="103" t="s">
        <v>659</v>
      </c>
      <c r="G516" s="102" t="s">
        <v>660</v>
      </c>
    </row>
    <row r="517" spans="1:7" x14ac:dyDescent="0.2">
      <c r="A517" s="82" t="s">
        <v>675</v>
      </c>
      <c r="B517" s="103"/>
      <c r="C517" s="103"/>
      <c r="D517" s="98" t="str">
        <f t="shared" si="17"/>
        <v>INDEC-DCTO - Inciso k)</v>
      </c>
      <c r="E517" s="102" t="s">
        <v>661</v>
      </c>
      <c r="F517" s="103" t="s">
        <v>662</v>
      </c>
      <c r="G517" s="102" t="s">
        <v>663</v>
      </c>
    </row>
    <row r="518" spans="1:7" x14ac:dyDescent="0.2">
      <c r="A518" s="82" t="s">
        <v>676</v>
      </c>
      <c r="B518" s="103"/>
      <c r="C518" s="103"/>
      <c r="D518" s="98" t="str">
        <f t="shared" si="17"/>
        <v>INDEC-DCTO - Inciso t)</v>
      </c>
      <c r="E518" s="102" t="s">
        <v>664</v>
      </c>
      <c r="F518" s="103" t="s">
        <v>665</v>
      </c>
      <c r="G518" s="102" t="s">
        <v>666</v>
      </c>
    </row>
    <row r="519" spans="1:7" x14ac:dyDescent="0.2">
      <c r="A519" s="82" t="s">
        <v>677</v>
      </c>
      <c r="B519" s="103"/>
      <c r="C519" s="103"/>
      <c r="D519" s="98" t="str">
        <f t="shared" si="17"/>
        <v>INDEC-DCTO - Inciso w)</v>
      </c>
      <c r="E519" s="102" t="s">
        <v>667</v>
      </c>
      <c r="F519" s="103" t="s">
        <v>668</v>
      </c>
      <c r="G519" s="102" t="s">
        <v>669</v>
      </c>
    </row>
    <row r="520" spans="1:7" x14ac:dyDescent="0.2">
      <c r="A520" s="82"/>
      <c r="B520" s="102"/>
      <c r="C520" s="103"/>
      <c r="D520" s="102"/>
      <c r="E520" s="102"/>
      <c r="F520" s="103"/>
      <c r="G520" s="102"/>
    </row>
    <row r="521" spans="1:7" x14ac:dyDescent="0.2">
      <c r="A521" s="82"/>
      <c r="B521" s="102"/>
      <c r="C521" s="103"/>
      <c r="D521" s="102"/>
      <c r="E521" s="90" t="s">
        <v>593</v>
      </c>
      <c r="F521" s="103"/>
      <c r="G521" s="102"/>
    </row>
    <row r="522" spans="1:7" x14ac:dyDescent="0.2">
      <c r="A522" s="82" t="s">
        <v>678</v>
      </c>
      <c r="B522" s="103"/>
      <c r="C522" s="103"/>
      <c r="D522" s="98" t="str">
        <f t="shared" ref="D522" si="18">CONCATENATE("INDEC-DCTO - Inciso ",A522)</f>
        <v>INDEC-DCTO - Inciso j)</v>
      </c>
      <c r="E522" s="102" t="s">
        <v>670</v>
      </c>
      <c r="F522" s="103" t="s">
        <v>671</v>
      </c>
      <c r="G522" s="102" t="s">
        <v>672</v>
      </c>
    </row>
    <row r="523" spans="1:7" x14ac:dyDescent="0.2">
      <c r="A523" s="103"/>
      <c r="B523" s="103"/>
      <c r="C523" s="103"/>
      <c r="D523" s="103"/>
      <c r="E523" s="102"/>
      <c r="F523" s="103"/>
      <c r="G523" s="102"/>
    </row>
    <row r="526" spans="1:7" x14ac:dyDescent="0.2">
      <c r="A526" s="91"/>
      <c r="B526" s="88"/>
      <c r="C526" s="89"/>
      <c r="D526" s="88"/>
      <c r="E526" s="88"/>
    </row>
    <row r="528" spans="1:7" x14ac:dyDescent="0.2">
      <c r="A528" s="80" t="s">
        <v>413</v>
      </c>
      <c r="B528" s="93"/>
      <c r="C528" s="94"/>
      <c r="D528" s="93"/>
    </row>
    <row r="529" spans="1:5" x14ac:dyDescent="0.2">
      <c r="A529" s="95"/>
      <c r="B529" s="95"/>
      <c r="C529" s="98"/>
      <c r="D529" s="95"/>
    </row>
    <row r="530" spans="1:5" x14ac:dyDescent="0.2">
      <c r="A530" s="345" t="s">
        <v>147</v>
      </c>
      <c r="B530" s="345"/>
      <c r="C530" s="345"/>
      <c r="D530" s="346" t="s">
        <v>452</v>
      </c>
      <c r="E530" s="346" t="s">
        <v>148</v>
      </c>
    </row>
    <row r="531" spans="1:5" x14ac:dyDescent="0.2">
      <c r="A531" s="345" t="s">
        <v>149</v>
      </c>
      <c r="B531" s="345"/>
      <c r="C531" s="345"/>
      <c r="D531" s="346"/>
      <c r="E531" s="346"/>
    </row>
    <row r="532" spans="1:5" x14ac:dyDescent="0.2">
      <c r="A532" s="110">
        <v>18000</v>
      </c>
      <c r="B532" s="110" t="s">
        <v>150</v>
      </c>
      <c r="C532" s="98">
        <v>1</v>
      </c>
      <c r="D532" s="82" t="str">
        <f>CONCATENATE("INDEC-GG ",A532,B532,C532)</f>
        <v>INDEC-GG 18000-1</v>
      </c>
      <c r="E532" s="101" t="s">
        <v>414</v>
      </c>
    </row>
    <row r="533" spans="1:5" x14ac:dyDescent="0.2">
      <c r="A533" s="110">
        <v>83107</v>
      </c>
      <c r="B533" s="110" t="s">
        <v>150</v>
      </c>
      <c r="C533" s="98">
        <v>1</v>
      </c>
      <c r="D533" s="82" t="str">
        <f>CONCATENATE("INDEC-GG ",A533,B533,C533)</f>
        <v>INDEC-GG 83107-1</v>
      </c>
      <c r="E533" s="101" t="s">
        <v>415</v>
      </c>
    </row>
    <row r="534" spans="1:5" x14ac:dyDescent="0.2">
      <c r="A534" s="110">
        <v>71240</v>
      </c>
      <c r="B534" s="110" t="s">
        <v>150</v>
      </c>
      <c r="C534" s="98">
        <v>11</v>
      </c>
      <c r="D534" s="82" t="str">
        <f t="shared" ref="D534:D553" si="19">CONCATENATE("INDEC-GG ",A534,B534,C534)</f>
        <v>INDEC-GG 71240-11</v>
      </c>
      <c r="E534" s="97" t="s">
        <v>416</v>
      </c>
    </row>
    <row r="535" spans="1:5" x14ac:dyDescent="0.2">
      <c r="A535" s="110">
        <v>71233</v>
      </c>
      <c r="B535" s="110" t="s">
        <v>150</v>
      </c>
      <c r="C535" s="98">
        <v>11</v>
      </c>
      <c r="D535" s="82" t="str">
        <f t="shared" si="19"/>
        <v>INDEC-GG 71233-11</v>
      </c>
      <c r="E535" s="97" t="s">
        <v>417</v>
      </c>
    </row>
    <row r="536" spans="1:5" x14ac:dyDescent="0.2">
      <c r="A536" s="110">
        <v>51800</v>
      </c>
      <c r="B536" s="110" t="s">
        <v>150</v>
      </c>
      <c r="C536" s="98">
        <v>11</v>
      </c>
      <c r="D536" s="82" t="str">
        <f t="shared" si="19"/>
        <v>INDEC-GG 51800-11</v>
      </c>
      <c r="E536" s="97" t="s">
        <v>418</v>
      </c>
    </row>
    <row r="537" spans="1:5" x14ac:dyDescent="0.2">
      <c r="A537" s="110">
        <v>51800</v>
      </c>
      <c r="B537" s="110" t="s">
        <v>150</v>
      </c>
      <c r="C537" s="98">
        <v>21</v>
      </c>
      <c r="D537" s="82" t="str">
        <f t="shared" si="19"/>
        <v>INDEC-GG 51800-21</v>
      </c>
      <c r="E537" s="101" t="s">
        <v>419</v>
      </c>
    </row>
    <row r="538" spans="1:5" x14ac:dyDescent="0.2">
      <c r="A538" s="110">
        <v>74110</v>
      </c>
      <c r="B538" s="110" t="s">
        <v>150</v>
      </c>
      <c r="C538" s="98">
        <v>11</v>
      </c>
      <c r="D538" s="82" t="str">
        <f t="shared" si="19"/>
        <v>INDEC-GG 74110-11</v>
      </c>
      <c r="E538" s="97" t="s">
        <v>420</v>
      </c>
    </row>
    <row r="539" spans="1:5" x14ac:dyDescent="0.2">
      <c r="A539" s="110">
        <v>51560</v>
      </c>
      <c r="B539" s="110" t="s">
        <v>150</v>
      </c>
      <c r="C539" s="98">
        <v>31</v>
      </c>
      <c r="D539" s="82" t="str">
        <f t="shared" si="19"/>
        <v>INDEC-GG 51560-31</v>
      </c>
      <c r="E539" s="101" t="s">
        <v>421</v>
      </c>
    </row>
    <row r="540" spans="1:5" x14ac:dyDescent="0.2">
      <c r="A540" s="110">
        <v>53111</v>
      </c>
      <c r="B540" s="110" t="s">
        <v>150</v>
      </c>
      <c r="C540" s="98">
        <v>1</v>
      </c>
      <c r="D540" s="82" t="str">
        <f t="shared" si="19"/>
        <v>INDEC-GG 53111-1</v>
      </c>
      <c r="E540" s="97" t="s">
        <v>422</v>
      </c>
    </row>
    <row r="541" spans="1:5" x14ac:dyDescent="0.2">
      <c r="A541" s="110">
        <v>54400</v>
      </c>
      <c r="B541" s="110" t="s">
        <v>150</v>
      </c>
      <c r="C541" s="98">
        <v>1</v>
      </c>
      <c r="D541" s="82" t="str">
        <f t="shared" si="19"/>
        <v>INDEC-GG 54400-1</v>
      </c>
      <c r="E541" s="97" t="s">
        <v>423</v>
      </c>
    </row>
    <row r="542" spans="1:5" x14ac:dyDescent="0.2">
      <c r="A542" s="110">
        <v>18000</v>
      </c>
      <c r="B542" s="110" t="s">
        <v>150</v>
      </c>
      <c r="C542" s="98">
        <v>21</v>
      </c>
      <c r="D542" s="82" t="str">
        <f t="shared" si="19"/>
        <v>INDEC-GG 18000-21</v>
      </c>
      <c r="E542" s="97" t="s">
        <v>424</v>
      </c>
    </row>
    <row r="543" spans="1:5" x14ac:dyDescent="0.2">
      <c r="A543" s="110">
        <v>18000</v>
      </c>
      <c r="B543" s="110" t="s">
        <v>150</v>
      </c>
      <c r="C543" s="98">
        <v>22</v>
      </c>
      <c r="D543" s="82" t="str">
        <f t="shared" si="19"/>
        <v>INDEC-GG 18000-22</v>
      </c>
      <c r="E543" s="97" t="s">
        <v>425</v>
      </c>
    </row>
    <row r="544" spans="1:5" x14ac:dyDescent="0.2">
      <c r="A544" s="110">
        <v>88700</v>
      </c>
      <c r="B544" s="110" t="s">
        <v>150</v>
      </c>
      <c r="C544" s="98">
        <v>2</v>
      </c>
      <c r="D544" s="82" t="str">
        <f t="shared" si="19"/>
        <v>INDEC-GG 88700-2</v>
      </c>
      <c r="E544" s="97" t="s">
        <v>426</v>
      </c>
    </row>
    <row r="545" spans="1:5" x14ac:dyDescent="0.2">
      <c r="A545" s="110">
        <v>88700</v>
      </c>
      <c r="B545" s="110" t="s">
        <v>150</v>
      </c>
      <c r="C545" s="98">
        <v>31</v>
      </c>
      <c r="D545" s="82" t="str">
        <f t="shared" si="19"/>
        <v>INDEC-GG 88700-31</v>
      </c>
      <c r="E545" s="101" t="s">
        <v>427</v>
      </c>
    </row>
    <row r="546" spans="1:5" x14ac:dyDescent="0.2">
      <c r="A546" s="110"/>
      <c r="B546" s="110"/>
      <c r="C546" s="98"/>
      <c r="D546" s="82" t="str">
        <f t="shared" ref="D546" si="20">CONCATENATE(A546,B546,C546)</f>
        <v/>
      </c>
      <c r="E546" s="101" t="s">
        <v>428</v>
      </c>
    </row>
    <row r="547" spans="1:5" x14ac:dyDescent="0.2">
      <c r="A547" s="110">
        <v>88700</v>
      </c>
      <c r="B547" s="110" t="s">
        <v>150</v>
      </c>
      <c r="C547" s="98">
        <v>1</v>
      </c>
      <c r="D547" s="82" t="str">
        <f t="shared" si="19"/>
        <v>INDEC-GG 88700-1</v>
      </c>
      <c r="E547" s="101" t="s">
        <v>429</v>
      </c>
    </row>
    <row r="548" spans="1:5" x14ac:dyDescent="0.2">
      <c r="A548" s="110">
        <v>31210</v>
      </c>
      <c r="B548" s="110" t="s">
        <v>150</v>
      </c>
      <c r="C548" s="98">
        <v>11</v>
      </c>
      <c r="D548" s="82" t="str">
        <f t="shared" si="19"/>
        <v>INDEC-GG 31210-11</v>
      </c>
      <c r="E548" s="101" t="s">
        <v>430</v>
      </c>
    </row>
    <row r="549" spans="1:5" x14ac:dyDescent="0.2">
      <c r="A549" s="110">
        <v>81295</v>
      </c>
      <c r="B549" s="110" t="s">
        <v>150</v>
      </c>
      <c r="C549" s="98">
        <v>1</v>
      </c>
      <c r="D549" s="82" t="str">
        <f t="shared" si="19"/>
        <v>INDEC-GG 81295-1</v>
      </c>
      <c r="E549" s="101" t="s">
        <v>431</v>
      </c>
    </row>
    <row r="550" spans="1:5" x14ac:dyDescent="0.2">
      <c r="A550" s="110">
        <v>81297</v>
      </c>
      <c r="B550" s="110" t="s">
        <v>150</v>
      </c>
      <c r="C550" s="98">
        <v>1</v>
      </c>
      <c r="D550" s="82" t="str">
        <f t="shared" si="19"/>
        <v>INDEC-GG 81297-1</v>
      </c>
      <c r="E550" s="97" t="s">
        <v>432</v>
      </c>
    </row>
    <row r="551" spans="1:5" x14ac:dyDescent="0.2">
      <c r="A551" s="110">
        <v>51560</v>
      </c>
      <c r="B551" s="110" t="s">
        <v>150</v>
      </c>
      <c r="C551" s="98">
        <v>21</v>
      </c>
      <c r="D551" s="82" t="str">
        <f t="shared" si="19"/>
        <v>INDEC-GG 51560-21</v>
      </c>
      <c r="E551" s="101" t="s">
        <v>433</v>
      </c>
    </row>
    <row r="552" spans="1:5" x14ac:dyDescent="0.2">
      <c r="A552" s="110">
        <v>31100</v>
      </c>
      <c r="B552" s="110" t="s">
        <v>150</v>
      </c>
      <c r="C552" s="98">
        <v>11</v>
      </c>
      <c r="D552" s="82" t="str">
        <f t="shared" si="19"/>
        <v>INDEC-GG 31100-11</v>
      </c>
      <c r="E552" s="101" t="s">
        <v>434</v>
      </c>
    </row>
    <row r="553" spans="1:5" x14ac:dyDescent="0.2">
      <c r="A553" s="110">
        <v>53211</v>
      </c>
      <c r="B553" s="110" t="s">
        <v>150</v>
      </c>
      <c r="C553" s="98">
        <v>11</v>
      </c>
      <c r="D553" s="82" t="str">
        <f t="shared" si="19"/>
        <v>INDEC-GG 53211-11</v>
      </c>
      <c r="E553" s="97" t="s">
        <v>435</v>
      </c>
    </row>
    <row r="556" spans="1:5" x14ac:dyDescent="0.2">
      <c r="A556" s="80" t="s">
        <v>834</v>
      </c>
    </row>
    <row r="557" spans="1:5" x14ac:dyDescent="0.2">
      <c r="A557" s="80" t="s">
        <v>835</v>
      </c>
    </row>
    <row r="559" spans="1:5" x14ac:dyDescent="0.2">
      <c r="A559" s="84">
        <v>1</v>
      </c>
      <c r="D559" s="82" t="str">
        <f>CONCATENATE("DNV-T I - ",A559)</f>
        <v>DNV-T I - 1</v>
      </c>
      <c r="E559" s="84" t="s">
        <v>372</v>
      </c>
    </row>
    <row r="560" spans="1:5" x14ac:dyDescent="0.2">
      <c r="A560" s="84">
        <v>2</v>
      </c>
      <c r="D560" s="82" t="str">
        <f t="shared" ref="D560:D623" si="21">CONCATENATE("DNV-T I - ",A560)</f>
        <v>DNV-T I - 2</v>
      </c>
      <c r="E560" s="84" t="s">
        <v>836</v>
      </c>
    </row>
    <row r="561" spans="1:5" x14ac:dyDescent="0.2">
      <c r="A561" s="84">
        <v>3</v>
      </c>
      <c r="D561" s="82" t="str">
        <f t="shared" si="21"/>
        <v>DNV-T I - 3</v>
      </c>
      <c r="E561" s="84" t="s">
        <v>837</v>
      </c>
    </row>
    <row r="562" spans="1:5" x14ac:dyDescent="0.2">
      <c r="A562" s="84">
        <v>4</v>
      </c>
      <c r="D562" s="82" t="str">
        <f t="shared" si="21"/>
        <v>DNV-T I - 4</v>
      </c>
      <c r="E562" s="84" t="s">
        <v>838</v>
      </c>
    </row>
    <row r="563" spans="1:5" x14ac:dyDescent="0.2">
      <c r="A563" s="84">
        <v>5</v>
      </c>
      <c r="D563" s="82" t="str">
        <f t="shared" si="21"/>
        <v>DNV-T I - 5</v>
      </c>
      <c r="E563" s="84" t="s">
        <v>839</v>
      </c>
    </row>
    <row r="564" spans="1:5" x14ac:dyDescent="0.2">
      <c r="A564" s="84">
        <v>6</v>
      </c>
      <c r="D564" s="82" t="str">
        <f t="shared" si="21"/>
        <v>DNV-T I - 6</v>
      </c>
      <c r="E564" s="84" t="s">
        <v>840</v>
      </c>
    </row>
    <row r="565" spans="1:5" x14ac:dyDescent="0.2">
      <c r="A565" s="84">
        <v>7</v>
      </c>
      <c r="D565" s="82" t="str">
        <f t="shared" si="21"/>
        <v>DNV-T I - 7</v>
      </c>
      <c r="E565" s="84" t="s">
        <v>841</v>
      </c>
    </row>
    <row r="566" spans="1:5" x14ac:dyDescent="0.2">
      <c r="A566" s="84">
        <v>8</v>
      </c>
      <c r="D566" s="82" t="str">
        <f t="shared" si="21"/>
        <v>DNV-T I - 8</v>
      </c>
      <c r="E566" s="84" t="s">
        <v>842</v>
      </c>
    </row>
    <row r="567" spans="1:5" x14ac:dyDescent="0.2">
      <c r="A567" s="84">
        <v>9</v>
      </c>
      <c r="D567" s="82" t="str">
        <f t="shared" si="21"/>
        <v>DNV-T I - 9</v>
      </c>
      <c r="E567" s="84" t="s">
        <v>843</v>
      </c>
    </row>
    <row r="568" spans="1:5" x14ac:dyDescent="0.2">
      <c r="A568" s="84">
        <v>10</v>
      </c>
      <c r="D568" s="82" t="str">
        <f t="shared" si="21"/>
        <v>DNV-T I - 10</v>
      </c>
      <c r="E568" s="84" t="s">
        <v>844</v>
      </c>
    </row>
    <row r="569" spans="1:5" x14ac:dyDescent="0.2">
      <c r="A569" s="84">
        <v>11</v>
      </c>
      <c r="D569" s="82" t="str">
        <f t="shared" si="21"/>
        <v>DNV-T I - 11</v>
      </c>
      <c r="E569" s="84" t="s">
        <v>845</v>
      </c>
    </row>
    <row r="570" spans="1:5" x14ac:dyDescent="0.2">
      <c r="A570" s="84">
        <v>12</v>
      </c>
      <c r="D570" s="82" t="str">
        <f t="shared" si="21"/>
        <v>DNV-T I - 12</v>
      </c>
      <c r="E570" s="84" t="s">
        <v>846</v>
      </c>
    </row>
    <row r="571" spans="1:5" x14ac:dyDescent="0.2">
      <c r="A571" s="84">
        <v>13</v>
      </c>
      <c r="D571" s="82" t="str">
        <f t="shared" si="21"/>
        <v>DNV-T I - 13</v>
      </c>
      <c r="E571" s="84" t="s">
        <v>847</v>
      </c>
    </row>
    <row r="572" spans="1:5" x14ac:dyDescent="0.2">
      <c r="A572" s="84">
        <v>14</v>
      </c>
      <c r="D572" s="82" t="str">
        <f t="shared" si="21"/>
        <v>DNV-T I - 14</v>
      </c>
      <c r="E572" s="84" t="s">
        <v>848</v>
      </c>
    </row>
    <row r="573" spans="1:5" x14ac:dyDescent="0.2">
      <c r="A573" s="84">
        <v>15</v>
      </c>
      <c r="D573" s="82" t="str">
        <f t="shared" si="21"/>
        <v>DNV-T I - 15</v>
      </c>
      <c r="E573" s="84" t="s">
        <v>849</v>
      </c>
    </row>
    <row r="574" spans="1:5" x14ac:dyDescent="0.2">
      <c r="A574" s="84">
        <v>16</v>
      </c>
      <c r="D574" s="82" t="str">
        <f t="shared" si="21"/>
        <v>DNV-T I - 16</v>
      </c>
      <c r="E574" s="84" t="s">
        <v>850</v>
      </c>
    </row>
    <row r="575" spans="1:5" x14ac:dyDescent="0.2">
      <c r="A575" s="84">
        <v>17</v>
      </c>
      <c r="D575" s="82" t="str">
        <f t="shared" si="21"/>
        <v>DNV-T I - 17</v>
      </c>
      <c r="E575" s="84" t="s">
        <v>851</v>
      </c>
    </row>
    <row r="576" spans="1:5" x14ac:dyDescent="0.2">
      <c r="A576" s="84">
        <v>18</v>
      </c>
      <c r="D576" s="82" t="str">
        <f t="shared" si="21"/>
        <v>DNV-T I - 18</v>
      </c>
      <c r="E576" s="84" t="s">
        <v>852</v>
      </c>
    </row>
    <row r="577" spans="1:5" x14ac:dyDescent="0.2">
      <c r="A577" s="84">
        <v>19</v>
      </c>
      <c r="D577" s="82" t="str">
        <f t="shared" si="21"/>
        <v>DNV-T I - 19</v>
      </c>
      <c r="E577" s="84" t="s">
        <v>853</v>
      </c>
    </row>
    <row r="578" spans="1:5" x14ac:dyDescent="0.2">
      <c r="A578" s="84">
        <v>20</v>
      </c>
      <c r="D578" s="82" t="str">
        <f t="shared" si="21"/>
        <v>DNV-T I - 20</v>
      </c>
      <c r="E578" s="84" t="s">
        <v>854</v>
      </c>
    </row>
    <row r="579" spans="1:5" x14ac:dyDescent="0.2">
      <c r="A579" s="84">
        <v>21</v>
      </c>
      <c r="D579" s="82" t="str">
        <f t="shared" si="21"/>
        <v>DNV-T I - 21</v>
      </c>
      <c r="E579" s="84" t="s">
        <v>855</v>
      </c>
    </row>
    <row r="580" spans="1:5" x14ac:dyDescent="0.2">
      <c r="A580" s="84">
        <v>22</v>
      </c>
      <c r="D580" s="82" t="str">
        <f t="shared" si="21"/>
        <v>DNV-T I - 22</v>
      </c>
      <c r="E580" s="84" t="s">
        <v>856</v>
      </c>
    </row>
    <row r="581" spans="1:5" x14ac:dyDescent="0.2">
      <c r="A581" s="84">
        <v>23</v>
      </c>
      <c r="D581" s="82" t="str">
        <f t="shared" si="21"/>
        <v>DNV-T I - 23</v>
      </c>
      <c r="E581" s="84" t="s">
        <v>857</v>
      </c>
    </row>
    <row r="582" spans="1:5" x14ac:dyDescent="0.2">
      <c r="A582" s="84">
        <v>24</v>
      </c>
      <c r="D582" s="82" t="str">
        <f t="shared" si="21"/>
        <v>DNV-T I - 24</v>
      </c>
      <c r="E582" s="84" t="s">
        <v>858</v>
      </c>
    </row>
    <row r="583" spans="1:5" x14ac:dyDescent="0.2">
      <c r="A583" s="84">
        <v>25</v>
      </c>
      <c r="D583" s="82" t="str">
        <f t="shared" si="21"/>
        <v>DNV-T I - 25</v>
      </c>
      <c r="E583" s="84" t="s">
        <v>859</v>
      </c>
    </row>
    <row r="584" spans="1:5" x14ac:dyDescent="0.2">
      <c r="A584" s="84">
        <v>26</v>
      </c>
      <c r="D584" s="82" t="str">
        <f t="shared" si="21"/>
        <v>DNV-T I - 26</v>
      </c>
      <c r="E584" s="84" t="s">
        <v>860</v>
      </c>
    </row>
    <row r="585" spans="1:5" x14ac:dyDescent="0.2">
      <c r="A585" s="84">
        <v>27</v>
      </c>
      <c r="D585" s="82" t="str">
        <f t="shared" si="21"/>
        <v>DNV-T I - 27</v>
      </c>
      <c r="E585" s="84" t="s">
        <v>861</v>
      </c>
    </row>
    <row r="586" spans="1:5" x14ac:dyDescent="0.2">
      <c r="A586" s="84">
        <v>28</v>
      </c>
      <c r="D586" s="82" t="str">
        <f t="shared" si="21"/>
        <v>DNV-T I - 28</v>
      </c>
      <c r="E586" s="84" t="s">
        <v>862</v>
      </c>
    </row>
    <row r="587" spans="1:5" x14ac:dyDescent="0.2">
      <c r="A587" s="84">
        <v>29</v>
      </c>
      <c r="D587" s="82" t="str">
        <f t="shared" si="21"/>
        <v>DNV-T I - 29</v>
      </c>
      <c r="E587" s="84" t="s">
        <v>863</v>
      </c>
    </row>
    <row r="588" spans="1:5" x14ac:dyDescent="0.2">
      <c r="A588" s="84">
        <v>30</v>
      </c>
      <c r="D588" s="82" t="str">
        <f t="shared" si="21"/>
        <v>DNV-T I - 30</v>
      </c>
      <c r="E588" s="84" t="s">
        <v>864</v>
      </c>
    </row>
    <row r="589" spans="1:5" x14ac:dyDescent="0.2">
      <c r="A589" s="84">
        <v>31</v>
      </c>
      <c r="D589" s="82" t="str">
        <f t="shared" si="21"/>
        <v>DNV-T I - 31</v>
      </c>
      <c r="E589" s="84" t="s">
        <v>865</v>
      </c>
    </row>
    <row r="590" spans="1:5" x14ac:dyDescent="0.2">
      <c r="A590" s="84">
        <v>32</v>
      </c>
      <c r="D590" s="82" t="str">
        <f t="shared" si="21"/>
        <v>DNV-T I - 32</v>
      </c>
      <c r="E590" s="84" t="s">
        <v>866</v>
      </c>
    </row>
    <row r="591" spans="1:5" x14ac:dyDescent="0.2">
      <c r="A591" s="84">
        <v>33</v>
      </c>
      <c r="D591" s="82" t="str">
        <f t="shared" si="21"/>
        <v>DNV-T I - 33</v>
      </c>
      <c r="E591" s="84" t="s">
        <v>867</v>
      </c>
    </row>
    <row r="592" spans="1:5" x14ac:dyDescent="0.2">
      <c r="A592" s="84">
        <v>34</v>
      </c>
      <c r="D592" s="82" t="str">
        <f t="shared" si="21"/>
        <v>DNV-T I - 34</v>
      </c>
      <c r="E592" s="84" t="s">
        <v>868</v>
      </c>
    </row>
    <row r="593" spans="1:5" x14ac:dyDescent="0.2">
      <c r="A593" s="84">
        <v>35</v>
      </c>
      <c r="D593" s="82" t="str">
        <f t="shared" si="21"/>
        <v>DNV-T I - 35</v>
      </c>
      <c r="E593" s="84" t="s">
        <v>869</v>
      </c>
    </row>
    <row r="594" spans="1:5" x14ac:dyDescent="0.2">
      <c r="A594" s="84">
        <v>36</v>
      </c>
      <c r="D594" s="82" t="str">
        <f t="shared" si="21"/>
        <v>DNV-T I - 36</v>
      </c>
      <c r="E594" s="84" t="s">
        <v>870</v>
      </c>
    </row>
    <row r="595" spans="1:5" x14ac:dyDescent="0.2">
      <c r="A595" s="84">
        <v>37</v>
      </c>
      <c r="D595" s="82" t="str">
        <f t="shared" si="21"/>
        <v>DNV-T I - 37</v>
      </c>
      <c r="E595" s="84" t="s">
        <v>871</v>
      </c>
    </row>
    <row r="596" spans="1:5" x14ac:dyDescent="0.2">
      <c r="A596" s="84">
        <v>38</v>
      </c>
      <c r="D596" s="82" t="str">
        <f t="shared" si="21"/>
        <v>DNV-T I - 38</v>
      </c>
      <c r="E596" s="84" t="s">
        <v>872</v>
      </c>
    </row>
    <row r="597" spans="1:5" x14ac:dyDescent="0.2">
      <c r="A597" s="84">
        <v>39</v>
      </c>
      <c r="D597" s="82" t="str">
        <f t="shared" si="21"/>
        <v>DNV-T I - 39</v>
      </c>
      <c r="E597" s="84" t="s">
        <v>873</v>
      </c>
    </row>
    <row r="598" spans="1:5" x14ac:dyDescent="0.2">
      <c r="A598" s="84">
        <v>40</v>
      </c>
      <c r="D598" s="82" t="str">
        <f t="shared" si="21"/>
        <v>DNV-T I - 40</v>
      </c>
      <c r="E598" s="84" t="s">
        <v>874</v>
      </c>
    </row>
    <row r="599" spans="1:5" x14ac:dyDescent="0.2">
      <c r="A599" s="84">
        <v>41</v>
      </c>
      <c r="D599" s="82" t="str">
        <f t="shared" si="21"/>
        <v>DNV-T I - 41</v>
      </c>
      <c r="E599" s="84" t="s">
        <v>875</v>
      </c>
    </row>
    <row r="600" spans="1:5" x14ac:dyDescent="0.2">
      <c r="A600" s="84">
        <v>42</v>
      </c>
      <c r="D600" s="82" t="str">
        <f t="shared" si="21"/>
        <v>DNV-T I - 42</v>
      </c>
      <c r="E600" s="84" t="s">
        <v>876</v>
      </c>
    </row>
    <row r="601" spans="1:5" x14ac:dyDescent="0.2">
      <c r="A601" s="84">
        <v>43</v>
      </c>
      <c r="D601" s="82" t="str">
        <f t="shared" si="21"/>
        <v>DNV-T I - 43</v>
      </c>
      <c r="E601" s="84" t="s">
        <v>877</v>
      </c>
    </row>
    <row r="602" spans="1:5" x14ac:dyDescent="0.2">
      <c r="A602" s="84">
        <v>44</v>
      </c>
      <c r="D602" s="82" t="str">
        <f t="shared" si="21"/>
        <v>DNV-T I - 44</v>
      </c>
      <c r="E602" s="84" t="s">
        <v>878</v>
      </c>
    </row>
    <row r="603" spans="1:5" x14ac:dyDescent="0.2">
      <c r="A603" s="84">
        <v>45</v>
      </c>
      <c r="D603" s="82" t="str">
        <f t="shared" si="21"/>
        <v>DNV-T I - 45</v>
      </c>
      <c r="E603" s="84" t="s">
        <v>879</v>
      </c>
    </row>
    <row r="604" spans="1:5" x14ac:dyDescent="0.2">
      <c r="A604" s="84">
        <v>46</v>
      </c>
      <c r="D604" s="82" t="str">
        <f t="shared" si="21"/>
        <v>DNV-T I - 46</v>
      </c>
      <c r="E604" s="84" t="s">
        <v>880</v>
      </c>
    </row>
    <row r="605" spans="1:5" x14ac:dyDescent="0.2">
      <c r="A605" s="84">
        <v>47</v>
      </c>
      <c r="D605" s="82" t="str">
        <f t="shared" si="21"/>
        <v>DNV-T I - 47</v>
      </c>
      <c r="E605" s="84" t="s">
        <v>881</v>
      </c>
    </row>
    <row r="606" spans="1:5" x14ac:dyDescent="0.2">
      <c r="A606" s="84">
        <v>48</v>
      </c>
      <c r="D606" s="82" t="str">
        <f t="shared" si="21"/>
        <v>DNV-T I - 48</v>
      </c>
      <c r="E606" s="84" t="s">
        <v>882</v>
      </c>
    </row>
    <row r="607" spans="1:5" x14ac:dyDescent="0.2">
      <c r="A607" s="84">
        <v>49</v>
      </c>
      <c r="D607" s="82" t="str">
        <f t="shared" si="21"/>
        <v>DNV-T I - 49</v>
      </c>
      <c r="E607" s="84" t="s">
        <v>883</v>
      </c>
    </row>
    <row r="608" spans="1:5" x14ac:dyDescent="0.2">
      <c r="A608" s="84">
        <v>50</v>
      </c>
      <c r="D608" s="82" t="str">
        <f t="shared" si="21"/>
        <v>DNV-T I - 50</v>
      </c>
      <c r="E608" s="84" t="s">
        <v>884</v>
      </c>
    </row>
    <row r="609" spans="1:5" x14ac:dyDescent="0.2">
      <c r="A609" s="84">
        <v>51</v>
      </c>
      <c r="D609" s="82" t="str">
        <f t="shared" si="21"/>
        <v>DNV-T I - 51</v>
      </c>
      <c r="E609" s="84" t="s">
        <v>885</v>
      </c>
    </row>
    <row r="610" spans="1:5" x14ac:dyDescent="0.2">
      <c r="A610" s="84">
        <v>52</v>
      </c>
      <c r="D610" s="82" t="str">
        <f t="shared" si="21"/>
        <v>DNV-T I - 52</v>
      </c>
      <c r="E610" s="84" t="s">
        <v>886</v>
      </c>
    </row>
    <row r="611" spans="1:5" x14ac:dyDescent="0.2">
      <c r="A611" s="84">
        <v>53</v>
      </c>
      <c r="D611" s="82" t="str">
        <f t="shared" si="21"/>
        <v>DNV-T I - 53</v>
      </c>
      <c r="E611" s="84" t="s">
        <v>887</v>
      </c>
    </row>
    <row r="612" spans="1:5" x14ac:dyDescent="0.2">
      <c r="A612" s="84">
        <v>54</v>
      </c>
      <c r="D612" s="82" t="str">
        <f t="shared" si="21"/>
        <v>DNV-T I - 54</v>
      </c>
      <c r="E612" s="84" t="s">
        <v>888</v>
      </c>
    </row>
    <row r="613" spans="1:5" x14ac:dyDescent="0.2">
      <c r="A613" s="84">
        <v>55</v>
      </c>
      <c r="D613" s="82" t="str">
        <f t="shared" si="21"/>
        <v>DNV-T I - 55</v>
      </c>
      <c r="E613" s="84" t="s">
        <v>889</v>
      </c>
    </row>
    <row r="614" spans="1:5" x14ac:dyDescent="0.2">
      <c r="A614" s="84">
        <v>56</v>
      </c>
      <c r="D614" s="82" t="str">
        <f t="shared" si="21"/>
        <v>DNV-T I - 56</v>
      </c>
      <c r="E614" s="84" t="s">
        <v>890</v>
      </c>
    </row>
    <row r="615" spans="1:5" x14ac:dyDescent="0.2">
      <c r="A615" s="84">
        <v>57</v>
      </c>
      <c r="D615" s="82" t="str">
        <f t="shared" si="21"/>
        <v>DNV-T I - 57</v>
      </c>
      <c r="E615" s="84" t="s">
        <v>891</v>
      </c>
    </row>
    <row r="616" spans="1:5" x14ac:dyDescent="0.2">
      <c r="A616" s="84">
        <v>58</v>
      </c>
      <c r="D616" s="82" t="str">
        <f t="shared" si="21"/>
        <v>DNV-T I - 58</v>
      </c>
      <c r="E616" s="84" t="s">
        <v>892</v>
      </c>
    </row>
    <row r="617" spans="1:5" x14ac:dyDescent="0.2">
      <c r="A617" s="84">
        <v>59</v>
      </c>
      <c r="D617" s="82" t="str">
        <f t="shared" si="21"/>
        <v>DNV-T I - 59</v>
      </c>
      <c r="E617" s="84" t="s">
        <v>893</v>
      </c>
    </row>
    <row r="618" spans="1:5" x14ac:dyDescent="0.2">
      <c r="A618" s="84">
        <v>60</v>
      </c>
      <c r="D618" s="82" t="str">
        <f t="shared" si="21"/>
        <v>DNV-T I - 60</v>
      </c>
      <c r="E618" s="84" t="s">
        <v>894</v>
      </c>
    </row>
    <row r="619" spans="1:5" x14ac:dyDescent="0.2">
      <c r="A619" s="84">
        <v>61</v>
      </c>
      <c r="D619" s="82" t="str">
        <f t="shared" si="21"/>
        <v>DNV-T I - 61</v>
      </c>
      <c r="E619" s="84" t="s">
        <v>895</v>
      </c>
    </row>
    <row r="620" spans="1:5" x14ac:dyDescent="0.2">
      <c r="A620" s="84">
        <v>62</v>
      </c>
      <c r="D620" s="82" t="str">
        <f t="shared" si="21"/>
        <v>DNV-T I - 62</v>
      </c>
      <c r="E620" s="84" t="s">
        <v>896</v>
      </c>
    </row>
    <row r="621" spans="1:5" x14ac:dyDescent="0.2">
      <c r="A621" s="84">
        <v>63</v>
      </c>
      <c r="D621" s="82" t="str">
        <f t="shared" si="21"/>
        <v>DNV-T I - 63</v>
      </c>
      <c r="E621" s="84" t="s">
        <v>897</v>
      </c>
    </row>
    <row r="622" spans="1:5" x14ac:dyDescent="0.2">
      <c r="A622" s="84">
        <v>64</v>
      </c>
      <c r="D622" s="82" t="str">
        <f t="shared" si="21"/>
        <v>DNV-T I - 64</v>
      </c>
      <c r="E622" s="84" t="s">
        <v>898</v>
      </c>
    </row>
    <row r="623" spans="1:5" x14ac:dyDescent="0.2">
      <c r="A623" s="84">
        <v>65</v>
      </c>
      <c r="D623" s="82" t="str">
        <f t="shared" si="21"/>
        <v>DNV-T I - 65</v>
      </c>
      <c r="E623" s="84" t="s">
        <v>899</v>
      </c>
    </row>
    <row r="624" spans="1:5" x14ac:dyDescent="0.2">
      <c r="A624" s="84">
        <v>66</v>
      </c>
      <c r="D624" s="82" t="str">
        <f t="shared" ref="D624:D679" si="22">CONCATENATE("DNV-T I - ",A624)</f>
        <v>DNV-T I - 66</v>
      </c>
      <c r="E624" s="84" t="s">
        <v>900</v>
      </c>
    </row>
    <row r="625" spans="1:5" x14ac:dyDescent="0.2">
      <c r="A625" s="84">
        <v>67</v>
      </c>
      <c r="D625" s="82" t="str">
        <f t="shared" si="22"/>
        <v>DNV-T I - 67</v>
      </c>
      <c r="E625" s="84" t="s">
        <v>901</v>
      </c>
    </row>
    <row r="626" spans="1:5" x14ac:dyDescent="0.2">
      <c r="A626" s="84">
        <v>68</v>
      </c>
      <c r="D626" s="82" t="str">
        <f t="shared" si="22"/>
        <v>DNV-T I - 68</v>
      </c>
      <c r="E626" s="84" t="s">
        <v>902</v>
      </c>
    </row>
    <row r="627" spans="1:5" x14ac:dyDescent="0.2">
      <c r="A627" s="84">
        <v>69</v>
      </c>
      <c r="D627" s="82" t="str">
        <f t="shared" si="22"/>
        <v>DNV-T I - 69</v>
      </c>
      <c r="E627" s="84" t="s">
        <v>903</v>
      </c>
    </row>
    <row r="628" spans="1:5" x14ac:dyDescent="0.2">
      <c r="A628" s="84">
        <v>70</v>
      </c>
      <c r="D628" s="82" t="str">
        <f t="shared" si="22"/>
        <v>DNV-T I - 70</v>
      </c>
      <c r="E628" s="84" t="s">
        <v>904</v>
      </c>
    </row>
    <row r="629" spans="1:5" x14ac:dyDescent="0.2">
      <c r="A629" s="84">
        <v>71</v>
      </c>
      <c r="D629" s="82" t="str">
        <f t="shared" si="22"/>
        <v>DNV-T I - 71</v>
      </c>
      <c r="E629" s="84" t="s">
        <v>905</v>
      </c>
    </row>
    <row r="630" spans="1:5" x14ac:dyDescent="0.2">
      <c r="A630" s="84">
        <v>72</v>
      </c>
      <c r="D630" s="82" t="str">
        <f t="shared" si="22"/>
        <v>DNV-T I - 72</v>
      </c>
      <c r="E630" s="84" t="s">
        <v>906</v>
      </c>
    </row>
    <row r="631" spans="1:5" x14ac:dyDescent="0.2">
      <c r="A631" s="84">
        <v>73</v>
      </c>
      <c r="D631" s="82" t="str">
        <f t="shared" si="22"/>
        <v>DNV-T I - 73</v>
      </c>
      <c r="E631" s="84" t="s">
        <v>907</v>
      </c>
    </row>
    <row r="632" spans="1:5" x14ac:dyDescent="0.2">
      <c r="A632" s="84">
        <v>74</v>
      </c>
      <c r="D632" s="82" t="str">
        <f t="shared" si="22"/>
        <v>DNV-T I - 74</v>
      </c>
      <c r="E632" s="84" t="s">
        <v>908</v>
      </c>
    </row>
    <row r="633" spans="1:5" x14ac:dyDescent="0.2">
      <c r="A633" s="84">
        <v>75</v>
      </c>
      <c r="D633" s="82" t="str">
        <f t="shared" si="22"/>
        <v>DNV-T I - 75</v>
      </c>
      <c r="E633" s="84" t="s">
        <v>909</v>
      </c>
    </row>
    <row r="634" spans="1:5" ht="11.25" customHeight="1" x14ac:dyDescent="0.2">
      <c r="A634" s="84">
        <v>76</v>
      </c>
      <c r="D634" s="82" t="str">
        <f t="shared" si="22"/>
        <v>DNV-T I - 76</v>
      </c>
      <c r="E634" s="84" t="s">
        <v>910</v>
      </c>
    </row>
    <row r="635" spans="1:5" ht="11.25" customHeight="1" x14ac:dyDescent="0.2">
      <c r="D635" s="82" t="str">
        <f t="shared" si="22"/>
        <v xml:space="preserve">DNV-T I - </v>
      </c>
    </row>
    <row r="636" spans="1:5" x14ac:dyDescent="0.2">
      <c r="A636" s="84">
        <v>77</v>
      </c>
      <c r="D636" s="82" t="str">
        <f t="shared" si="22"/>
        <v>DNV-T I - 77</v>
      </c>
      <c r="E636" s="84" t="s">
        <v>911</v>
      </c>
    </row>
    <row r="637" spans="1:5" x14ac:dyDescent="0.2">
      <c r="A637" s="84">
        <v>78</v>
      </c>
      <c r="D637" s="82" t="str">
        <f t="shared" si="22"/>
        <v>DNV-T I - 78</v>
      </c>
      <c r="E637" s="84" t="s">
        <v>912</v>
      </c>
    </row>
    <row r="638" spans="1:5" x14ac:dyDescent="0.2">
      <c r="A638" s="84">
        <v>79</v>
      </c>
      <c r="D638" s="82" t="str">
        <f t="shared" si="22"/>
        <v>DNV-T I - 79</v>
      </c>
      <c r="E638" s="84" t="s">
        <v>913</v>
      </c>
    </row>
    <row r="639" spans="1:5" x14ac:dyDescent="0.2">
      <c r="A639" s="84">
        <v>80</v>
      </c>
      <c r="D639" s="82" t="str">
        <f t="shared" si="22"/>
        <v>DNV-T I - 80</v>
      </c>
      <c r="E639" s="84" t="s">
        <v>914</v>
      </c>
    </row>
    <row r="640" spans="1:5" x14ac:dyDescent="0.2">
      <c r="A640" s="84">
        <v>81</v>
      </c>
      <c r="D640" s="82" t="str">
        <f t="shared" si="22"/>
        <v>DNV-T I - 81</v>
      </c>
      <c r="E640" s="84" t="s">
        <v>915</v>
      </c>
    </row>
    <row r="641" spans="1:5" x14ac:dyDescent="0.2">
      <c r="A641" s="84">
        <v>82</v>
      </c>
      <c r="D641" s="82" t="str">
        <f t="shared" si="22"/>
        <v>DNV-T I - 82</v>
      </c>
      <c r="E641" s="84" t="s">
        <v>916</v>
      </c>
    </row>
    <row r="642" spans="1:5" x14ac:dyDescent="0.2">
      <c r="A642" s="84">
        <v>83</v>
      </c>
      <c r="D642" s="82" t="str">
        <f t="shared" si="22"/>
        <v>DNV-T I - 83</v>
      </c>
      <c r="E642" s="84" t="s">
        <v>917</v>
      </c>
    </row>
    <row r="643" spans="1:5" ht="11.25" customHeight="1" x14ac:dyDescent="0.2">
      <c r="A643" s="84">
        <v>84</v>
      </c>
      <c r="D643" s="82" t="str">
        <f t="shared" si="22"/>
        <v>DNV-T I - 84</v>
      </c>
      <c r="E643" s="84" t="s">
        <v>918</v>
      </c>
    </row>
    <row r="644" spans="1:5" ht="11.25" customHeight="1" x14ac:dyDescent="0.2">
      <c r="D644" s="82" t="str">
        <f t="shared" si="22"/>
        <v xml:space="preserve">DNV-T I - </v>
      </c>
    </row>
    <row r="645" spans="1:5" ht="11.25" customHeight="1" x14ac:dyDescent="0.2">
      <c r="A645" s="84">
        <v>85</v>
      </c>
      <c r="D645" s="82" t="str">
        <f t="shared" si="22"/>
        <v>DNV-T I - 85</v>
      </c>
      <c r="E645" s="84" t="s">
        <v>919</v>
      </c>
    </row>
    <row r="646" spans="1:5" ht="11.25" customHeight="1" x14ac:dyDescent="0.2">
      <c r="D646" s="82" t="str">
        <f t="shared" si="22"/>
        <v xml:space="preserve">DNV-T I - </v>
      </c>
    </row>
    <row r="647" spans="1:5" x14ac:dyDescent="0.2">
      <c r="A647" s="84">
        <v>86</v>
      </c>
      <c r="D647" s="82" t="str">
        <f t="shared" si="22"/>
        <v>DNV-T I - 86</v>
      </c>
      <c r="E647" s="84" t="s">
        <v>920</v>
      </c>
    </row>
    <row r="648" spans="1:5" x14ac:dyDescent="0.2">
      <c r="A648" s="84" t="s">
        <v>921</v>
      </c>
      <c r="D648" s="82" t="str">
        <f t="shared" si="22"/>
        <v>DNV-T I - 86.1</v>
      </c>
      <c r="E648" s="84" t="s">
        <v>922</v>
      </c>
    </row>
    <row r="649" spans="1:5" x14ac:dyDescent="0.2">
      <c r="A649" s="84" t="s">
        <v>923</v>
      </c>
      <c r="D649" s="82" t="str">
        <f t="shared" si="22"/>
        <v>DNV-T I - 86.1.1</v>
      </c>
      <c r="E649" s="84" t="s">
        <v>924</v>
      </c>
    </row>
    <row r="650" spans="1:5" x14ac:dyDescent="0.2">
      <c r="A650" s="84" t="s">
        <v>925</v>
      </c>
      <c r="D650" s="82" t="str">
        <f t="shared" si="22"/>
        <v>DNV-T I - 86.1.2</v>
      </c>
      <c r="E650" s="84" t="s">
        <v>926</v>
      </c>
    </row>
    <row r="651" spans="1:5" x14ac:dyDescent="0.2">
      <c r="A651" s="84" t="s">
        <v>927</v>
      </c>
      <c r="D651" s="82" t="str">
        <f t="shared" si="22"/>
        <v>DNV-T I - 86.1.3</v>
      </c>
      <c r="E651" s="84" t="s">
        <v>928</v>
      </c>
    </row>
    <row r="652" spans="1:5" x14ac:dyDescent="0.2">
      <c r="A652" s="84" t="s">
        <v>929</v>
      </c>
      <c r="D652" s="82" t="str">
        <f t="shared" si="22"/>
        <v>DNV-T I - 86.1.4</v>
      </c>
      <c r="E652" s="84" t="s">
        <v>930</v>
      </c>
    </row>
    <row r="653" spans="1:5" x14ac:dyDescent="0.2">
      <c r="A653" s="84" t="s">
        <v>931</v>
      </c>
      <c r="D653" s="82" t="str">
        <f t="shared" si="22"/>
        <v>DNV-T I - 86.1.5</v>
      </c>
      <c r="E653" s="84" t="s">
        <v>932</v>
      </c>
    </row>
    <row r="654" spans="1:5" x14ac:dyDescent="0.2">
      <c r="A654" s="84" t="s">
        <v>933</v>
      </c>
      <c r="D654" s="82" t="str">
        <f t="shared" si="22"/>
        <v>DNV-T I - 86.2</v>
      </c>
      <c r="E654" s="84" t="s">
        <v>934</v>
      </c>
    </row>
    <row r="655" spans="1:5" x14ac:dyDescent="0.2">
      <c r="A655" s="84" t="s">
        <v>935</v>
      </c>
      <c r="D655" s="82" t="str">
        <f t="shared" si="22"/>
        <v>DNV-T I - 86.2.1</v>
      </c>
      <c r="E655" s="84" t="s">
        <v>924</v>
      </c>
    </row>
    <row r="656" spans="1:5" x14ac:dyDescent="0.2">
      <c r="A656" s="84" t="s">
        <v>936</v>
      </c>
      <c r="D656" s="82" t="str">
        <f t="shared" si="22"/>
        <v>DNV-T I - 86.2.2</v>
      </c>
      <c r="E656" s="84" t="s">
        <v>937</v>
      </c>
    </row>
    <row r="657" spans="1:5" x14ac:dyDescent="0.2">
      <c r="A657" s="84" t="s">
        <v>938</v>
      </c>
      <c r="D657" s="82" t="str">
        <f t="shared" si="22"/>
        <v>DNV-T I - 86.2.3</v>
      </c>
      <c r="E657" s="84" t="s">
        <v>926</v>
      </c>
    </row>
    <row r="658" spans="1:5" x14ac:dyDescent="0.2">
      <c r="A658" s="84" t="s">
        <v>939</v>
      </c>
      <c r="D658" s="82" t="str">
        <f t="shared" si="22"/>
        <v>DNV-T I - 86.2.4</v>
      </c>
      <c r="E658" s="84" t="s">
        <v>928</v>
      </c>
    </row>
    <row r="659" spans="1:5" x14ac:dyDescent="0.2">
      <c r="A659" s="84" t="s">
        <v>940</v>
      </c>
      <c r="D659" s="82" t="str">
        <f t="shared" si="22"/>
        <v>DNV-T I - 86.2.5</v>
      </c>
      <c r="E659" s="84" t="s">
        <v>930</v>
      </c>
    </row>
    <row r="660" spans="1:5" x14ac:dyDescent="0.2">
      <c r="A660" s="84" t="s">
        <v>941</v>
      </c>
      <c r="D660" s="82" t="str">
        <f t="shared" si="22"/>
        <v>DNV-T I - 86.2.6</v>
      </c>
      <c r="E660" s="84" t="s">
        <v>932</v>
      </c>
    </row>
    <row r="661" spans="1:5" x14ac:dyDescent="0.2">
      <c r="A661" s="84">
        <v>87</v>
      </c>
      <c r="D661" s="82" t="str">
        <f t="shared" si="22"/>
        <v>DNV-T I - 87</v>
      </c>
      <c r="E661" s="84" t="s">
        <v>942</v>
      </c>
    </row>
    <row r="662" spans="1:5" x14ac:dyDescent="0.2">
      <c r="A662" s="84">
        <v>88</v>
      </c>
      <c r="D662" s="82" t="str">
        <f t="shared" si="22"/>
        <v>DNV-T I - 88</v>
      </c>
      <c r="E662" s="84" t="s">
        <v>943</v>
      </c>
    </row>
    <row r="663" spans="1:5" x14ac:dyDescent="0.2">
      <c r="A663" s="84">
        <v>89</v>
      </c>
      <c r="D663" s="82" t="str">
        <f t="shared" si="22"/>
        <v>DNV-T I - 89</v>
      </c>
      <c r="E663" s="84" t="s">
        <v>944</v>
      </c>
    </row>
    <row r="664" spans="1:5" x14ac:dyDescent="0.2">
      <c r="A664" s="84">
        <v>90</v>
      </c>
      <c r="D664" s="82" t="str">
        <f t="shared" si="22"/>
        <v>DNV-T I - 90</v>
      </c>
      <c r="E664" s="84" t="s">
        <v>945</v>
      </c>
    </row>
    <row r="665" spans="1:5" x14ac:dyDescent="0.2">
      <c r="A665" s="84">
        <v>91</v>
      </c>
      <c r="D665" s="82" t="str">
        <f t="shared" si="22"/>
        <v>DNV-T I - 91</v>
      </c>
      <c r="E665" s="84" t="s">
        <v>946</v>
      </c>
    </row>
    <row r="666" spans="1:5" x14ac:dyDescent="0.2">
      <c r="A666" s="84">
        <v>92</v>
      </c>
      <c r="D666" s="82" t="str">
        <f t="shared" si="22"/>
        <v>DNV-T I - 92</v>
      </c>
      <c r="E666" s="84" t="s">
        <v>947</v>
      </c>
    </row>
    <row r="667" spans="1:5" x14ac:dyDescent="0.2">
      <c r="A667" s="84">
        <v>93</v>
      </c>
      <c r="D667" s="82" t="str">
        <f t="shared" si="22"/>
        <v>DNV-T I - 93</v>
      </c>
      <c r="E667" s="84" t="s">
        <v>948</v>
      </c>
    </row>
    <row r="668" spans="1:5" x14ac:dyDescent="0.2">
      <c r="A668" s="84">
        <v>94</v>
      </c>
      <c r="D668" s="82" t="str">
        <f t="shared" si="22"/>
        <v>DNV-T I - 94</v>
      </c>
      <c r="E668" s="84" t="s">
        <v>949</v>
      </c>
    </row>
    <row r="669" spans="1:5" x14ac:dyDescent="0.2">
      <c r="A669" s="84">
        <v>95</v>
      </c>
      <c r="D669" s="82" t="str">
        <f t="shared" si="22"/>
        <v>DNV-T I - 95</v>
      </c>
      <c r="E669" s="84" t="s">
        <v>950</v>
      </c>
    </row>
    <row r="670" spans="1:5" x14ac:dyDescent="0.2">
      <c r="A670" s="84">
        <v>96</v>
      </c>
      <c r="D670" s="82" t="str">
        <f t="shared" si="22"/>
        <v>DNV-T I - 96</v>
      </c>
      <c r="E670" s="84" t="s">
        <v>951</v>
      </c>
    </row>
    <row r="671" spans="1:5" x14ac:dyDescent="0.2">
      <c r="A671" s="84">
        <v>97</v>
      </c>
      <c r="D671" s="82" t="str">
        <f t="shared" si="22"/>
        <v>DNV-T I - 97</v>
      </c>
      <c r="E671" s="84" t="s">
        <v>952</v>
      </c>
    </row>
    <row r="672" spans="1:5" x14ac:dyDescent="0.2">
      <c r="A672" s="84">
        <v>98</v>
      </c>
      <c r="D672" s="82" t="str">
        <f t="shared" si="22"/>
        <v>DNV-T I - 98</v>
      </c>
      <c r="E672" s="84" t="s">
        <v>953</v>
      </c>
    </row>
    <row r="673" spans="1:7" x14ac:dyDescent="0.2">
      <c r="A673" s="84">
        <v>99</v>
      </c>
      <c r="D673" s="82" t="str">
        <f t="shared" si="22"/>
        <v>DNV-T I - 99</v>
      </c>
      <c r="E673" s="84" t="s">
        <v>954</v>
      </c>
    </row>
    <row r="674" spans="1:7" x14ac:dyDescent="0.2">
      <c r="A674" s="84">
        <v>100</v>
      </c>
      <c r="D674" s="82" t="str">
        <f t="shared" si="22"/>
        <v>DNV-T I - 100</v>
      </c>
      <c r="E674" s="84" t="s">
        <v>955</v>
      </c>
    </row>
    <row r="675" spans="1:7" x14ac:dyDescent="0.2">
      <c r="A675" s="84">
        <v>101</v>
      </c>
      <c r="D675" s="82" t="str">
        <f t="shared" si="22"/>
        <v>DNV-T I - 101</v>
      </c>
      <c r="E675" s="84" t="s">
        <v>956</v>
      </c>
    </row>
    <row r="676" spans="1:7" x14ac:dyDescent="0.2">
      <c r="A676" s="84">
        <v>102</v>
      </c>
      <c r="D676" s="82" t="str">
        <f t="shared" si="22"/>
        <v>DNV-T I - 102</v>
      </c>
      <c r="E676" s="84" t="s">
        <v>957</v>
      </c>
    </row>
    <row r="677" spans="1:7" x14ac:dyDescent="0.2">
      <c r="A677" s="84">
        <v>103</v>
      </c>
      <c r="D677" s="82" t="str">
        <f t="shared" si="22"/>
        <v>DNV-T I - 103</v>
      </c>
      <c r="E677" s="84" t="s">
        <v>958</v>
      </c>
    </row>
    <row r="678" spans="1:7" x14ac:dyDescent="0.2">
      <c r="A678" s="84">
        <v>104</v>
      </c>
      <c r="D678" s="82" t="str">
        <f t="shared" si="22"/>
        <v>DNV-T I - 104</v>
      </c>
      <c r="E678" s="84" t="s">
        <v>959</v>
      </c>
    </row>
    <row r="679" spans="1:7" x14ac:dyDescent="0.2">
      <c r="A679" s="84">
        <v>105</v>
      </c>
      <c r="D679" s="82" t="str">
        <f t="shared" si="22"/>
        <v>DNV-T I - 105</v>
      </c>
      <c r="E679" s="84" t="s">
        <v>960</v>
      </c>
    </row>
    <row r="681" spans="1:7" ht="12.75" x14ac:dyDescent="0.2">
      <c r="A681" s="80" t="s">
        <v>961</v>
      </c>
      <c r="B681" s="80"/>
      <c r="C681" s="128"/>
      <c r="D681" s="129"/>
      <c r="E681" s="129"/>
      <c r="F681" s="129"/>
      <c r="G681" s="129"/>
    </row>
    <row r="682" spans="1:7" x14ac:dyDescent="0.2">
      <c r="D682" s="82" t="str">
        <f>CONCATENATE("DNV-TRC - ",E682)</f>
        <v>DNV-TRC - 1</v>
      </c>
      <c r="E682" s="130">
        <v>1</v>
      </c>
    </row>
    <row r="683" spans="1:7" x14ac:dyDescent="0.2">
      <c r="D683" s="82" t="str">
        <f t="shared" ref="D683:D716" si="23">CONCATENATE("DNV-TRC - ",E683)</f>
        <v>DNV-TRC - 1,5</v>
      </c>
      <c r="E683" s="130">
        <v>1.5</v>
      </c>
    </row>
    <row r="684" spans="1:7" x14ac:dyDescent="0.2">
      <c r="D684" s="82" t="str">
        <f t="shared" si="23"/>
        <v>DNV-TRC - 2</v>
      </c>
      <c r="E684" s="130">
        <v>2</v>
      </c>
    </row>
    <row r="685" spans="1:7" x14ac:dyDescent="0.2">
      <c r="D685" s="82" t="str">
        <f t="shared" si="23"/>
        <v>DNV-TRC - 2,5</v>
      </c>
      <c r="E685" s="130">
        <v>2.5</v>
      </c>
    </row>
    <row r="686" spans="1:7" x14ac:dyDescent="0.2">
      <c r="D686" s="82" t="str">
        <f t="shared" si="23"/>
        <v>DNV-TRC - 3</v>
      </c>
      <c r="E686" s="130">
        <v>3</v>
      </c>
    </row>
    <row r="687" spans="1:7" x14ac:dyDescent="0.2">
      <c r="D687" s="82" t="str">
        <f t="shared" si="23"/>
        <v>DNV-TRC - 3,5</v>
      </c>
      <c r="E687" s="130">
        <v>3.5</v>
      </c>
    </row>
    <row r="688" spans="1:7" x14ac:dyDescent="0.2">
      <c r="D688" s="82" t="str">
        <f t="shared" si="23"/>
        <v>DNV-TRC - 4</v>
      </c>
      <c r="E688" s="130">
        <v>4</v>
      </c>
    </row>
    <row r="689" spans="4:5" x14ac:dyDescent="0.2">
      <c r="D689" s="82" t="str">
        <f t="shared" si="23"/>
        <v>DNV-TRC - 4,5</v>
      </c>
      <c r="E689" s="130">
        <v>4.5</v>
      </c>
    </row>
    <row r="690" spans="4:5" x14ac:dyDescent="0.2">
      <c r="D690" s="82" t="str">
        <f t="shared" si="23"/>
        <v>DNV-TRC - 5</v>
      </c>
      <c r="E690" s="130">
        <v>5</v>
      </c>
    </row>
    <row r="691" spans="4:5" x14ac:dyDescent="0.2">
      <c r="D691" s="82" t="str">
        <f t="shared" si="23"/>
        <v>DNV-TRC - 6</v>
      </c>
      <c r="E691" s="130">
        <v>6</v>
      </c>
    </row>
    <row r="692" spans="4:5" x14ac:dyDescent="0.2">
      <c r="D692" s="82" t="str">
        <f t="shared" si="23"/>
        <v>DNV-TRC - 7</v>
      </c>
      <c r="E692" s="130">
        <v>7</v>
      </c>
    </row>
    <row r="693" spans="4:5" x14ac:dyDescent="0.2">
      <c r="D693" s="82" t="str">
        <f t="shared" si="23"/>
        <v>DNV-TRC - 8</v>
      </c>
      <c r="E693" s="130">
        <v>8</v>
      </c>
    </row>
    <row r="694" spans="4:5" x14ac:dyDescent="0.2">
      <c r="D694" s="82" t="str">
        <f t="shared" si="23"/>
        <v>DNV-TRC - 9</v>
      </c>
      <c r="E694" s="130">
        <v>9</v>
      </c>
    </row>
    <row r="695" spans="4:5" x14ac:dyDescent="0.2">
      <c r="D695" s="82" t="str">
        <f t="shared" si="23"/>
        <v>DNV-TRC - 10</v>
      </c>
      <c r="E695" s="130">
        <v>10</v>
      </c>
    </row>
    <row r="696" spans="4:5" x14ac:dyDescent="0.2">
      <c r="D696" s="82" t="str">
        <f t="shared" si="23"/>
        <v>DNV-TRC - 12</v>
      </c>
      <c r="E696" s="130">
        <v>12</v>
      </c>
    </row>
    <row r="697" spans="4:5" x14ac:dyDescent="0.2">
      <c r="D697" s="82" t="str">
        <f t="shared" si="23"/>
        <v>DNV-TRC - 15</v>
      </c>
      <c r="E697" s="130">
        <v>15</v>
      </c>
    </row>
    <row r="698" spans="4:5" x14ac:dyDescent="0.2">
      <c r="D698" s="82" t="str">
        <f t="shared" si="23"/>
        <v>DNV-TRC - 17</v>
      </c>
      <c r="E698" s="130">
        <v>17</v>
      </c>
    </row>
    <row r="699" spans="4:5" x14ac:dyDescent="0.2">
      <c r="D699" s="82" t="str">
        <f t="shared" si="23"/>
        <v>DNV-TRC - 19</v>
      </c>
      <c r="E699" s="130">
        <v>19</v>
      </c>
    </row>
    <row r="700" spans="4:5" x14ac:dyDescent="0.2">
      <c r="D700" s="82" t="str">
        <f t="shared" si="23"/>
        <v>DNV-TRC - 20</v>
      </c>
      <c r="E700" s="130">
        <v>20</v>
      </c>
    </row>
    <row r="701" spans="4:5" x14ac:dyDescent="0.2">
      <c r="D701" s="82" t="str">
        <f t="shared" si="23"/>
        <v>DNV-TRC - 25</v>
      </c>
      <c r="E701" s="130">
        <v>25</v>
      </c>
    </row>
    <row r="702" spans="4:5" x14ac:dyDescent="0.2">
      <c r="D702" s="82" t="str">
        <f t="shared" si="23"/>
        <v>DNV-TRC - 30</v>
      </c>
      <c r="E702" s="130">
        <v>30</v>
      </c>
    </row>
    <row r="703" spans="4:5" x14ac:dyDescent="0.2">
      <c r="D703" s="82" t="str">
        <f t="shared" si="23"/>
        <v>DNV-TRC - 35</v>
      </c>
      <c r="E703" s="130">
        <v>35</v>
      </c>
    </row>
    <row r="704" spans="4:5" x14ac:dyDescent="0.2">
      <c r="D704" s="82" t="str">
        <f t="shared" si="23"/>
        <v>DNV-TRC - 40</v>
      </c>
      <c r="E704" s="130">
        <v>40</v>
      </c>
    </row>
    <row r="705" spans="1:7" x14ac:dyDescent="0.2">
      <c r="D705" s="82" t="str">
        <f t="shared" si="23"/>
        <v>DNV-TRC - 45</v>
      </c>
      <c r="E705" s="130">
        <v>45</v>
      </c>
    </row>
    <row r="706" spans="1:7" x14ac:dyDescent="0.2">
      <c r="D706" s="82" t="str">
        <f t="shared" si="23"/>
        <v>DNV-TRC - 50</v>
      </c>
      <c r="E706" s="130">
        <v>50</v>
      </c>
    </row>
    <row r="707" spans="1:7" x14ac:dyDescent="0.2">
      <c r="D707" s="82" t="str">
        <f t="shared" si="23"/>
        <v>DNV-TRC - 55</v>
      </c>
      <c r="E707" s="130">
        <v>55</v>
      </c>
    </row>
    <row r="708" spans="1:7" x14ac:dyDescent="0.2">
      <c r="D708" s="82" t="str">
        <f t="shared" si="23"/>
        <v>DNV-TRC - 60</v>
      </c>
      <c r="E708" s="130">
        <v>60</v>
      </c>
    </row>
    <row r="709" spans="1:7" x14ac:dyDescent="0.2">
      <c r="D709" s="82" t="str">
        <f t="shared" si="23"/>
        <v>DNV-TRC - 65</v>
      </c>
      <c r="E709" s="130">
        <v>65</v>
      </c>
    </row>
    <row r="710" spans="1:7" x14ac:dyDescent="0.2">
      <c r="D710" s="82" t="str">
        <f t="shared" si="23"/>
        <v>DNV-TRC - 70</v>
      </c>
      <c r="E710" s="130">
        <v>70</v>
      </c>
    </row>
    <row r="711" spans="1:7" x14ac:dyDescent="0.2">
      <c r="D711" s="82" t="str">
        <f t="shared" si="23"/>
        <v>DNV-TRC - 75</v>
      </c>
      <c r="E711" s="130">
        <v>75</v>
      </c>
    </row>
    <row r="712" spans="1:7" x14ac:dyDescent="0.2">
      <c r="D712" s="82" t="str">
        <f t="shared" si="23"/>
        <v>DNV-TRC - 80</v>
      </c>
      <c r="E712" s="130">
        <v>80</v>
      </c>
    </row>
    <row r="713" spans="1:7" x14ac:dyDescent="0.2">
      <c r="D713" s="82" t="str">
        <f t="shared" si="23"/>
        <v>DNV-TRC - 85</v>
      </c>
      <c r="E713" s="130">
        <v>85</v>
      </c>
    </row>
    <row r="714" spans="1:7" x14ac:dyDescent="0.2">
      <c r="D714" s="82" t="str">
        <f t="shared" si="23"/>
        <v>DNV-TRC - 90</v>
      </c>
      <c r="E714" s="130">
        <v>90</v>
      </c>
    </row>
    <row r="715" spans="1:7" x14ac:dyDescent="0.2">
      <c r="D715" s="82" t="str">
        <f t="shared" si="23"/>
        <v>DNV-TRC - 95</v>
      </c>
      <c r="E715" s="130">
        <v>95</v>
      </c>
    </row>
    <row r="716" spans="1:7" x14ac:dyDescent="0.2">
      <c r="D716" s="82" t="str">
        <f t="shared" si="23"/>
        <v>DNV-TRC - 100</v>
      </c>
      <c r="E716" s="130">
        <v>100</v>
      </c>
    </row>
    <row r="717" spans="1:7" x14ac:dyDescent="0.2">
      <c r="D717" s="82"/>
      <c r="E717" s="130"/>
    </row>
    <row r="719" spans="1:7" x14ac:dyDescent="0.2">
      <c r="A719" s="80" t="s">
        <v>962</v>
      </c>
      <c r="B719" s="80"/>
      <c r="C719" s="81"/>
      <c r="D719" s="80"/>
      <c r="E719" s="80"/>
      <c r="F719" s="80"/>
      <c r="G719" s="80"/>
    </row>
    <row r="720" spans="1:7" x14ac:dyDescent="0.2">
      <c r="D720" s="82" t="str">
        <f>CONCATENATE("DNV-TRCA - ",E720)</f>
        <v>DNV-TRCA - 55</v>
      </c>
      <c r="E720" s="130">
        <v>55</v>
      </c>
    </row>
    <row r="721" spans="4:5" x14ac:dyDescent="0.2">
      <c r="D721" s="82" t="str">
        <f t="shared" ref="D721:D754" si="24">CONCATENATE("DNV-TRCA - ",E721)</f>
        <v>DNV-TRCA - 60</v>
      </c>
      <c r="E721" s="130">
        <v>60</v>
      </c>
    </row>
    <row r="722" spans="4:5" x14ac:dyDescent="0.2">
      <c r="D722" s="82" t="str">
        <f t="shared" si="24"/>
        <v>DNV-TRCA - 65</v>
      </c>
      <c r="E722" s="130">
        <v>65</v>
      </c>
    </row>
    <row r="723" spans="4:5" x14ac:dyDescent="0.2">
      <c r="D723" s="82" t="str">
        <f t="shared" si="24"/>
        <v>DNV-TRCA - 70</v>
      </c>
      <c r="E723" s="130">
        <v>70</v>
      </c>
    </row>
    <row r="724" spans="4:5" x14ac:dyDescent="0.2">
      <c r="D724" s="82" t="str">
        <f t="shared" si="24"/>
        <v>DNV-TRCA - 75</v>
      </c>
      <c r="E724" s="130">
        <v>75</v>
      </c>
    </row>
    <row r="725" spans="4:5" x14ac:dyDescent="0.2">
      <c r="D725" s="82" t="str">
        <f t="shared" si="24"/>
        <v>DNV-TRCA - 80</v>
      </c>
      <c r="E725" s="130">
        <v>80</v>
      </c>
    </row>
    <row r="726" spans="4:5" x14ac:dyDescent="0.2">
      <c r="D726" s="82" t="str">
        <f t="shared" si="24"/>
        <v>DNV-TRCA - 85</v>
      </c>
      <c r="E726" s="130">
        <v>85</v>
      </c>
    </row>
    <row r="727" spans="4:5" x14ac:dyDescent="0.2">
      <c r="D727" s="82" t="str">
        <f t="shared" si="24"/>
        <v>DNV-TRCA - 90</v>
      </c>
      <c r="E727" s="130">
        <v>90</v>
      </c>
    </row>
    <row r="728" spans="4:5" x14ac:dyDescent="0.2">
      <c r="D728" s="82" t="str">
        <f t="shared" si="24"/>
        <v>DNV-TRCA - 95</v>
      </c>
      <c r="E728" s="130">
        <v>95</v>
      </c>
    </row>
    <row r="729" spans="4:5" x14ac:dyDescent="0.2">
      <c r="D729" s="82" t="str">
        <f t="shared" si="24"/>
        <v>DNV-TRCA - 100</v>
      </c>
      <c r="E729" s="130">
        <v>100</v>
      </c>
    </row>
    <row r="730" spans="4:5" x14ac:dyDescent="0.2">
      <c r="D730" s="82" t="str">
        <f t="shared" si="24"/>
        <v>DNV-TRCA - 105</v>
      </c>
      <c r="E730" s="130">
        <v>105</v>
      </c>
    </row>
    <row r="731" spans="4:5" x14ac:dyDescent="0.2">
      <c r="D731" s="82" t="str">
        <f t="shared" si="24"/>
        <v>DNV-TRCA - 110</v>
      </c>
      <c r="E731" s="130">
        <v>110</v>
      </c>
    </row>
    <row r="732" spans="4:5" x14ac:dyDescent="0.2">
      <c r="D732" s="82" t="str">
        <f t="shared" si="24"/>
        <v>DNV-TRCA - 120</v>
      </c>
      <c r="E732" s="130">
        <v>120</v>
      </c>
    </row>
    <row r="733" spans="4:5" x14ac:dyDescent="0.2">
      <c r="D733" s="82" t="str">
        <f t="shared" si="24"/>
        <v>DNV-TRCA - 130</v>
      </c>
      <c r="E733" s="130">
        <v>130</v>
      </c>
    </row>
    <row r="734" spans="4:5" x14ac:dyDescent="0.2">
      <c r="D734" s="82" t="str">
        <f t="shared" si="24"/>
        <v>DNV-TRCA - 140</v>
      </c>
      <c r="E734" s="130">
        <v>140</v>
      </c>
    </row>
    <row r="735" spans="4:5" x14ac:dyDescent="0.2">
      <c r="D735" s="82" t="str">
        <f t="shared" si="24"/>
        <v>DNV-TRCA - 150</v>
      </c>
      <c r="E735" s="130">
        <v>150</v>
      </c>
    </row>
    <row r="736" spans="4:5" x14ac:dyDescent="0.2">
      <c r="D736" s="82" t="str">
        <f t="shared" si="24"/>
        <v>DNV-TRCA - 160</v>
      </c>
      <c r="E736" s="130">
        <v>160</v>
      </c>
    </row>
    <row r="737" spans="4:5" x14ac:dyDescent="0.2">
      <c r="D737" s="82" t="str">
        <f t="shared" si="24"/>
        <v>DNV-TRCA - 170</v>
      </c>
      <c r="E737" s="130">
        <v>170</v>
      </c>
    </row>
    <row r="738" spans="4:5" x14ac:dyDescent="0.2">
      <c r="D738" s="82" t="str">
        <f t="shared" si="24"/>
        <v>DNV-TRCA - 180</v>
      </c>
      <c r="E738" s="130">
        <v>180</v>
      </c>
    </row>
    <row r="739" spans="4:5" x14ac:dyDescent="0.2">
      <c r="D739" s="82" t="str">
        <f t="shared" si="24"/>
        <v>DNV-TRCA - 200</v>
      </c>
      <c r="E739" s="130">
        <v>200</v>
      </c>
    </row>
    <row r="740" spans="4:5" x14ac:dyDescent="0.2">
      <c r="D740" s="82" t="str">
        <f t="shared" si="24"/>
        <v>DNV-TRCA - 225</v>
      </c>
      <c r="E740" s="130">
        <v>225</v>
      </c>
    </row>
    <row r="741" spans="4:5" x14ac:dyDescent="0.2">
      <c r="D741" s="82" t="str">
        <f t="shared" si="24"/>
        <v>DNV-TRCA - 250</v>
      </c>
      <c r="E741" s="130">
        <v>250</v>
      </c>
    </row>
    <row r="742" spans="4:5" x14ac:dyDescent="0.2">
      <c r="D742" s="82" t="str">
        <f t="shared" si="24"/>
        <v>DNV-TRCA - 275</v>
      </c>
      <c r="E742" s="130">
        <v>275</v>
      </c>
    </row>
    <row r="743" spans="4:5" x14ac:dyDescent="0.2">
      <c r="D743" s="82" t="str">
        <f t="shared" si="24"/>
        <v>DNV-TRCA - 300</v>
      </c>
      <c r="E743" s="130">
        <v>300</v>
      </c>
    </row>
    <row r="744" spans="4:5" x14ac:dyDescent="0.2">
      <c r="D744" s="82" t="str">
        <f t="shared" si="24"/>
        <v>DNV-TRCA - 325</v>
      </c>
      <c r="E744" s="130">
        <v>325</v>
      </c>
    </row>
    <row r="745" spans="4:5" x14ac:dyDescent="0.2">
      <c r="D745" s="82" t="str">
        <f t="shared" si="24"/>
        <v>DNV-TRCA - 350</v>
      </c>
      <c r="E745" s="130">
        <v>350</v>
      </c>
    </row>
    <row r="746" spans="4:5" x14ac:dyDescent="0.2">
      <c r="D746" s="82" t="str">
        <f t="shared" si="24"/>
        <v>DNV-TRCA - 375</v>
      </c>
      <c r="E746" s="130">
        <v>375</v>
      </c>
    </row>
    <row r="747" spans="4:5" x14ac:dyDescent="0.2">
      <c r="D747" s="82" t="str">
        <f t="shared" si="24"/>
        <v>DNV-TRCA - 400</v>
      </c>
      <c r="E747" s="130">
        <v>400</v>
      </c>
    </row>
    <row r="748" spans="4:5" x14ac:dyDescent="0.2">
      <c r="D748" s="82" t="str">
        <f t="shared" si="24"/>
        <v>DNV-TRCA - 425</v>
      </c>
      <c r="E748" s="130">
        <v>425</v>
      </c>
    </row>
    <row r="749" spans="4:5" x14ac:dyDescent="0.2">
      <c r="D749" s="82" t="str">
        <f t="shared" si="24"/>
        <v>DNV-TRCA - 450</v>
      </c>
      <c r="E749" s="130">
        <v>450</v>
      </c>
    </row>
    <row r="750" spans="4:5" x14ac:dyDescent="0.2">
      <c r="D750" s="82" t="str">
        <f t="shared" si="24"/>
        <v>DNV-TRCA - 475</v>
      </c>
      <c r="E750" s="130">
        <v>475</v>
      </c>
    </row>
    <row r="751" spans="4:5" x14ac:dyDescent="0.2">
      <c r="D751" s="82" t="str">
        <f t="shared" si="24"/>
        <v>DNV-TRCA - 500</v>
      </c>
      <c r="E751" s="130">
        <v>500</v>
      </c>
    </row>
    <row r="752" spans="4:5" x14ac:dyDescent="0.2">
      <c r="D752" s="82" t="str">
        <f t="shared" si="24"/>
        <v>DNV-TRCA - 600</v>
      </c>
      <c r="E752" s="130">
        <v>600</v>
      </c>
    </row>
    <row r="753" spans="1:5" x14ac:dyDescent="0.2">
      <c r="D753" s="82" t="str">
        <f t="shared" si="24"/>
        <v>DNV-TRCA - 800</v>
      </c>
      <c r="E753" s="130">
        <v>800</v>
      </c>
    </row>
    <row r="754" spans="1:5" x14ac:dyDescent="0.2">
      <c r="D754" s="82" t="str">
        <f t="shared" si="24"/>
        <v>DNV-TRCA - 1000</v>
      </c>
      <c r="E754" s="130">
        <v>1000</v>
      </c>
    </row>
    <row r="759" spans="1:5" x14ac:dyDescent="0.2">
      <c r="A759" s="80" t="s">
        <v>963</v>
      </c>
    </row>
    <row r="761" spans="1:5" x14ac:dyDescent="0.2">
      <c r="A761" s="84" t="s">
        <v>147</v>
      </c>
      <c r="B761" s="84" t="s">
        <v>964</v>
      </c>
    </row>
    <row r="762" spans="1:5" x14ac:dyDescent="0.2">
      <c r="A762" s="84">
        <v>1</v>
      </c>
      <c r="D762" s="82" t="str">
        <f>CONCATENATE("IIEE-SJ - ",A762)</f>
        <v>IIEE-SJ - 1</v>
      </c>
      <c r="E762" s="84" t="s">
        <v>965</v>
      </c>
    </row>
    <row r="763" spans="1:5" x14ac:dyDescent="0.2">
      <c r="A763" s="84">
        <v>101000</v>
      </c>
      <c r="D763" s="82" t="str">
        <f t="shared" ref="D763:D826" si="25">CONCATENATE("IIEE-SJ - ",A763)</f>
        <v>IIEE-SJ - 101000</v>
      </c>
      <c r="E763" s="84" t="s">
        <v>830</v>
      </c>
    </row>
    <row r="764" spans="1:5" x14ac:dyDescent="0.2">
      <c r="A764" s="84">
        <v>102000</v>
      </c>
      <c r="D764" s="82" t="str">
        <f t="shared" si="25"/>
        <v>IIEE-SJ - 102000</v>
      </c>
      <c r="E764" s="84" t="s">
        <v>831</v>
      </c>
    </row>
    <row r="765" spans="1:5" x14ac:dyDescent="0.2">
      <c r="A765" s="84">
        <v>103000</v>
      </c>
      <c r="D765" s="82" t="str">
        <f t="shared" si="25"/>
        <v>IIEE-SJ - 103000</v>
      </c>
      <c r="E765" s="84" t="s">
        <v>832</v>
      </c>
    </row>
    <row r="766" spans="1:5" x14ac:dyDescent="0.2">
      <c r="D766" s="82"/>
    </row>
    <row r="767" spans="1:5" x14ac:dyDescent="0.2">
      <c r="A767" s="84">
        <v>2</v>
      </c>
      <c r="D767" s="82" t="str">
        <f t="shared" si="25"/>
        <v>IIEE-SJ - 2</v>
      </c>
      <c r="E767" s="84" t="s">
        <v>966</v>
      </c>
    </row>
    <row r="768" spans="1:5" x14ac:dyDescent="0.2">
      <c r="D768" s="82"/>
    </row>
    <row r="769" spans="1:5" x14ac:dyDescent="0.2">
      <c r="A769" s="84">
        <v>201</v>
      </c>
      <c r="D769" s="82" t="str">
        <f t="shared" si="25"/>
        <v>IIEE-SJ - 201</v>
      </c>
      <c r="E769" s="84" t="s">
        <v>967</v>
      </c>
    </row>
    <row r="770" spans="1:5" x14ac:dyDescent="0.2">
      <c r="A770" s="84">
        <v>201001</v>
      </c>
      <c r="D770" s="82" t="str">
        <f t="shared" si="25"/>
        <v>IIEE-SJ - 201001</v>
      </c>
      <c r="E770" s="84" t="s">
        <v>688</v>
      </c>
    </row>
    <row r="771" spans="1:5" x14ac:dyDescent="0.2">
      <c r="A771" s="84">
        <v>201002</v>
      </c>
      <c r="D771" s="82" t="str">
        <f t="shared" si="25"/>
        <v>IIEE-SJ - 201002</v>
      </c>
      <c r="E771" s="84" t="s">
        <v>689</v>
      </c>
    </row>
    <row r="772" spans="1:5" x14ac:dyDescent="0.2">
      <c r="A772" s="84">
        <v>201003</v>
      </c>
      <c r="D772" s="82" t="str">
        <f t="shared" si="25"/>
        <v>IIEE-SJ - 201003</v>
      </c>
      <c r="E772" s="84" t="s">
        <v>690</v>
      </c>
    </row>
    <row r="773" spans="1:5" x14ac:dyDescent="0.2">
      <c r="A773" s="84">
        <v>201004</v>
      </c>
      <c r="D773" s="82" t="str">
        <f t="shared" si="25"/>
        <v>IIEE-SJ - 201004</v>
      </c>
      <c r="E773" s="84" t="s">
        <v>816</v>
      </c>
    </row>
    <row r="774" spans="1:5" x14ac:dyDescent="0.2">
      <c r="D774" s="82"/>
    </row>
    <row r="775" spans="1:5" x14ac:dyDescent="0.2">
      <c r="A775" s="84">
        <v>202</v>
      </c>
      <c r="D775" s="82" t="str">
        <f t="shared" si="25"/>
        <v>IIEE-SJ - 202</v>
      </c>
      <c r="E775" s="84" t="s">
        <v>968</v>
      </c>
    </row>
    <row r="776" spans="1:5" x14ac:dyDescent="0.2">
      <c r="A776" s="84">
        <v>202001</v>
      </c>
      <c r="D776" s="82" t="str">
        <f t="shared" si="25"/>
        <v>IIEE-SJ - 202001</v>
      </c>
      <c r="E776" s="84" t="s">
        <v>691</v>
      </c>
    </row>
    <row r="777" spans="1:5" x14ac:dyDescent="0.2">
      <c r="A777" s="84">
        <v>202002</v>
      </c>
      <c r="D777" s="82" t="str">
        <f t="shared" si="25"/>
        <v>IIEE-SJ - 202002</v>
      </c>
      <c r="E777" s="84" t="s">
        <v>692</v>
      </c>
    </row>
    <row r="778" spans="1:5" x14ac:dyDescent="0.2">
      <c r="A778" s="84">
        <v>202003</v>
      </c>
      <c r="D778" s="82" t="str">
        <f t="shared" si="25"/>
        <v>IIEE-SJ - 202003</v>
      </c>
      <c r="E778" s="84" t="s">
        <v>693</v>
      </c>
    </row>
    <row r="779" spans="1:5" x14ac:dyDescent="0.2">
      <c r="A779" s="84">
        <v>202004</v>
      </c>
      <c r="D779" s="82" t="str">
        <f t="shared" si="25"/>
        <v>IIEE-SJ - 202004</v>
      </c>
      <c r="E779" s="84" t="s">
        <v>786</v>
      </c>
    </row>
    <row r="780" spans="1:5" x14ac:dyDescent="0.2">
      <c r="D780" s="82"/>
    </row>
    <row r="781" spans="1:5" x14ac:dyDescent="0.2">
      <c r="A781" s="84">
        <v>203</v>
      </c>
      <c r="D781" s="82" t="str">
        <f t="shared" si="25"/>
        <v>IIEE-SJ - 203</v>
      </c>
      <c r="E781" s="84" t="s">
        <v>969</v>
      </c>
    </row>
    <row r="782" spans="1:5" x14ac:dyDescent="0.2">
      <c r="A782" s="84">
        <v>203001</v>
      </c>
      <c r="D782" s="82" t="str">
        <f t="shared" si="25"/>
        <v>IIEE-SJ - 203001</v>
      </c>
      <c r="E782" s="84" t="s">
        <v>970</v>
      </c>
    </row>
    <row r="783" spans="1:5" x14ac:dyDescent="0.2">
      <c r="A783" s="84">
        <v>203002</v>
      </c>
      <c r="D783" s="82" t="str">
        <f t="shared" si="25"/>
        <v>IIEE-SJ - 203002</v>
      </c>
      <c r="E783" s="84" t="s">
        <v>819</v>
      </c>
    </row>
    <row r="784" spans="1:5" x14ac:dyDescent="0.2">
      <c r="D784" s="82"/>
    </row>
    <row r="785" spans="1:5" x14ac:dyDescent="0.2">
      <c r="A785" s="84">
        <v>204</v>
      </c>
      <c r="D785" s="82" t="str">
        <f t="shared" si="25"/>
        <v>IIEE-SJ - 204</v>
      </c>
      <c r="E785" s="84" t="s">
        <v>971</v>
      </c>
    </row>
    <row r="786" spans="1:5" ht="12" x14ac:dyDescent="0.2">
      <c r="A786" s="84">
        <v>204001</v>
      </c>
      <c r="D786" s="82" t="str">
        <f t="shared" si="25"/>
        <v>IIEE-SJ - 204001</v>
      </c>
      <c r="E786" s="131" t="s">
        <v>972</v>
      </c>
    </row>
    <row r="787" spans="1:5" ht="12" x14ac:dyDescent="0.2">
      <c r="A787" s="84">
        <v>204002</v>
      </c>
      <c r="D787" s="82" t="str">
        <f t="shared" si="25"/>
        <v>IIEE-SJ - 204002</v>
      </c>
      <c r="E787" s="131" t="s">
        <v>973</v>
      </c>
    </row>
    <row r="788" spans="1:5" ht="12" x14ac:dyDescent="0.2">
      <c r="A788" s="84">
        <v>204003</v>
      </c>
      <c r="D788" s="82" t="str">
        <f t="shared" si="25"/>
        <v>IIEE-SJ - 204003</v>
      </c>
      <c r="E788" s="131" t="s">
        <v>974</v>
      </c>
    </row>
    <row r="789" spans="1:5" x14ac:dyDescent="0.2">
      <c r="A789" s="84">
        <v>204004</v>
      </c>
      <c r="D789" s="82" t="str">
        <f t="shared" si="25"/>
        <v>IIEE-SJ - 204004</v>
      </c>
      <c r="E789" s="84" t="s">
        <v>796</v>
      </c>
    </row>
    <row r="790" spans="1:5" x14ac:dyDescent="0.2">
      <c r="A790" s="84">
        <v>204005</v>
      </c>
      <c r="D790" s="82" t="str">
        <f t="shared" si="25"/>
        <v>IIEE-SJ - 204005</v>
      </c>
      <c r="E790" s="84" t="s">
        <v>797</v>
      </c>
    </row>
    <row r="791" spans="1:5" x14ac:dyDescent="0.2">
      <c r="D791" s="82"/>
    </row>
    <row r="792" spans="1:5" x14ac:dyDescent="0.2">
      <c r="A792" s="84">
        <v>205</v>
      </c>
      <c r="D792" s="82" t="str">
        <f t="shared" si="25"/>
        <v>IIEE-SJ - 205</v>
      </c>
      <c r="E792" s="84" t="s">
        <v>975</v>
      </c>
    </row>
    <row r="793" spans="1:5" x14ac:dyDescent="0.2">
      <c r="A793" s="84">
        <v>205001</v>
      </c>
      <c r="D793" s="82" t="str">
        <f t="shared" si="25"/>
        <v>IIEE-SJ - 205001</v>
      </c>
      <c r="E793" s="84" t="s">
        <v>976</v>
      </c>
    </row>
    <row r="794" spans="1:5" x14ac:dyDescent="0.2">
      <c r="A794" s="84">
        <v>205002</v>
      </c>
      <c r="D794" s="82" t="str">
        <f t="shared" si="25"/>
        <v>IIEE-SJ - 205002</v>
      </c>
      <c r="E794" s="84" t="s">
        <v>977</v>
      </c>
    </row>
    <row r="795" spans="1:5" x14ac:dyDescent="0.2">
      <c r="A795" s="84">
        <v>205003</v>
      </c>
      <c r="D795" s="82" t="str">
        <f t="shared" si="25"/>
        <v>IIEE-SJ - 205003</v>
      </c>
      <c r="E795" s="84" t="s">
        <v>794</v>
      </c>
    </row>
    <row r="796" spans="1:5" x14ac:dyDescent="0.2">
      <c r="A796" s="84">
        <v>205004</v>
      </c>
      <c r="D796" s="82" t="str">
        <f t="shared" si="25"/>
        <v>IIEE-SJ - 205004</v>
      </c>
      <c r="E796" s="84" t="s">
        <v>795</v>
      </c>
    </row>
    <row r="797" spans="1:5" x14ac:dyDescent="0.2">
      <c r="A797" s="84">
        <v>205005</v>
      </c>
      <c r="D797" s="82" t="str">
        <f t="shared" si="25"/>
        <v>IIEE-SJ - 205005</v>
      </c>
      <c r="E797" s="84" t="s">
        <v>793</v>
      </c>
    </row>
    <row r="798" spans="1:5" x14ac:dyDescent="0.2">
      <c r="D798" s="82"/>
    </row>
    <row r="799" spans="1:5" x14ac:dyDescent="0.2">
      <c r="A799" s="84">
        <v>206</v>
      </c>
      <c r="D799" s="82" t="str">
        <f t="shared" si="25"/>
        <v>IIEE-SJ - 206</v>
      </c>
      <c r="E799" s="84" t="s">
        <v>978</v>
      </c>
    </row>
    <row r="800" spans="1:5" x14ac:dyDescent="0.2">
      <c r="A800" s="84">
        <v>206001</v>
      </c>
      <c r="D800" s="82" t="str">
        <f t="shared" si="25"/>
        <v>IIEE-SJ - 206001</v>
      </c>
      <c r="E800" s="84" t="s">
        <v>979</v>
      </c>
    </row>
    <row r="801" spans="1:5" x14ac:dyDescent="0.2">
      <c r="A801" s="84">
        <v>206002</v>
      </c>
      <c r="D801" s="82" t="str">
        <f t="shared" si="25"/>
        <v>IIEE-SJ - 206002</v>
      </c>
      <c r="E801" s="84" t="s">
        <v>694</v>
      </c>
    </row>
    <row r="802" spans="1:5" x14ac:dyDescent="0.2">
      <c r="A802" s="84">
        <v>206003</v>
      </c>
      <c r="D802" s="82" t="str">
        <f t="shared" si="25"/>
        <v>IIEE-SJ - 206003</v>
      </c>
      <c r="E802" s="84" t="s">
        <v>787</v>
      </c>
    </row>
    <row r="803" spans="1:5" x14ac:dyDescent="0.2">
      <c r="A803" s="84">
        <v>206004</v>
      </c>
      <c r="D803" s="82" t="str">
        <f t="shared" si="25"/>
        <v>IIEE-SJ - 206004</v>
      </c>
      <c r="E803" s="84" t="s">
        <v>788</v>
      </c>
    </row>
    <row r="804" spans="1:5" x14ac:dyDescent="0.2">
      <c r="D804" s="82"/>
    </row>
    <row r="805" spans="1:5" x14ac:dyDescent="0.2">
      <c r="A805" s="84">
        <v>207</v>
      </c>
      <c r="D805" s="82" t="str">
        <f t="shared" si="25"/>
        <v>IIEE-SJ - 207</v>
      </c>
      <c r="E805" s="84" t="s">
        <v>980</v>
      </c>
    </row>
    <row r="806" spans="1:5" x14ac:dyDescent="0.2">
      <c r="A806" s="84">
        <v>207001</v>
      </c>
      <c r="D806" s="82" t="str">
        <f t="shared" si="25"/>
        <v>IIEE-SJ - 207001</v>
      </c>
      <c r="E806" s="84" t="s">
        <v>695</v>
      </c>
    </row>
    <row r="807" spans="1:5" x14ac:dyDescent="0.2">
      <c r="A807" s="84">
        <v>207002</v>
      </c>
      <c r="D807" s="82" t="str">
        <f t="shared" si="25"/>
        <v>IIEE-SJ - 207002</v>
      </c>
      <c r="E807" s="84" t="s">
        <v>981</v>
      </c>
    </row>
    <row r="808" spans="1:5" x14ac:dyDescent="0.2">
      <c r="A808" s="84">
        <v>207003</v>
      </c>
      <c r="D808" s="82" t="str">
        <f t="shared" si="25"/>
        <v>IIEE-SJ - 207003</v>
      </c>
      <c r="E808" s="84" t="s">
        <v>789</v>
      </c>
    </row>
    <row r="809" spans="1:5" x14ac:dyDescent="0.2">
      <c r="A809" s="84">
        <v>207004</v>
      </c>
      <c r="D809" s="82" t="str">
        <f t="shared" si="25"/>
        <v>IIEE-SJ - 207004</v>
      </c>
      <c r="E809" s="84" t="s">
        <v>792</v>
      </c>
    </row>
    <row r="810" spans="1:5" x14ac:dyDescent="0.2">
      <c r="D810" s="82"/>
    </row>
    <row r="811" spans="1:5" x14ac:dyDescent="0.2">
      <c r="A811" s="84">
        <v>208</v>
      </c>
      <c r="D811" s="82" t="str">
        <f t="shared" si="25"/>
        <v>IIEE-SJ - 208</v>
      </c>
      <c r="E811" s="84" t="s">
        <v>982</v>
      </c>
    </row>
    <row r="812" spans="1:5" x14ac:dyDescent="0.2">
      <c r="A812" s="84">
        <v>208001</v>
      </c>
      <c r="D812" s="82" t="str">
        <f t="shared" si="25"/>
        <v>IIEE-SJ - 208001</v>
      </c>
      <c r="E812" s="84" t="s">
        <v>696</v>
      </c>
    </row>
    <row r="813" spans="1:5" x14ac:dyDescent="0.2">
      <c r="A813" s="84">
        <v>208001</v>
      </c>
      <c r="D813" s="82" t="str">
        <f t="shared" si="25"/>
        <v>IIEE-SJ - 208001</v>
      </c>
      <c r="E813" s="84" t="s">
        <v>983</v>
      </c>
    </row>
    <row r="814" spans="1:5" x14ac:dyDescent="0.2">
      <c r="D814" s="82"/>
    </row>
    <row r="815" spans="1:5" x14ac:dyDescent="0.2">
      <c r="A815" s="84">
        <v>209</v>
      </c>
      <c r="D815" s="82" t="str">
        <f t="shared" si="25"/>
        <v>IIEE-SJ - 209</v>
      </c>
      <c r="E815" s="84" t="s">
        <v>984</v>
      </c>
    </row>
    <row r="816" spans="1:5" x14ac:dyDescent="0.2">
      <c r="A816" s="84">
        <v>209001</v>
      </c>
      <c r="D816" s="82" t="str">
        <f t="shared" si="25"/>
        <v>IIEE-SJ - 209001</v>
      </c>
      <c r="E816" s="84" t="s">
        <v>697</v>
      </c>
    </row>
    <row r="817" spans="1:5" x14ac:dyDescent="0.2">
      <c r="A817" s="84">
        <v>209002</v>
      </c>
      <c r="D817" s="82" t="str">
        <f t="shared" si="25"/>
        <v>IIEE-SJ - 209002</v>
      </c>
      <c r="E817" s="84" t="s">
        <v>698</v>
      </c>
    </row>
    <row r="818" spans="1:5" x14ac:dyDescent="0.2">
      <c r="A818" s="84">
        <v>209003</v>
      </c>
      <c r="D818" s="82" t="str">
        <f t="shared" si="25"/>
        <v>IIEE-SJ - 209003</v>
      </c>
      <c r="E818" s="84" t="s">
        <v>699</v>
      </c>
    </row>
    <row r="819" spans="1:5" x14ac:dyDescent="0.2">
      <c r="A819" s="84">
        <v>209004</v>
      </c>
      <c r="D819" s="82" t="str">
        <f t="shared" si="25"/>
        <v>IIEE-SJ - 209004</v>
      </c>
      <c r="E819" s="84" t="s">
        <v>700</v>
      </c>
    </row>
    <row r="820" spans="1:5" x14ac:dyDescent="0.2">
      <c r="A820" s="84">
        <v>209005</v>
      </c>
      <c r="D820" s="82" t="str">
        <f t="shared" si="25"/>
        <v>IIEE-SJ - 209005</v>
      </c>
      <c r="E820" s="84" t="s">
        <v>801</v>
      </c>
    </row>
    <row r="821" spans="1:5" x14ac:dyDescent="0.2">
      <c r="A821" s="84">
        <v>209006</v>
      </c>
      <c r="D821" s="82" t="str">
        <f t="shared" si="25"/>
        <v>IIEE-SJ - 209006</v>
      </c>
      <c r="E821" s="84" t="s">
        <v>802</v>
      </c>
    </row>
    <row r="822" spans="1:5" x14ac:dyDescent="0.2">
      <c r="A822" s="84">
        <v>209007</v>
      </c>
      <c r="D822" s="82" t="str">
        <f t="shared" si="25"/>
        <v>IIEE-SJ - 209007</v>
      </c>
      <c r="E822" s="84" t="s">
        <v>803</v>
      </c>
    </row>
    <row r="823" spans="1:5" x14ac:dyDescent="0.2">
      <c r="A823" s="84">
        <v>209008</v>
      </c>
      <c r="D823" s="82" t="str">
        <f t="shared" si="25"/>
        <v>IIEE-SJ - 209008</v>
      </c>
      <c r="E823" s="84" t="s">
        <v>804</v>
      </c>
    </row>
    <row r="824" spans="1:5" x14ac:dyDescent="0.2">
      <c r="D824" s="82"/>
    </row>
    <row r="825" spans="1:5" x14ac:dyDescent="0.2">
      <c r="A825" s="84">
        <v>210</v>
      </c>
      <c r="D825" s="82" t="str">
        <f t="shared" si="25"/>
        <v>IIEE-SJ - 210</v>
      </c>
      <c r="E825" s="84" t="s">
        <v>985</v>
      </c>
    </row>
    <row r="826" spans="1:5" x14ac:dyDescent="0.2">
      <c r="A826" s="84">
        <v>210001</v>
      </c>
      <c r="D826" s="82" t="str">
        <f t="shared" si="25"/>
        <v>IIEE-SJ - 210001</v>
      </c>
      <c r="E826" s="84" t="s">
        <v>701</v>
      </c>
    </row>
    <row r="827" spans="1:5" x14ac:dyDescent="0.2">
      <c r="A827" s="84">
        <v>210002</v>
      </c>
      <c r="D827" s="82" t="str">
        <f t="shared" ref="D827:D890" si="26">CONCATENATE("IIEE-SJ - ",A827)</f>
        <v>IIEE-SJ - 210002</v>
      </c>
      <c r="E827" s="84" t="s">
        <v>702</v>
      </c>
    </row>
    <row r="828" spans="1:5" x14ac:dyDescent="0.2">
      <c r="A828" s="84">
        <v>210003</v>
      </c>
      <c r="D828" s="82" t="str">
        <f t="shared" si="26"/>
        <v>IIEE-SJ - 210003</v>
      </c>
      <c r="E828" s="84" t="s">
        <v>703</v>
      </c>
    </row>
    <row r="829" spans="1:5" x14ac:dyDescent="0.2">
      <c r="A829" s="84">
        <v>210004</v>
      </c>
      <c r="D829" s="82" t="str">
        <f t="shared" si="26"/>
        <v>IIEE-SJ - 210004</v>
      </c>
      <c r="E829" s="84" t="s">
        <v>704</v>
      </c>
    </row>
    <row r="830" spans="1:5" x14ac:dyDescent="0.2">
      <c r="A830" s="84">
        <v>210005</v>
      </c>
      <c r="D830" s="82" t="str">
        <f t="shared" si="26"/>
        <v>IIEE-SJ - 210005</v>
      </c>
      <c r="E830" s="84" t="s">
        <v>705</v>
      </c>
    </row>
    <row r="831" spans="1:5" x14ac:dyDescent="0.2">
      <c r="A831" s="84">
        <v>210006</v>
      </c>
      <c r="D831" s="82" t="str">
        <f t="shared" si="26"/>
        <v>IIEE-SJ - 210006</v>
      </c>
      <c r="E831" s="84" t="s">
        <v>706</v>
      </c>
    </row>
    <row r="832" spans="1:5" x14ac:dyDescent="0.2">
      <c r="A832" s="84">
        <v>210007</v>
      </c>
      <c r="D832" s="82" t="str">
        <f t="shared" si="26"/>
        <v>IIEE-SJ - 210007</v>
      </c>
      <c r="E832" s="84" t="s">
        <v>707</v>
      </c>
    </row>
    <row r="833" spans="1:5" x14ac:dyDescent="0.2">
      <c r="A833" s="84">
        <v>210008</v>
      </c>
      <c r="D833" s="82" t="str">
        <f t="shared" si="26"/>
        <v>IIEE-SJ - 210008</v>
      </c>
      <c r="E833" s="84" t="s">
        <v>708</v>
      </c>
    </row>
    <row r="834" spans="1:5" x14ac:dyDescent="0.2">
      <c r="D834" s="82"/>
    </row>
    <row r="835" spans="1:5" x14ac:dyDescent="0.2">
      <c r="A835" s="84">
        <v>211</v>
      </c>
      <c r="D835" s="82" t="str">
        <f t="shared" si="26"/>
        <v>IIEE-SJ - 211</v>
      </c>
      <c r="E835" s="84" t="s">
        <v>986</v>
      </c>
    </row>
    <row r="836" spans="1:5" x14ac:dyDescent="0.2">
      <c r="A836" s="84">
        <v>211001</v>
      </c>
      <c r="D836" s="82" t="str">
        <f t="shared" si="26"/>
        <v>IIEE-SJ - 211001</v>
      </c>
      <c r="E836" s="84" t="s">
        <v>709</v>
      </c>
    </row>
    <row r="837" spans="1:5" x14ac:dyDescent="0.2">
      <c r="A837" s="84">
        <v>211002</v>
      </c>
      <c r="D837" s="82" t="str">
        <f t="shared" si="26"/>
        <v>IIEE-SJ - 211002</v>
      </c>
      <c r="E837" s="84" t="s">
        <v>710</v>
      </c>
    </row>
    <row r="838" spans="1:5" x14ac:dyDescent="0.2">
      <c r="A838" s="84">
        <v>211003</v>
      </c>
      <c r="D838" s="82" t="str">
        <f t="shared" si="26"/>
        <v>IIEE-SJ - 211003</v>
      </c>
      <c r="E838" s="84" t="s">
        <v>711</v>
      </c>
    </row>
    <row r="839" spans="1:5" x14ac:dyDescent="0.2">
      <c r="A839" s="84">
        <v>211004</v>
      </c>
      <c r="D839" s="82" t="str">
        <f t="shared" si="26"/>
        <v>IIEE-SJ - 211004</v>
      </c>
      <c r="E839" s="84" t="s">
        <v>712</v>
      </c>
    </row>
    <row r="840" spans="1:5" x14ac:dyDescent="0.2">
      <c r="A840" s="84">
        <v>211005</v>
      </c>
      <c r="D840" s="82" t="str">
        <f t="shared" si="26"/>
        <v>IIEE-SJ - 211005</v>
      </c>
      <c r="E840" s="84" t="s">
        <v>713</v>
      </c>
    </row>
    <row r="841" spans="1:5" x14ac:dyDescent="0.2">
      <c r="A841" s="84">
        <v>211006</v>
      </c>
      <c r="D841" s="82" t="str">
        <f t="shared" si="26"/>
        <v>IIEE-SJ - 211006</v>
      </c>
      <c r="E841" s="84" t="s">
        <v>817</v>
      </c>
    </row>
    <row r="842" spans="1:5" x14ac:dyDescent="0.2">
      <c r="A842" s="84">
        <v>211007</v>
      </c>
      <c r="D842" s="82" t="str">
        <f t="shared" si="26"/>
        <v>IIEE-SJ - 211007</v>
      </c>
      <c r="E842" s="84" t="s">
        <v>818</v>
      </c>
    </row>
    <row r="843" spans="1:5" x14ac:dyDescent="0.2">
      <c r="A843" s="84">
        <v>211008</v>
      </c>
      <c r="D843" s="82" t="str">
        <f t="shared" si="26"/>
        <v>IIEE-SJ - 211008</v>
      </c>
      <c r="E843" s="84" t="s">
        <v>987</v>
      </c>
    </row>
    <row r="844" spans="1:5" x14ac:dyDescent="0.2">
      <c r="A844" s="84">
        <v>211009</v>
      </c>
      <c r="D844" s="82" t="str">
        <f t="shared" si="26"/>
        <v>IIEE-SJ - 211009</v>
      </c>
      <c r="E844" s="84" t="s">
        <v>988</v>
      </c>
    </row>
    <row r="845" spans="1:5" x14ac:dyDescent="0.2">
      <c r="D845" s="82"/>
    </row>
    <row r="846" spans="1:5" x14ac:dyDescent="0.2">
      <c r="A846" s="84">
        <v>212</v>
      </c>
      <c r="D846" s="82" t="str">
        <f t="shared" si="26"/>
        <v>IIEE-SJ - 212</v>
      </c>
      <c r="E846" s="84" t="s">
        <v>989</v>
      </c>
    </row>
    <row r="847" spans="1:5" x14ac:dyDescent="0.2">
      <c r="A847" s="84">
        <v>212001</v>
      </c>
      <c r="D847" s="82" t="str">
        <f t="shared" si="26"/>
        <v>IIEE-SJ - 212001</v>
      </c>
      <c r="E847" s="84" t="s">
        <v>714</v>
      </c>
    </row>
    <row r="848" spans="1:5" x14ac:dyDescent="0.2">
      <c r="A848" s="84">
        <v>212002</v>
      </c>
      <c r="D848" s="82" t="str">
        <f t="shared" si="26"/>
        <v>IIEE-SJ - 212002</v>
      </c>
      <c r="E848" s="84" t="s">
        <v>715</v>
      </c>
    </row>
    <row r="849" spans="1:5" x14ac:dyDescent="0.2">
      <c r="A849" s="84">
        <v>212003</v>
      </c>
      <c r="D849" s="82" t="str">
        <f t="shared" si="26"/>
        <v>IIEE-SJ - 212003</v>
      </c>
      <c r="E849" s="84" t="s">
        <v>716</v>
      </c>
    </row>
    <row r="850" spans="1:5" x14ac:dyDescent="0.2">
      <c r="A850" s="84">
        <v>212004</v>
      </c>
      <c r="D850" s="82" t="str">
        <f t="shared" si="26"/>
        <v>IIEE-SJ - 212004</v>
      </c>
      <c r="E850" s="84" t="s">
        <v>717</v>
      </c>
    </row>
    <row r="851" spans="1:5" x14ac:dyDescent="0.2">
      <c r="D851" s="82"/>
    </row>
    <row r="852" spans="1:5" x14ac:dyDescent="0.2">
      <c r="A852" s="84">
        <v>213</v>
      </c>
      <c r="D852" s="82" t="str">
        <f t="shared" si="26"/>
        <v>IIEE-SJ - 213</v>
      </c>
      <c r="E852" s="84" t="s">
        <v>990</v>
      </c>
    </row>
    <row r="853" spans="1:5" x14ac:dyDescent="0.2">
      <c r="A853" s="84">
        <v>213001</v>
      </c>
      <c r="D853" s="82" t="str">
        <f t="shared" si="26"/>
        <v>IIEE-SJ - 213001</v>
      </c>
      <c r="E853" s="84" t="s">
        <v>718</v>
      </c>
    </row>
    <row r="854" spans="1:5" x14ac:dyDescent="0.2">
      <c r="A854" s="84">
        <v>213002</v>
      </c>
      <c r="D854" s="82" t="str">
        <f t="shared" si="26"/>
        <v>IIEE-SJ - 213002</v>
      </c>
      <c r="E854" s="84" t="s">
        <v>719</v>
      </c>
    </row>
    <row r="855" spans="1:5" x14ac:dyDescent="0.2">
      <c r="A855" s="84">
        <v>213003</v>
      </c>
      <c r="D855" s="82" t="str">
        <f t="shared" si="26"/>
        <v>IIEE-SJ - 213003</v>
      </c>
      <c r="E855" s="84" t="s">
        <v>720</v>
      </c>
    </row>
    <row r="856" spans="1:5" x14ac:dyDescent="0.2">
      <c r="A856" s="84">
        <v>213004</v>
      </c>
      <c r="D856" s="82" t="str">
        <f t="shared" si="26"/>
        <v>IIEE-SJ - 213004</v>
      </c>
      <c r="E856" s="84" t="s">
        <v>721</v>
      </c>
    </row>
    <row r="857" spans="1:5" x14ac:dyDescent="0.2">
      <c r="A857" s="84">
        <v>213005</v>
      </c>
      <c r="D857" s="82" t="str">
        <f t="shared" si="26"/>
        <v>IIEE-SJ - 213005</v>
      </c>
      <c r="E857" s="84" t="s">
        <v>722</v>
      </c>
    </row>
    <row r="858" spans="1:5" x14ac:dyDescent="0.2">
      <c r="A858" s="84">
        <v>213006</v>
      </c>
      <c r="D858" s="82" t="str">
        <f t="shared" si="26"/>
        <v>IIEE-SJ - 213006</v>
      </c>
      <c r="E858" s="84" t="s">
        <v>723</v>
      </c>
    </row>
    <row r="859" spans="1:5" x14ac:dyDescent="0.2">
      <c r="A859" s="84">
        <v>213007</v>
      </c>
      <c r="D859" s="82" t="str">
        <f t="shared" si="26"/>
        <v>IIEE-SJ - 213007</v>
      </c>
      <c r="E859" s="84" t="s">
        <v>724</v>
      </c>
    </row>
    <row r="860" spans="1:5" x14ac:dyDescent="0.2">
      <c r="A860" s="84">
        <v>213008</v>
      </c>
      <c r="D860" s="82" t="str">
        <f t="shared" si="26"/>
        <v>IIEE-SJ - 213008</v>
      </c>
      <c r="E860" s="84" t="s">
        <v>725</v>
      </c>
    </row>
    <row r="861" spans="1:5" x14ac:dyDescent="0.2">
      <c r="D861" s="82"/>
    </row>
    <row r="862" spans="1:5" x14ac:dyDescent="0.2">
      <c r="A862" s="84">
        <v>214</v>
      </c>
      <c r="D862" s="82" t="str">
        <f t="shared" si="26"/>
        <v>IIEE-SJ - 214</v>
      </c>
      <c r="E862" s="84" t="s">
        <v>991</v>
      </c>
    </row>
    <row r="863" spans="1:5" x14ac:dyDescent="0.2">
      <c r="A863" s="84">
        <v>214001</v>
      </c>
      <c r="D863" s="82" t="str">
        <f t="shared" si="26"/>
        <v>IIEE-SJ - 214001</v>
      </c>
      <c r="E863" s="84" t="s">
        <v>726</v>
      </c>
    </row>
    <row r="864" spans="1:5" x14ac:dyDescent="0.2">
      <c r="A864" s="84">
        <v>214002</v>
      </c>
      <c r="D864" s="82" t="str">
        <f t="shared" si="26"/>
        <v>IIEE-SJ - 214002</v>
      </c>
      <c r="E864" s="84" t="s">
        <v>727</v>
      </c>
    </row>
    <row r="865" spans="1:5" x14ac:dyDescent="0.2">
      <c r="A865" s="84">
        <v>214003</v>
      </c>
      <c r="D865" s="82" t="str">
        <f t="shared" si="26"/>
        <v>IIEE-SJ - 214003</v>
      </c>
      <c r="E865" s="84" t="s">
        <v>728</v>
      </c>
    </row>
    <row r="866" spans="1:5" x14ac:dyDescent="0.2">
      <c r="A866" s="84">
        <v>214004</v>
      </c>
      <c r="D866" s="82" t="str">
        <f t="shared" si="26"/>
        <v>IIEE-SJ - 214004</v>
      </c>
      <c r="E866" s="84" t="s">
        <v>729</v>
      </c>
    </row>
    <row r="867" spans="1:5" x14ac:dyDescent="0.2">
      <c r="A867" s="84">
        <v>214005</v>
      </c>
      <c r="D867" s="82" t="str">
        <f t="shared" si="26"/>
        <v>IIEE-SJ - 214005</v>
      </c>
      <c r="E867" s="84" t="s">
        <v>730</v>
      </c>
    </row>
    <row r="868" spans="1:5" x14ac:dyDescent="0.2">
      <c r="A868" s="84">
        <v>214006</v>
      </c>
      <c r="D868" s="82" t="str">
        <f t="shared" si="26"/>
        <v>IIEE-SJ - 214006</v>
      </c>
      <c r="E868" s="84" t="s">
        <v>731</v>
      </c>
    </row>
    <row r="869" spans="1:5" x14ac:dyDescent="0.2">
      <c r="D869" s="82"/>
    </row>
    <row r="870" spans="1:5" x14ac:dyDescent="0.2">
      <c r="A870" s="84">
        <v>215</v>
      </c>
      <c r="D870" s="82" t="str">
        <f t="shared" si="26"/>
        <v>IIEE-SJ - 215</v>
      </c>
      <c r="E870" s="84" t="s">
        <v>992</v>
      </c>
    </row>
    <row r="871" spans="1:5" x14ac:dyDescent="0.2">
      <c r="A871" s="84">
        <v>215001</v>
      </c>
      <c r="D871" s="82" t="str">
        <f t="shared" si="26"/>
        <v>IIEE-SJ - 215001</v>
      </c>
      <c r="E871" s="84" t="s">
        <v>732</v>
      </c>
    </row>
    <row r="872" spans="1:5" x14ac:dyDescent="0.2">
      <c r="A872" s="84">
        <v>215002</v>
      </c>
      <c r="D872" s="82" t="str">
        <f t="shared" si="26"/>
        <v>IIEE-SJ - 215002</v>
      </c>
      <c r="E872" s="84" t="s">
        <v>733</v>
      </c>
    </row>
    <row r="873" spans="1:5" x14ac:dyDescent="0.2">
      <c r="A873" s="84">
        <v>215003</v>
      </c>
      <c r="D873" s="82" t="str">
        <f t="shared" si="26"/>
        <v>IIEE-SJ - 215003</v>
      </c>
      <c r="E873" s="84" t="s">
        <v>734</v>
      </c>
    </row>
    <row r="874" spans="1:5" x14ac:dyDescent="0.2">
      <c r="A874" s="84">
        <v>215004</v>
      </c>
      <c r="D874" s="82" t="str">
        <f t="shared" si="26"/>
        <v>IIEE-SJ - 215004</v>
      </c>
      <c r="E874" s="84" t="s">
        <v>735</v>
      </c>
    </row>
    <row r="875" spans="1:5" x14ac:dyDescent="0.2">
      <c r="A875" s="84">
        <v>215005</v>
      </c>
      <c r="D875" s="82" t="str">
        <f t="shared" si="26"/>
        <v>IIEE-SJ - 215005</v>
      </c>
      <c r="E875" s="84" t="s">
        <v>736</v>
      </c>
    </row>
    <row r="876" spans="1:5" x14ac:dyDescent="0.2">
      <c r="A876" s="84">
        <v>215006</v>
      </c>
      <c r="D876" s="82" t="str">
        <f t="shared" si="26"/>
        <v>IIEE-SJ - 215006</v>
      </c>
      <c r="E876" s="84" t="s">
        <v>737</v>
      </c>
    </row>
    <row r="877" spans="1:5" x14ac:dyDescent="0.2">
      <c r="D877" s="82"/>
    </row>
    <row r="878" spans="1:5" x14ac:dyDescent="0.2">
      <c r="A878" s="84">
        <v>216</v>
      </c>
      <c r="D878" s="82" t="str">
        <f t="shared" si="26"/>
        <v>IIEE-SJ - 216</v>
      </c>
      <c r="E878" s="84" t="s">
        <v>993</v>
      </c>
    </row>
    <row r="879" spans="1:5" x14ac:dyDescent="0.2">
      <c r="A879" s="84">
        <v>216001</v>
      </c>
      <c r="D879" s="82" t="str">
        <f t="shared" si="26"/>
        <v>IIEE-SJ - 216001</v>
      </c>
      <c r="E879" s="84" t="s">
        <v>738</v>
      </c>
    </row>
    <row r="880" spans="1:5" x14ac:dyDescent="0.2">
      <c r="A880" s="84">
        <v>216002</v>
      </c>
      <c r="D880" s="82" t="str">
        <f t="shared" si="26"/>
        <v>IIEE-SJ - 216002</v>
      </c>
      <c r="E880" s="84" t="s">
        <v>739</v>
      </c>
    </row>
    <row r="881" spans="1:5" x14ac:dyDescent="0.2">
      <c r="A881" s="84">
        <v>216003</v>
      </c>
      <c r="D881" s="82" t="str">
        <f t="shared" si="26"/>
        <v>IIEE-SJ - 216003</v>
      </c>
      <c r="E881" s="84" t="s">
        <v>740</v>
      </c>
    </row>
    <row r="882" spans="1:5" x14ac:dyDescent="0.2">
      <c r="A882" s="84">
        <v>216004</v>
      </c>
      <c r="D882" s="82" t="str">
        <f t="shared" si="26"/>
        <v>IIEE-SJ - 216004</v>
      </c>
      <c r="E882" s="84" t="s">
        <v>741</v>
      </c>
    </row>
    <row r="883" spans="1:5" x14ac:dyDescent="0.2">
      <c r="A883" s="84">
        <v>216005</v>
      </c>
      <c r="D883" s="82" t="str">
        <f t="shared" si="26"/>
        <v>IIEE-SJ - 216005</v>
      </c>
      <c r="E883" s="84" t="s">
        <v>742</v>
      </c>
    </row>
    <row r="884" spans="1:5" x14ac:dyDescent="0.2">
      <c r="D884" s="82"/>
    </row>
    <row r="885" spans="1:5" x14ac:dyDescent="0.2">
      <c r="A885" s="84">
        <v>217</v>
      </c>
      <c r="D885" s="82" t="str">
        <f t="shared" si="26"/>
        <v>IIEE-SJ - 217</v>
      </c>
      <c r="E885" s="84" t="s">
        <v>994</v>
      </c>
    </row>
    <row r="886" spans="1:5" x14ac:dyDescent="0.2">
      <c r="A886" s="84">
        <v>217001</v>
      </c>
      <c r="D886" s="82" t="str">
        <f t="shared" si="26"/>
        <v>IIEE-SJ - 217001</v>
      </c>
      <c r="E886" s="84" t="s">
        <v>743</v>
      </c>
    </row>
    <row r="887" spans="1:5" x14ac:dyDescent="0.2">
      <c r="A887" s="84">
        <v>217002</v>
      </c>
      <c r="D887" s="82" t="str">
        <f t="shared" si="26"/>
        <v>IIEE-SJ - 217002</v>
      </c>
      <c r="E887" s="84" t="s">
        <v>744</v>
      </c>
    </row>
    <row r="888" spans="1:5" x14ac:dyDescent="0.2">
      <c r="D888" s="82"/>
    </row>
    <row r="889" spans="1:5" x14ac:dyDescent="0.2">
      <c r="A889" s="84">
        <v>218</v>
      </c>
      <c r="D889" s="82" t="str">
        <f t="shared" si="26"/>
        <v>IIEE-SJ - 218</v>
      </c>
      <c r="E889" s="84" t="s">
        <v>942</v>
      </c>
    </row>
    <row r="890" spans="1:5" x14ac:dyDescent="0.2">
      <c r="A890" s="84">
        <v>218001</v>
      </c>
      <c r="D890" s="82" t="str">
        <f t="shared" si="26"/>
        <v>IIEE-SJ - 218001</v>
      </c>
      <c r="E890" s="84" t="s">
        <v>745</v>
      </c>
    </row>
    <row r="891" spans="1:5" x14ac:dyDescent="0.2">
      <c r="A891" s="84">
        <v>218002</v>
      </c>
      <c r="D891" s="82" t="str">
        <f t="shared" ref="D891:D953" si="27">CONCATENATE("IIEE-SJ - ",A891)</f>
        <v>IIEE-SJ - 218002</v>
      </c>
      <c r="E891" s="84" t="s">
        <v>746</v>
      </c>
    </row>
    <row r="892" spans="1:5" x14ac:dyDescent="0.2">
      <c r="A892" s="84">
        <v>218003</v>
      </c>
      <c r="D892" s="82" t="str">
        <f t="shared" si="27"/>
        <v>IIEE-SJ - 218003</v>
      </c>
      <c r="E892" s="84" t="s">
        <v>747</v>
      </c>
    </row>
    <row r="893" spans="1:5" x14ac:dyDescent="0.2">
      <c r="D893" s="82"/>
    </row>
    <row r="894" spans="1:5" x14ac:dyDescent="0.2">
      <c r="A894" s="84">
        <v>219</v>
      </c>
      <c r="D894" s="82" t="str">
        <f t="shared" si="27"/>
        <v>IIEE-SJ - 219</v>
      </c>
      <c r="E894" s="84" t="s">
        <v>995</v>
      </c>
    </row>
    <row r="895" spans="1:5" x14ac:dyDescent="0.2">
      <c r="A895" s="84">
        <v>219001</v>
      </c>
      <c r="D895" s="82" t="str">
        <f t="shared" si="27"/>
        <v>IIEE-SJ - 219001</v>
      </c>
      <c r="E895" s="84" t="s">
        <v>996</v>
      </c>
    </row>
    <row r="896" spans="1:5" x14ac:dyDescent="0.2">
      <c r="A896" s="84">
        <v>219002</v>
      </c>
      <c r="D896" s="82" t="str">
        <f t="shared" si="27"/>
        <v>IIEE-SJ - 219002</v>
      </c>
      <c r="E896" s="84" t="s">
        <v>997</v>
      </c>
    </row>
    <row r="897" spans="1:5" x14ac:dyDescent="0.2">
      <c r="A897" s="84">
        <v>219003</v>
      </c>
      <c r="D897" s="82" t="str">
        <f t="shared" si="27"/>
        <v>IIEE-SJ - 219003</v>
      </c>
      <c r="E897" s="84" t="s">
        <v>998</v>
      </c>
    </row>
    <row r="898" spans="1:5" x14ac:dyDescent="0.2">
      <c r="A898" s="84">
        <v>219004</v>
      </c>
      <c r="D898" s="82" t="str">
        <f t="shared" si="27"/>
        <v>IIEE-SJ - 219004</v>
      </c>
      <c r="E898" s="84" t="s">
        <v>999</v>
      </c>
    </row>
    <row r="899" spans="1:5" x14ac:dyDescent="0.2">
      <c r="A899" s="84">
        <v>219005</v>
      </c>
      <c r="D899" s="82" t="str">
        <f t="shared" si="27"/>
        <v>IIEE-SJ - 219005</v>
      </c>
      <c r="E899" s="84" t="s">
        <v>1000</v>
      </c>
    </row>
    <row r="900" spans="1:5" x14ac:dyDescent="0.2">
      <c r="D900" s="82"/>
    </row>
    <row r="901" spans="1:5" x14ac:dyDescent="0.2">
      <c r="A901" s="84">
        <v>220</v>
      </c>
      <c r="D901" s="82" t="str">
        <f t="shared" si="27"/>
        <v>IIEE-SJ - 220</v>
      </c>
      <c r="E901" s="84" t="s">
        <v>1001</v>
      </c>
    </row>
    <row r="902" spans="1:5" x14ac:dyDescent="0.2">
      <c r="A902" s="84">
        <v>220001</v>
      </c>
      <c r="D902" s="82" t="str">
        <f t="shared" si="27"/>
        <v>IIEE-SJ - 220001</v>
      </c>
      <c r="E902" s="84" t="s">
        <v>748</v>
      </c>
    </row>
    <row r="903" spans="1:5" x14ac:dyDescent="0.2">
      <c r="A903" s="84">
        <v>220002</v>
      </c>
      <c r="D903" s="82" t="str">
        <f t="shared" si="27"/>
        <v>IIEE-SJ - 220002</v>
      </c>
      <c r="E903" s="84" t="s">
        <v>749</v>
      </c>
    </row>
    <row r="904" spans="1:5" x14ac:dyDescent="0.2">
      <c r="A904" s="84">
        <v>220003</v>
      </c>
      <c r="D904" s="82" t="str">
        <f t="shared" si="27"/>
        <v>IIEE-SJ - 220003</v>
      </c>
      <c r="E904" s="84" t="s">
        <v>750</v>
      </c>
    </row>
    <row r="905" spans="1:5" x14ac:dyDescent="0.2">
      <c r="A905" s="84">
        <v>220004</v>
      </c>
      <c r="D905" s="82" t="str">
        <f t="shared" si="27"/>
        <v>IIEE-SJ - 220004</v>
      </c>
      <c r="E905" s="84" t="s">
        <v>751</v>
      </c>
    </row>
    <row r="906" spans="1:5" x14ac:dyDescent="0.2">
      <c r="A906" s="84">
        <v>220005</v>
      </c>
      <c r="D906" s="82" t="str">
        <f t="shared" si="27"/>
        <v>IIEE-SJ - 220005</v>
      </c>
      <c r="E906" s="84" t="s">
        <v>752</v>
      </c>
    </row>
    <row r="907" spans="1:5" x14ac:dyDescent="0.2">
      <c r="A907" s="84">
        <v>220006</v>
      </c>
      <c r="D907" s="82" t="str">
        <f t="shared" si="27"/>
        <v>IIEE-SJ - 220006</v>
      </c>
      <c r="E907" s="84" t="s">
        <v>753</v>
      </c>
    </row>
    <row r="908" spans="1:5" x14ac:dyDescent="0.2">
      <c r="D908" s="82"/>
    </row>
    <row r="909" spans="1:5" x14ac:dyDescent="0.2">
      <c r="A909" s="84">
        <v>221</v>
      </c>
      <c r="D909" s="82" t="str">
        <f t="shared" si="27"/>
        <v>IIEE-SJ - 221</v>
      </c>
      <c r="E909" s="84" t="s">
        <v>1002</v>
      </c>
    </row>
    <row r="910" spans="1:5" x14ac:dyDescent="0.2">
      <c r="A910" s="84">
        <v>221001</v>
      </c>
      <c r="D910" s="82" t="str">
        <f t="shared" si="27"/>
        <v>IIEE-SJ - 221001</v>
      </c>
      <c r="E910" s="84" t="s">
        <v>754</v>
      </c>
    </row>
    <row r="911" spans="1:5" x14ac:dyDescent="0.2">
      <c r="A911" s="84">
        <v>221002</v>
      </c>
      <c r="D911" s="82" t="str">
        <f t="shared" si="27"/>
        <v>IIEE-SJ - 221002</v>
      </c>
      <c r="E911" s="84" t="s">
        <v>755</v>
      </c>
    </row>
    <row r="912" spans="1:5" x14ac:dyDescent="0.2">
      <c r="A912" s="84">
        <v>221003</v>
      </c>
      <c r="D912" s="82" t="str">
        <f t="shared" si="27"/>
        <v>IIEE-SJ - 221003</v>
      </c>
      <c r="E912" s="84" t="s">
        <v>756</v>
      </c>
    </row>
    <row r="913" spans="1:5" x14ac:dyDescent="0.2">
      <c r="A913" s="84">
        <v>221004</v>
      </c>
      <c r="D913" s="82" t="str">
        <f t="shared" si="27"/>
        <v>IIEE-SJ - 221004</v>
      </c>
      <c r="E913" s="84" t="s">
        <v>757</v>
      </c>
    </row>
    <row r="914" spans="1:5" x14ac:dyDescent="0.2">
      <c r="A914" s="84">
        <v>221005</v>
      </c>
      <c r="D914" s="82" t="str">
        <f t="shared" si="27"/>
        <v>IIEE-SJ - 221005</v>
      </c>
      <c r="E914" s="84" t="s">
        <v>758</v>
      </c>
    </row>
    <row r="915" spans="1:5" x14ac:dyDescent="0.2">
      <c r="A915" s="84">
        <v>221006</v>
      </c>
      <c r="D915" s="82" t="str">
        <f t="shared" si="27"/>
        <v>IIEE-SJ - 221006</v>
      </c>
      <c r="E915" s="84" t="s">
        <v>759</v>
      </c>
    </row>
    <row r="916" spans="1:5" x14ac:dyDescent="0.2">
      <c r="D916" s="82"/>
    </row>
    <row r="917" spans="1:5" x14ac:dyDescent="0.2">
      <c r="A917" s="84">
        <v>222</v>
      </c>
      <c r="D917" s="82" t="str">
        <f t="shared" si="27"/>
        <v>IIEE-SJ - 222</v>
      </c>
      <c r="E917" s="84" t="s">
        <v>1003</v>
      </c>
    </row>
    <row r="918" spans="1:5" x14ac:dyDescent="0.2">
      <c r="A918" s="84">
        <v>222001</v>
      </c>
      <c r="D918" s="82" t="str">
        <f t="shared" si="27"/>
        <v>IIEE-SJ - 222001</v>
      </c>
      <c r="E918" s="84" t="s">
        <v>760</v>
      </c>
    </row>
    <row r="919" spans="1:5" x14ac:dyDescent="0.2">
      <c r="A919" s="84">
        <v>222002</v>
      </c>
      <c r="D919" s="82" t="str">
        <f t="shared" si="27"/>
        <v>IIEE-SJ - 222002</v>
      </c>
      <c r="E919" s="84" t="s">
        <v>761</v>
      </c>
    </row>
    <row r="920" spans="1:5" x14ac:dyDescent="0.2">
      <c r="A920" s="84">
        <v>222003</v>
      </c>
      <c r="D920" s="82" t="str">
        <f t="shared" si="27"/>
        <v>IIEE-SJ - 222003</v>
      </c>
      <c r="E920" s="84" t="s">
        <v>762</v>
      </c>
    </row>
    <row r="921" spans="1:5" x14ac:dyDescent="0.2">
      <c r="A921" s="84">
        <v>222004</v>
      </c>
      <c r="D921" s="82" t="str">
        <f t="shared" si="27"/>
        <v>IIEE-SJ - 222004</v>
      </c>
      <c r="E921" s="84" t="s">
        <v>763</v>
      </c>
    </row>
    <row r="922" spans="1:5" x14ac:dyDescent="0.2">
      <c r="A922" s="84">
        <v>222005</v>
      </c>
      <c r="D922" s="82" t="str">
        <f t="shared" si="27"/>
        <v>IIEE-SJ - 222005</v>
      </c>
      <c r="E922" s="84" t="s">
        <v>764</v>
      </c>
    </row>
    <row r="923" spans="1:5" x14ac:dyDescent="0.2">
      <c r="A923" s="84">
        <v>222006</v>
      </c>
      <c r="D923" s="82" t="str">
        <f t="shared" si="27"/>
        <v>IIEE-SJ - 222006</v>
      </c>
      <c r="E923" s="84" t="s">
        <v>765</v>
      </c>
    </row>
    <row r="924" spans="1:5" x14ac:dyDescent="0.2">
      <c r="A924" s="84">
        <v>222007</v>
      </c>
      <c r="D924" s="82" t="str">
        <f t="shared" si="27"/>
        <v>IIEE-SJ - 222007</v>
      </c>
      <c r="E924" s="84" t="s">
        <v>766</v>
      </c>
    </row>
    <row r="925" spans="1:5" x14ac:dyDescent="0.2">
      <c r="A925" s="84">
        <v>222008</v>
      </c>
      <c r="D925" s="82" t="str">
        <f t="shared" si="27"/>
        <v>IIEE-SJ - 222008</v>
      </c>
      <c r="E925" s="84" t="s">
        <v>767</v>
      </c>
    </row>
    <row r="926" spans="1:5" x14ac:dyDescent="0.2">
      <c r="A926" s="84">
        <v>222009</v>
      </c>
      <c r="D926" s="82" t="str">
        <f t="shared" si="27"/>
        <v>IIEE-SJ - 222009</v>
      </c>
      <c r="E926" s="84" t="s">
        <v>768</v>
      </c>
    </row>
    <row r="927" spans="1:5" x14ac:dyDescent="0.2">
      <c r="A927" s="84">
        <v>222010</v>
      </c>
      <c r="D927" s="82" t="str">
        <f t="shared" si="27"/>
        <v>IIEE-SJ - 222010</v>
      </c>
      <c r="E927" s="84" t="s">
        <v>769</v>
      </c>
    </row>
    <row r="928" spans="1:5" x14ac:dyDescent="0.2">
      <c r="A928" s="84">
        <v>222011</v>
      </c>
      <c r="D928" s="82" t="str">
        <f t="shared" si="27"/>
        <v>IIEE-SJ - 222011</v>
      </c>
      <c r="E928" s="84" t="s">
        <v>770</v>
      </c>
    </row>
    <row r="929" spans="1:5" x14ac:dyDescent="0.2">
      <c r="A929" s="84">
        <v>222012</v>
      </c>
      <c r="D929" s="82" t="str">
        <f t="shared" si="27"/>
        <v>IIEE-SJ - 222012</v>
      </c>
      <c r="E929" s="84" t="s">
        <v>771</v>
      </c>
    </row>
    <row r="930" spans="1:5" x14ac:dyDescent="0.2">
      <c r="A930" s="84">
        <v>222013</v>
      </c>
      <c r="D930" s="82" t="str">
        <f t="shared" si="27"/>
        <v>IIEE-SJ - 222013</v>
      </c>
      <c r="E930" s="84" t="s">
        <v>772</v>
      </c>
    </row>
    <row r="931" spans="1:5" x14ac:dyDescent="0.2">
      <c r="A931" s="84">
        <v>222014</v>
      </c>
      <c r="D931" s="82" t="str">
        <f t="shared" si="27"/>
        <v>IIEE-SJ - 222014</v>
      </c>
      <c r="E931" s="84" t="s">
        <v>773</v>
      </c>
    </row>
    <row r="932" spans="1:5" x14ac:dyDescent="0.2">
      <c r="A932" s="84">
        <v>222015</v>
      </c>
      <c r="D932" s="82" t="str">
        <f t="shared" si="27"/>
        <v>IIEE-SJ - 222015</v>
      </c>
      <c r="E932" s="84" t="s">
        <v>774</v>
      </c>
    </row>
    <row r="933" spans="1:5" x14ac:dyDescent="0.2">
      <c r="A933" s="84">
        <v>222016</v>
      </c>
      <c r="D933" s="82" t="str">
        <f t="shared" si="27"/>
        <v>IIEE-SJ - 222016</v>
      </c>
      <c r="E933" s="84" t="s">
        <v>775</v>
      </c>
    </row>
    <row r="934" spans="1:5" x14ac:dyDescent="0.2">
      <c r="D934" s="82"/>
    </row>
    <row r="935" spans="1:5" x14ac:dyDescent="0.2">
      <c r="A935" s="84">
        <v>223</v>
      </c>
      <c r="D935" s="82" t="str">
        <f t="shared" si="27"/>
        <v>IIEE-SJ - 223</v>
      </c>
      <c r="E935" s="84" t="s">
        <v>1004</v>
      </c>
    </row>
    <row r="936" spans="1:5" x14ac:dyDescent="0.2">
      <c r="A936" s="84">
        <v>223001</v>
      </c>
      <c r="D936" s="82" t="str">
        <f t="shared" si="27"/>
        <v>IIEE-SJ - 223001</v>
      </c>
      <c r="E936" s="84" t="s">
        <v>776</v>
      </c>
    </row>
    <row r="937" spans="1:5" x14ac:dyDescent="0.2">
      <c r="A937" s="84">
        <v>223002</v>
      </c>
      <c r="D937" s="82" t="str">
        <f t="shared" si="27"/>
        <v>IIEE-SJ - 223002</v>
      </c>
      <c r="E937" s="84" t="s">
        <v>777</v>
      </c>
    </row>
    <row r="938" spans="1:5" x14ac:dyDescent="0.2">
      <c r="A938" s="84">
        <v>223003</v>
      </c>
      <c r="D938" s="82" t="str">
        <f t="shared" si="27"/>
        <v>IIEE-SJ - 223003</v>
      </c>
      <c r="E938" s="84" t="s">
        <v>778</v>
      </c>
    </row>
    <row r="939" spans="1:5" x14ac:dyDescent="0.2">
      <c r="A939" s="84">
        <v>223004</v>
      </c>
      <c r="D939" s="82" t="str">
        <f t="shared" si="27"/>
        <v>IIEE-SJ - 223004</v>
      </c>
      <c r="E939" s="84" t="s">
        <v>779</v>
      </c>
    </row>
    <row r="940" spans="1:5" x14ac:dyDescent="0.2">
      <c r="A940" s="84">
        <v>223005</v>
      </c>
      <c r="D940" s="82" t="str">
        <f t="shared" si="27"/>
        <v>IIEE-SJ - 223005</v>
      </c>
      <c r="E940" s="84" t="s">
        <v>780</v>
      </c>
    </row>
    <row r="941" spans="1:5" x14ac:dyDescent="0.2">
      <c r="A941" s="84">
        <v>223006</v>
      </c>
      <c r="D941" s="82" t="str">
        <f t="shared" si="27"/>
        <v>IIEE-SJ - 223006</v>
      </c>
      <c r="E941" s="84" t="s">
        <v>781</v>
      </c>
    </row>
    <row r="942" spans="1:5" x14ac:dyDescent="0.2">
      <c r="A942" s="84">
        <v>223007</v>
      </c>
      <c r="D942" s="82" t="str">
        <f t="shared" si="27"/>
        <v>IIEE-SJ - 223007</v>
      </c>
      <c r="E942" s="84" t="s">
        <v>782</v>
      </c>
    </row>
    <row r="943" spans="1:5" x14ac:dyDescent="0.2">
      <c r="A943" s="84">
        <v>223008</v>
      </c>
      <c r="D943" s="82" t="str">
        <f t="shared" si="27"/>
        <v>IIEE-SJ - 223008</v>
      </c>
      <c r="E943" s="84" t="s">
        <v>783</v>
      </c>
    </row>
    <row r="944" spans="1:5" x14ac:dyDescent="0.2">
      <c r="A944" s="84">
        <v>223009</v>
      </c>
      <c r="D944" s="82" t="str">
        <f t="shared" si="27"/>
        <v>IIEE-SJ - 223009</v>
      </c>
      <c r="E944" s="84" t="s">
        <v>784</v>
      </c>
    </row>
    <row r="945" spans="1:5" x14ac:dyDescent="0.2">
      <c r="A945" s="84">
        <v>223010</v>
      </c>
      <c r="D945" s="82" t="str">
        <f t="shared" si="27"/>
        <v>IIEE-SJ - 223010</v>
      </c>
      <c r="E945" s="84" t="s">
        <v>785</v>
      </c>
    </row>
    <row r="946" spans="1:5" x14ac:dyDescent="0.2">
      <c r="D946" s="82"/>
    </row>
    <row r="947" spans="1:5" x14ac:dyDescent="0.2">
      <c r="A947" s="84">
        <v>224</v>
      </c>
      <c r="D947" s="82" t="str">
        <f t="shared" si="27"/>
        <v>IIEE-SJ - 224</v>
      </c>
      <c r="E947" s="84" t="s">
        <v>406</v>
      </c>
    </row>
    <row r="948" spans="1:5" x14ac:dyDescent="0.2">
      <c r="A948" s="84">
        <v>224001</v>
      </c>
      <c r="D948" s="82" t="str">
        <f t="shared" si="27"/>
        <v>IIEE-SJ - 224001</v>
      </c>
      <c r="E948" s="84" t="s">
        <v>790</v>
      </c>
    </row>
    <row r="949" spans="1:5" x14ac:dyDescent="0.2">
      <c r="A949" s="84">
        <v>224002</v>
      </c>
      <c r="D949" s="82" t="str">
        <f t="shared" si="27"/>
        <v>IIEE-SJ - 224002</v>
      </c>
      <c r="E949" s="84" t="s">
        <v>791</v>
      </c>
    </row>
    <row r="950" spans="1:5" x14ac:dyDescent="0.2">
      <c r="D950" s="82"/>
    </row>
    <row r="951" spans="1:5" x14ac:dyDescent="0.2">
      <c r="A951" s="84">
        <v>225</v>
      </c>
      <c r="D951" s="82" t="str">
        <f t="shared" si="27"/>
        <v>IIEE-SJ - 225</v>
      </c>
      <c r="E951" s="84" t="s">
        <v>1005</v>
      </c>
    </row>
    <row r="952" spans="1:5" x14ac:dyDescent="0.2">
      <c r="A952" s="84">
        <v>225001</v>
      </c>
      <c r="D952" s="82" t="str">
        <f t="shared" si="27"/>
        <v>IIEE-SJ - 225001</v>
      </c>
      <c r="E952" s="84" t="s">
        <v>812</v>
      </c>
    </row>
    <row r="953" spans="1:5" x14ac:dyDescent="0.2">
      <c r="A953" s="84">
        <v>225002</v>
      </c>
      <c r="D953" s="82" t="str">
        <f t="shared" si="27"/>
        <v>IIEE-SJ - 225002</v>
      </c>
      <c r="E953" s="84" t="s">
        <v>813</v>
      </c>
    </row>
    <row r="954" spans="1:5" x14ac:dyDescent="0.2">
      <c r="D954" s="82"/>
    </row>
    <row r="955" spans="1:5" x14ac:dyDescent="0.2">
      <c r="A955" s="84">
        <v>226</v>
      </c>
      <c r="D955" s="82" t="str">
        <f t="shared" ref="D955:D969" si="28">CONCATENATE("IIEE-SJ - ",A955)</f>
        <v>IIEE-SJ - 226</v>
      </c>
      <c r="E955" s="84" t="s">
        <v>1006</v>
      </c>
    </row>
    <row r="956" spans="1:5" x14ac:dyDescent="0.2">
      <c r="A956" s="84">
        <v>226001</v>
      </c>
      <c r="D956" s="82" t="str">
        <f t="shared" si="28"/>
        <v>IIEE-SJ - 226001</v>
      </c>
      <c r="E956" s="84" t="s">
        <v>798</v>
      </c>
    </row>
    <row r="957" spans="1:5" x14ac:dyDescent="0.2">
      <c r="A957" s="84">
        <v>226002</v>
      </c>
      <c r="D957" s="82" t="str">
        <f t="shared" si="28"/>
        <v>IIEE-SJ - 226002</v>
      </c>
      <c r="E957" s="84" t="s">
        <v>799</v>
      </c>
    </row>
    <row r="958" spans="1:5" x14ac:dyDescent="0.2">
      <c r="A958" s="84">
        <v>226003</v>
      </c>
      <c r="D958" s="82" t="str">
        <f t="shared" si="28"/>
        <v>IIEE-SJ - 226003</v>
      </c>
      <c r="E958" s="84" t="s">
        <v>800</v>
      </c>
    </row>
    <row r="959" spans="1:5" x14ac:dyDescent="0.2">
      <c r="A959" s="84">
        <v>226004</v>
      </c>
      <c r="D959" s="82" t="str">
        <f t="shared" si="28"/>
        <v>IIEE-SJ - 226004</v>
      </c>
      <c r="E959" s="84" t="s">
        <v>814</v>
      </c>
    </row>
    <row r="960" spans="1:5" x14ac:dyDescent="0.2">
      <c r="A960" s="84">
        <v>226005</v>
      </c>
      <c r="D960" s="82" t="str">
        <f t="shared" si="28"/>
        <v>IIEE-SJ - 226005</v>
      </c>
      <c r="E960" s="84" t="s">
        <v>815</v>
      </c>
    </row>
    <row r="961" spans="1:5" x14ac:dyDescent="0.2">
      <c r="D961" s="82"/>
    </row>
    <row r="962" spans="1:5" x14ac:dyDescent="0.2">
      <c r="A962" s="84">
        <v>227</v>
      </c>
      <c r="D962" s="82" t="str">
        <f t="shared" si="28"/>
        <v>IIEE-SJ - 227</v>
      </c>
      <c r="E962" s="84" t="s">
        <v>1007</v>
      </c>
    </row>
    <row r="963" spans="1:5" x14ac:dyDescent="0.2">
      <c r="A963" s="84">
        <v>227001</v>
      </c>
      <c r="D963" s="82" t="str">
        <f t="shared" si="28"/>
        <v>IIEE-SJ - 227001</v>
      </c>
      <c r="E963" s="84" t="s">
        <v>806</v>
      </c>
    </row>
    <row r="964" spans="1:5" x14ac:dyDescent="0.2">
      <c r="A964" s="84">
        <v>227002</v>
      </c>
      <c r="D964" s="82" t="str">
        <f t="shared" si="28"/>
        <v>IIEE-SJ - 227002</v>
      </c>
      <c r="E964" s="84" t="s">
        <v>807</v>
      </c>
    </row>
    <row r="965" spans="1:5" x14ac:dyDescent="0.2">
      <c r="A965" s="84">
        <v>227003</v>
      </c>
      <c r="D965" s="82" t="str">
        <f t="shared" si="28"/>
        <v>IIEE-SJ - 227003</v>
      </c>
      <c r="E965" s="84" t="s">
        <v>808</v>
      </c>
    </row>
    <row r="966" spans="1:5" x14ac:dyDescent="0.2">
      <c r="A966" s="84">
        <v>227004</v>
      </c>
      <c r="D966" s="82" t="str">
        <f t="shared" si="28"/>
        <v>IIEE-SJ - 227004</v>
      </c>
      <c r="E966" s="84" t="s">
        <v>809</v>
      </c>
    </row>
    <row r="967" spans="1:5" x14ac:dyDescent="0.2">
      <c r="A967" s="84">
        <v>227005</v>
      </c>
      <c r="D967" s="82" t="str">
        <f t="shared" si="28"/>
        <v>IIEE-SJ - 227005</v>
      </c>
      <c r="E967" s="84" t="s">
        <v>810</v>
      </c>
    </row>
    <row r="968" spans="1:5" x14ac:dyDescent="0.2">
      <c r="A968" s="84">
        <v>227006</v>
      </c>
      <c r="D968" s="82" t="str">
        <f t="shared" si="28"/>
        <v>IIEE-SJ - 227006</v>
      </c>
      <c r="E968" s="84" t="s">
        <v>811</v>
      </c>
    </row>
    <row r="969" spans="1:5" x14ac:dyDescent="0.2">
      <c r="A969" s="84">
        <v>227007</v>
      </c>
      <c r="D969" s="82" t="str">
        <f t="shared" si="28"/>
        <v>IIEE-SJ - 227007</v>
      </c>
      <c r="E969" s="84" t="s">
        <v>805</v>
      </c>
    </row>
  </sheetData>
  <sheetProtection sheet="1" objects="1" scenarios="1"/>
  <mergeCells count="40">
    <mergeCell ref="D3:D4"/>
    <mergeCell ref="E3:E4"/>
    <mergeCell ref="A225:C225"/>
    <mergeCell ref="D225:D226"/>
    <mergeCell ref="E225:E226"/>
    <mergeCell ref="A226:C226"/>
    <mergeCell ref="A237:C238"/>
    <mergeCell ref="D237:D238"/>
    <mergeCell ref="E237:E238"/>
    <mergeCell ref="A264:C265"/>
    <mergeCell ref="D264:D265"/>
    <mergeCell ref="E264:E265"/>
    <mergeCell ref="A273:C273"/>
    <mergeCell ref="D273:D274"/>
    <mergeCell ref="E273:E274"/>
    <mergeCell ref="A274:C274"/>
    <mergeCell ref="A288:C288"/>
    <mergeCell ref="D288:D289"/>
    <mergeCell ref="E288:E289"/>
    <mergeCell ref="A289:C289"/>
    <mergeCell ref="A303:C303"/>
    <mergeCell ref="D303:D304"/>
    <mergeCell ref="E303:E304"/>
    <mergeCell ref="A304:C304"/>
    <mergeCell ref="A450:C450"/>
    <mergeCell ref="D450:D451"/>
    <mergeCell ref="E450:E451"/>
    <mergeCell ref="A451:C451"/>
    <mergeCell ref="F487:F488"/>
    <mergeCell ref="G487:G488"/>
    <mergeCell ref="A511:A512"/>
    <mergeCell ref="E511:E512"/>
    <mergeCell ref="F511:F512"/>
    <mergeCell ref="G511:G512"/>
    <mergeCell ref="A530:C530"/>
    <mergeCell ref="D530:D531"/>
    <mergeCell ref="E530:E531"/>
    <mergeCell ref="A531:C531"/>
    <mergeCell ref="A487:A488"/>
    <mergeCell ref="E487:E488"/>
  </mergeCells>
  <pageMargins left="0.75" right="0.75" top="1" bottom="1" header="0" footer="0"/>
  <pageSetup paperSize="9" scale="65" orientation="landscape"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343"/>
  <sheetViews>
    <sheetView topLeftCell="A19" zoomScaleNormal="100" workbookViewId="0">
      <selection activeCell="D44" sqref="D44"/>
    </sheetView>
  </sheetViews>
  <sheetFormatPr baseColWidth="10" defaultColWidth="11.42578125" defaultRowHeight="15" x14ac:dyDescent="0.2"/>
  <cols>
    <col min="1" max="1" width="11.42578125" style="203"/>
    <col min="2" max="2" width="23" style="203" bestFit="1" customWidth="1"/>
    <col min="3" max="3" width="49.42578125" style="207" bestFit="1" customWidth="1"/>
    <col min="4" max="4" width="17.28515625" style="207" bestFit="1" customWidth="1"/>
    <col min="5" max="16384" width="11.42578125" style="207"/>
  </cols>
  <sheetData>
    <row r="1" spans="1:4" x14ac:dyDescent="0.2">
      <c r="B1" s="204" t="s">
        <v>1008</v>
      </c>
      <c r="C1" s="205" t="s">
        <v>1302</v>
      </c>
      <c r="D1" s="206"/>
    </row>
    <row r="2" spans="1:4" x14ac:dyDescent="0.2">
      <c r="B2" s="204"/>
      <c r="C2" s="205"/>
      <c r="D2" s="206"/>
    </row>
    <row r="3" spans="1:4" x14ac:dyDescent="0.2">
      <c r="A3" s="246">
        <v>1</v>
      </c>
      <c r="B3" s="209" t="s">
        <v>1217</v>
      </c>
      <c r="C3" s="210" t="s">
        <v>1010</v>
      </c>
      <c r="D3" s="206"/>
    </row>
    <row r="4" spans="1:4" x14ac:dyDescent="0.2">
      <c r="A4" s="246">
        <v>1</v>
      </c>
      <c r="B4" s="211" t="s">
        <v>1303</v>
      </c>
      <c r="C4" s="212" t="s">
        <v>1011</v>
      </c>
      <c r="D4" s="206" t="s">
        <v>6</v>
      </c>
    </row>
    <row r="5" spans="1:4" x14ac:dyDescent="0.2">
      <c r="A5" s="246">
        <v>2</v>
      </c>
      <c r="B5" s="211" t="s">
        <v>1304</v>
      </c>
      <c r="C5" s="212" t="s">
        <v>1013</v>
      </c>
      <c r="D5" s="206" t="s">
        <v>6</v>
      </c>
    </row>
    <row r="6" spans="1:4" x14ac:dyDescent="0.2">
      <c r="A6" s="246">
        <v>3</v>
      </c>
      <c r="B6" s="211" t="s">
        <v>1305</v>
      </c>
      <c r="C6" s="212" t="s">
        <v>1015</v>
      </c>
      <c r="D6" s="206" t="s">
        <v>6</v>
      </c>
    </row>
    <row r="7" spans="1:4" x14ac:dyDescent="0.2">
      <c r="A7" s="246">
        <v>4</v>
      </c>
      <c r="B7" s="211" t="s">
        <v>1218</v>
      </c>
      <c r="C7" s="212" t="s">
        <v>1306</v>
      </c>
      <c r="D7" s="206" t="s">
        <v>8</v>
      </c>
    </row>
    <row r="8" spans="1:4" x14ac:dyDescent="0.2">
      <c r="A8" s="246">
        <v>5</v>
      </c>
      <c r="B8" s="211" t="s">
        <v>1307</v>
      </c>
      <c r="C8" s="212" t="s">
        <v>1018</v>
      </c>
      <c r="D8" s="206" t="s">
        <v>6</v>
      </c>
    </row>
    <row r="9" spans="1:4" x14ac:dyDescent="0.2">
      <c r="A9" s="246">
        <v>6</v>
      </c>
      <c r="B9" s="211" t="s">
        <v>1220</v>
      </c>
      <c r="C9" s="212" t="s">
        <v>1308</v>
      </c>
      <c r="D9" s="206" t="s">
        <v>6</v>
      </c>
    </row>
    <row r="10" spans="1:4" x14ac:dyDescent="0.2">
      <c r="A10" s="246">
        <v>7</v>
      </c>
      <c r="B10" s="211" t="s">
        <v>1219</v>
      </c>
      <c r="C10" s="212" t="s">
        <v>1021</v>
      </c>
      <c r="D10" s="206" t="s">
        <v>8</v>
      </c>
    </row>
    <row r="11" spans="1:4" x14ac:dyDescent="0.2">
      <c r="A11" s="246">
        <v>8</v>
      </c>
      <c r="B11" s="211" t="s">
        <v>1556</v>
      </c>
      <c r="C11" s="212" t="s">
        <v>1555</v>
      </c>
      <c r="D11" s="206" t="s">
        <v>6</v>
      </c>
    </row>
    <row r="12" spans="1:4" x14ac:dyDescent="0.2">
      <c r="B12" s="206"/>
      <c r="C12" s="212"/>
      <c r="D12" s="206"/>
    </row>
    <row r="13" spans="1:4" x14ac:dyDescent="0.2">
      <c r="A13" s="208" t="s">
        <v>1012</v>
      </c>
      <c r="B13" s="209" t="s">
        <v>1221</v>
      </c>
      <c r="C13" s="210" t="s">
        <v>1022</v>
      </c>
      <c r="D13" s="206"/>
    </row>
    <row r="14" spans="1:4" x14ac:dyDescent="0.2">
      <c r="A14" s="208" t="s">
        <v>1009</v>
      </c>
      <c r="B14" s="211" t="s">
        <v>1309</v>
      </c>
      <c r="C14" s="212" t="s">
        <v>1023</v>
      </c>
      <c r="D14" s="206" t="s">
        <v>7</v>
      </c>
    </row>
    <row r="15" spans="1:4" x14ac:dyDescent="0.2">
      <c r="A15" s="208" t="s">
        <v>1012</v>
      </c>
      <c r="B15" s="211" t="s">
        <v>1310</v>
      </c>
      <c r="C15" s="212" t="s">
        <v>1024</v>
      </c>
      <c r="D15" s="206" t="s">
        <v>7</v>
      </c>
    </row>
    <row r="16" spans="1:4" x14ac:dyDescent="0.2">
      <c r="A16" s="208" t="s">
        <v>1014</v>
      </c>
      <c r="B16" s="211" t="s">
        <v>1222</v>
      </c>
      <c r="C16" s="212" t="s">
        <v>1025</v>
      </c>
      <c r="D16" s="206" t="s">
        <v>7</v>
      </c>
    </row>
    <row r="17" spans="1:4" x14ac:dyDescent="0.2">
      <c r="A17" s="208" t="s">
        <v>1016</v>
      </c>
      <c r="B17" s="211" t="s">
        <v>1557</v>
      </c>
      <c r="C17" s="212" t="s">
        <v>1558</v>
      </c>
      <c r="D17" s="206" t="s">
        <v>7</v>
      </c>
    </row>
    <row r="18" spans="1:4" x14ac:dyDescent="0.2">
      <c r="A18" s="208"/>
      <c r="B18" s="211"/>
      <c r="C18" s="212"/>
      <c r="D18" s="206"/>
    </row>
    <row r="19" spans="1:4" x14ac:dyDescent="0.2">
      <c r="A19" s="208"/>
      <c r="B19" s="206"/>
      <c r="C19" s="212"/>
      <c r="D19" s="206"/>
    </row>
    <row r="20" spans="1:4" x14ac:dyDescent="0.2">
      <c r="A20" s="208" t="s">
        <v>1014</v>
      </c>
      <c r="B20" s="209" t="s">
        <v>1223</v>
      </c>
      <c r="C20" s="210" t="s">
        <v>9</v>
      </c>
      <c r="D20" s="206"/>
    </row>
    <row r="21" spans="1:4" x14ac:dyDescent="0.2">
      <c r="A21" s="208" t="s">
        <v>1009</v>
      </c>
      <c r="B21" s="211" t="s">
        <v>1224</v>
      </c>
      <c r="C21" s="212" t="s">
        <v>1026</v>
      </c>
      <c r="D21" s="206" t="s">
        <v>8</v>
      </c>
    </row>
    <row r="22" spans="1:4" x14ac:dyDescent="0.2">
      <c r="A22" s="208" t="s">
        <v>1012</v>
      </c>
      <c r="B22" s="211" t="s">
        <v>1311</v>
      </c>
      <c r="C22" s="212" t="s">
        <v>1027</v>
      </c>
      <c r="D22" s="206" t="s">
        <v>7</v>
      </c>
    </row>
    <row r="23" spans="1:4" x14ac:dyDescent="0.2">
      <c r="A23" s="208" t="s">
        <v>1014</v>
      </c>
      <c r="B23" s="211" t="s">
        <v>1559</v>
      </c>
      <c r="C23" s="212" t="s">
        <v>1560</v>
      </c>
      <c r="D23" s="206" t="s">
        <v>7</v>
      </c>
    </row>
    <row r="24" spans="1:4" x14ac:dyDescent="0.2">
      <c r="A24" s="208"/>
      <c r="B24" s="211"/>
      <c r="C24" s="212"/>
      <c r="D24" s="206"/>
    </row>
    <row r="25" spans="1:4" x14ac:dyDescent="0.2">
      <c r="A25" s="211" t="s">
        <v>1016</v>
      </c>
      <c r="B25" s="308" t="s">
        <v>1225</v>
      </c>
      <c r="C25" s="309" t="s">
        <v>1028</v>
      </c>
      <c r="D25" s="308"/>
    </row>
    <row r="26" spans="1:4" x14ac:dyDescent="0.2">
      <c r="A26" s="211" t="s">
        <v>1009</v>
      </c>
      <c r="B26" s="308" t="s">
        <v>1226</v>
      </c>
      <c r="C26" s="309" t="s">
        <v>1029</v>
      </c>
      <c r="D26" s="308" t="s">
        <v>7</v>
      </c>
    </row>
    <row r="27" spans="1:4" x14ac:dyDescent="0.2">
      <c r="A27" s="208" t="s">
        <v>1012</v>
      </c>
      <c r="B27" s="310" t="s">
        <v>1227</v>
      </c>
      <c r="C27" s="311" t="s">
        <v>1030</v>
      </c>
      <c r="D27" s="308" t="s">
        <v>7</v>
      </c>
    </row>
    <row r="28" spans="1:4" x14ac:dyDescent="0.2">
      <c r="A28" s="208" t="s">
        <v>1014</v>
      </c>
      <c r="B28" s="211" t="s">
        <v>1312</v>
      </c>
      <c r="C28" s="309" t="s">
        <v>1031</v>
      </c>
      <c r="D28" s="308" t="s">
        <v>7</v>
      </c>
    </row>
    <row r="29" spans="1:4" x14ac:dyDescent="0.2">
      <c r="A29" s="208" t="s">
        <v>1016</v>
      </c>
      <c r="B29" s="211" t="s">
        <v>1230</v>
      </c>
      <c r="C29" s="309" t="s">
        <v>1032</v>
      </c>
      <c r="D29" s="308" t="s">
        <v>7</v>
      </c>
    </row>
    <row r="30" spans="1:4" x14ac:dyDescent="0.2">
      <c r="A30" s="208" t="s">
        <v>1017</v>
      </c>
      <c r="B30" s="211" t="s">
        <v>1229</v>
      </c>
      <c r="C30" s="309" t="s">
        <v>1033</v>
      </c>
      <c r="D30" s="308" t="s">
        <v>7</v>
      </c>
    </row>
    <row r="31" spans="1:4" x14ac:dyDescent="0.2">
      <c r="A31" s="208" t="s">
        <v>1019</v>
      </c>
      <c r="B31" s="211" t="s">
        <v>1231</v>
      </c>
      <c r="C31" s="309" t="s">
        <v>1034</v>
      </c>
      <c r="D31" s="308" t="s">
        <v>7</v>
      </c>
    </row>
    <row r="32" spans="1:4" x14ac:dyDescent="0.2">
      <c r="A32" s="208" t="s">
        <v>1020</v>
      </c>
      <c r="B32" s="211" t="s">
        <v>1232</v>
      </c>
      <c r="C32" s="309" t="s">
        <v>1035</v>
      </c>
      <c r="D32" s="308" t="s">
        <v>7</v>
      </c>
    </row>
    <row r="33" spans="1:4" x14ac:dyDescent="0.2">
      <c r="A33" s="208" t="s">
        <v>1036</v>
      </c>
      <c r="B33" s="211" t="s">
        <v>1233</v>
      </c>
      <c r="C33" s="309" t="s">
        <v>1037</v>
      </c>
      <c r="D33" s="308" t="s">
        <v>7</v>
      </c>
    </row>
    <row r="34" spans="1:4" x14ac:dyDescent="0.2">
      <c r="A34" s="208" t="s">
        <v>1038</v>
      </c>
      <c r="B34" s="211" t="s">
        <v>1313</v>
      </c>
      <c r="C34" s="309" t="s">
        <v>1039</v>
      </c>
      <c r="D34" s="308" t="s">
        <v>7</v>
      </c>
    </row>
    <row r="35" spans="1:4" x14ac:dyDescent="0.2">
      <c r="A35" s="208" t="s">
        <v>1040</v>
      </c>
      <c r="B35" s="211" t="s">
        <v>1314</v>
      </c>
      <c r="C35" s="309" t="s">
        <v>1041</v>
      </c>
      <c r="D35" s="308" t="s">
        <v>7</v>
      </c>
    </row>
    <row r="36" spans="1:4" x14ac:dyDescent="0.2">
      <c r="A36" s="208" t="s">
        <v>1042</v>
      </c>
      <c r="B36" s="211" t="s">
        <v>1315</v>
      </c>
      <c r="C36" s="309" t="s">
        <v>1043</v>
      </c>
      <c r="D36" s="308" t="s">
        <v>8</v>
      </c>
    </row>
    <row r="37" spans="1:4" x14ac:dyDescent="0.2">
      <c r="A37" s="208" t="s">
        <v>1044</v>
      </c>
      <c r="B37" s="211" t="s">
        <v>1316</v>
      </c>
      <c r="C37" s="309" t="s">
        <v>1045</v>
      </c>
      <c r="D37" s="308" t="s">
        <v>7</v>
      </c>
    </row>
    <row r="38" spans="1:4" x14ac:dyDescent="0.2">
      <c r="A38" s="208" t="s">
        <v>1094</v>
      </c>
      <c r="B38" s="211" t="s">
        <v>1228</v>
      </c>
      <c r="C38" s="309" t="s">
        <v>1317</v>
      </c>
      <c r="D38" s="308" t="s">
        <v>7</v>
      </c>
    </row>
    <row r="39" spans="1:4" x14ac:dyDescent="0.2">
      <c r="A39" s="208" t="s">
        <v>1106</v>
      </c>
      <c r="B39" s="211" t="s">
        <v>1234</v>
      </c>
      <c r="C39" s="309" t="s">
        <v>1318</v>
      </c>
      <c r="D39" s="308" t="s">
        <v>7</v>
      </c>
    </row>
    <row r="40" spans="1:4" x14ac:dyDescent="0.2">
      <c r="A40" s="211" t="s">
        <v>1109</v>
      </c>
      <c r="B40" s="308" t="s">
        <v>1235</v>
      </c>
      <c r="C40" s="309" t="s">
        <v>1319</v>
      </c>
      <c r="D40" s="308" t="s">
        <v>828</v>
      </c>
    </row>
    <row r="41" spans="1:4" x14ac:dyDescent="0.2">
      <c r="A41" s="211" t="s">
        <v>1121</v>
      </c>
      <c r="B41" s="308" t="s">
        <v>1582</v>
      </c>
      <c r="C41" s="309" t="s">
        <v>1583</v>
      </c>
      <c r="D41" s="308" t="s">
        <v>7</v>
      </c>
    </row>
    <row r="42" spans="1:4" x14ac:dyDescent="0.2">
      <c r="A42" s="208" t="s">
        <v>1129</v>
      </c>
      <c r="B42" s="308" t="s">
        <v>1584</v>
      </c>
      <c r="C42" s="309" t="s">
        <v>1585</v>
      </c>
      <c r="D42" s="308" t="s">
        <v>7</v>
      </c>
    </row>
    <row r="43" spans="1:4" x14ac:dyDescent="0.2">
      <c r="A43" s="208" t="s">
        <v>1140</v>
      </c>
      <c r="B43" s="308" t="s">
        <v>1674</v>
      </c>
      <c r="C43" s="309" t="s">
        <v>1675</v>
      </c>
      <c r="D43" s="308" t="s">
        <v>7</v>
      </c>
    </row>
    <row r="44" spans="1:4" x14ac:dyDescent="0.2">
      <c r="B44" s="206"/>
      <c r="C44" s="212"/>
      <c r="D44" s="206"/>
    </row>
    <row r="45" spans="1:4" x14ac:dyDescent="0.2">
      <c r="A45" s="208"/>
      <c r="B45" s="209"/>
      <c r="C45" s="210"/>
      <c r="D45" s="206"/>
    </row>
    <row r="46" spans="1:4" x14ac:dyDescent="0.2">
      <c r="A46" s="208" t="s">
        <v>1017</v>
      </c>
      <c r="B46" s="211" t="s">
        <v>1236</v>
      </c>
      <c r="C46" s="212" t="s">
        <v>1046</v>
      </c>
      <c r="D46" s="206"/>
    </row>
    <row r="47" spans="1:4" x14ac:dyDescent="0.2">
      <c r="A47" s="208" t="s">
        <v>1009</v>
      </c>
      <c r="B47" s="211" t="s">
        <v>1320</v>
      </c>
      <c r="C47" s="212" t="s">
        <v>1047</v>
      </c>
      <c r="D47" s="206" t="s">
        <v>8</v>
      </c>
    </row>
    <row r="48" spans="1:4" x14ac:dyDescent="0.2">
      <c r="A48" s="208" t="s">
        <v>1012</v>
      </c>
      <c r="B48" s="211" t="s">
        <v>1238</v>
      </c>
      <c r="C48" s="212" t="s">
        <v>1321</v>
      </c>
      <c r="D48" s="206" t="s">
        <v>8</v>
      </c>
    </row>
    <row r="49" spans="1:4" x14ac:dyDescent="0.2">
      <c r="A49" s="211" t="s">
        <v>1014</v>
      </c>
      <c r="B49" s="206" t="s">
        <v>1322</v>
      </c>
      <c r="C49" s="212" t="s">
        <v>1048</v>
      </c>
      <c r="D49" s="206" t="s">
        <v>8</v>
      </c>
    </row>
    <row r="50" spans="1:4" x14ac:dyDescent="0.2">
      <c r="A50" s="208" t="s">
        <v>1016</v>
      </c>
      <c r="B50" s="211" t="s">
        <v>1323</v>
      </c>
      <c r="C50" s="212" t="s">
        <v>1324</v>
      </c>
      <c r="D50" s="206" t="s">
        <v>8</v>
      </c>
    </row>
    <row r="51" spans="1:4" x14ac:dyDescent="0.2">
      <c r="A51" s="208" t="s">
        <v>1017</v>
      </c>
      <c r="B51" s="211" t="s">
        <v>1325</v>
      </c>
      <c r="C51" s="212" t="s">
        <v>1326</v>
      </c>
      <c r="D51" s="206" t="s">
        <v>8</v>
      </c>
    </row>
    <row r="52" spans="1:4" x14ac:dyDescent="0.2">
      <c r="A52" s="208" t="s">
        <v>1019</v>
      </c>
      <c r="B52" s="211" t="s">
        <v>1327</v>
      </c>
      <c r="C52" s="212" t="s">
        <v>1328</v>
      </c>
      <c r="D52" s="206" t="s">
        <v>8</v>
      </c>
    </row>
    <row r="53" spans="1:4" x14ac:dyDescent="0.2">
      <c r="A53" s="203" t="s">
        <v>1020</v>
      </c>
      <c r="B53" s="206" t="s">
        <v>1329</v>
      </c>
      <c r="C53" s="212" t="s">
        <v>1330</v>
      </c>
      <c r="D53" s="206" t="s">
        <v>8</v>
      </c>
    </row>
    <row r="54" spans="1:4" x14ac:dyDescent="0.2">
      <c r="A54" s="208"/>
      <c r="B54" s="211"/>
      <c r="C54" s="212"/>
      <c r="D54" s="206"/>
    </row>
    <row r="55" spans="1:4" x14ac:dyDescent="0.2">
      <c r="A55" s="208" t="s">
        <v>1040</v>
      </c>
      <c r="B55" s="211" t="s">
        <v>1237</v>
      </c>
      <c r="C55" s="212" t="s">
        <v>1331</v>
      </c>
      <c r="D55" s="206" t="s">
        <v>8</v>
      </c>
    </row>
    <row r="56" spans="1:4" x14ac:dyDescent="0.2">
      <c r="A56" s="203" t="s">
        <v>1042</v>
      </c>
      <c r="B56" s="206" t="s">
        <v>1332</v>
      </c>
      <c r="C56" s="212" t="s">
        <v>1049</v>
      </c>
      <c r="D56" s="206" t="s">
        <v>8</v>
      </c>
    </row>
    <row r="57" spans="1:4" x14ac:dyDescent="0.2">
      <c r="A57" s="203" t="s">
        <v>1044</v>
      </c>
      <c r="B57" s="206" t="s">
        <v>1333</v>
      </c>
      <c r="C57" s="212" t="s">
        <v>1050</v>
      </c>
      <c r="D57" s="206" t="s">
        <v>8</v>
      </c>
    </row>
    <row r="58" spans="1:4" x14ac:dyDescent="0.2">
      <c r="A58" s="208" t="s">
        <v>1094</v>
      </c>
      <c r="B58" s="209" t="s">
        <v>1618</v>
      </c>
      <c r="C58" s="210" t="s">
        <v>1629</v>
      </c>
      <c r="D58" s="206" t="s">
        <v>8</v>
      </c>
    </row>
    <row r="59" spans="1:4" x14ac:dyDescent="0.2">
      <c r="A59" s="208"/>
      <c r="B59" s="211"/>
      <c r="C59" s="212"/>
      <c r="D59" s="206"/>
    </row>
    <row r="60" spans="1:4" x14ac:dyDescent="0.2">
      <c r="A60" s="208" t="s">
        <v>1051</v>
      </c>
      <c r="B60" s="211" t="s">
        <v>1334</v>
      </c>
      <c r="C60" s="212" t="s">
        <v>1052</v>
      </c>
      <c r="D60" s="206" t="s">
        <v>8</v>
      </c>
    </row>
    <row r="61" spans="1:4" x14ac:dyDescent="0.2">
      <c r="A61" s="208" t="s">
        <v>1053</v>
      </c>
      <c r="B61" s="211" t="s">
        <v>1335</v>
      </c>
      <c r="C61" s="212" t="s">
        <v>1054</v>
      </c>
      <c r="D61" s="206" t="s">
        <v>8</v>
      </c>
    </row>
    <row r="62" spans="1:4" x14ac:dyDescent="0.2">
      <c r="A62" s="208"/>
      <c r="B62" s="211"/>
      <c r="C62" s="212"/>
      <c r="D62" s="206"/>
    </row>
    <row r="63" spans="1:4" x14ac:dyDescent="0.2">
      <c r="A63" s="208"/>
      <c r="B63" s="211"/>
      <c r="C63" s="212"/>
      <c r="D63" s="206"/>
    </row>
    <row r="64" spans="1:4" x14ac:dyDescent="0.2">
      <c r="A64" s="208" t="s">
        <v>1019</v>
      </c>
      <c r="B64" s="211" t="s">
        <v>1239</v>
      </c>
      <c r="C64" s="212" t="s">
        <v>1055</v>
      </c>
      <c r="D64" s="206"/>
    </row>
    <row r="65" spans="1:4" x14ac:dyDescent="0.2">
      <c r="A65" s="208" t="s">
        <v>1009</v>
      </c>
      <c r="B65" s="211" t="s">
        <v>1336</v>
      </c>
      <c r="C65" s="212" t="s">
        <v>1056</v>
      </c>
      <c r="D65" s="206" t="s">
        <v>8</v>
      </c>
    </row>
    <row r="66" spans="1:4" x14ac:dyDescent="0.2">
      <c r="A66" s="208" t="s">
        <v>1012</v>
      </c>
      <c r="B66" s="211" t="s">
        <v>1337</v>
      </c>
      <c r="C66" s="212" t="s">
        <v>1057</v>
      </c>
      <c r="D66" s="206" t="s">
        <v>8</v>
      </c>
    </row>
    <row r="67" spans="1:4" x14ac:dyDescent="0.2">
      <c r="A67" s="208" t="s">
        <v>1014</v>
      </c>
      <c r="B67" s="206" t="s">
        <v>1338</v>
      </c>
      <c r="C67" s="212" t="s">
        <v>1058</v>
      </c>
      <c r="D67" s="206" t="s">
        <v>8</v>
      </c>
    </row>
    <row r="68" spans="1:4" x14ac:dyDescent="0.2">
      <c r="A68" s="203" t="s">
        <v>1016</v>
      </c>
      <c r="B68" s="206" t="s">
        <v>1339</v>
      </c>
      <c r="C68" s="212" t="s">
        <v>1059</v>
      </c>
      <c r="D68" s="206" t="s">
        <v>8</v>
      </c>
    </row>
    <row r="69" spans="1:4" x14ac:dyDescent="0.2">
      <c r="A69" s="208" t="s">
        <v>1017</v>
      </c>
      <c r="B69" s="211" t="s">
        <v>1340</v>
      </c>
      <c r="C69" s="212" t="s">
        <v>1060</v>
      </c>
      <c r="D69" s="206" t="s">
        <v>8</v>
      </c>
    </row>
    <row r="70" spans="1:4" x14ac:dyDescent="0.2">
      <c r="A70" s="208" t="s">
        <v>1019</v>
      </c>
      <c r="B70" s="211" t="s">
        <v>1341</v>
      </c>
      <c r="C70" s="212" t="s">
        <v>1061</v>
      </c>
      <c r="D70" s="206" t="s">
        <v>8</v>
      </c>
    </row>
    <row r="71" spans="1:4" x14ac:dyDescent="0.2">
      <c r="A71" s="208" t="s">
        <v>1020</v>
      </c>
      <c r="B71" s="211" t="s">
        <v>1342</v>
      </c>
      <c r="C71" s="212" t="s">
        <v>1062</v>
      </c>
      <c r="D71" s="206" t="s">
        <v>8</v>
      </c>
    </row>
    <row r="72" spans="1:4" x14ac:dyDescent="0.2">
      <c r="A72" s="208" t="s">
        <v>1036</v>
      </c>
      <c r="B72" s="211" t="s">
        <v>1240</v>
      </c>
      <c r="C72" s="212" t="s">
        <v>1063</v>
      </c>
      <c r="D72" s="206" t="s">
        <v>8</v>
      </c>
    </row>
    <row r="73" spans="1:4" x14ac:dyDescent="0.2">
      <c r="A73" s="208" t="s">
        <v>1038</v>
      </c>
      <c r="B73" s="211" t="s">
        <v>1569</v>
      </c>
      <c r="C73" s="212" t="s">
        <v>1568</v>
      </c>
      <c r="D73" s="206" t="s">
        <v>8</v>
      </c>
    </row>
    <row r="74" spans="1:4" x14ac:dyDescent="0.2">
      <c r="A74" s="208" t="s">
        <v>1040</v>
      </c>
      <c r="B74" s="206" t="s">
        <v>1343</v>
      </c>
      <c r="C74" s="212" t="s">
        <v>1064</v>
      </c>
      <c r="D74" s="206" t="s">
        <v>8</v>
      </c>
    </row>
    <row r="75" spans="1:4" x14ac:dyDescent="0.2">
      <c r="A75" s="208" t="s">
        <v>1042</v>
      </c>
      <c r="B75" s="206" t="s">
        <v>1344</v>
      </c>
      <c r="C75" s="212" t="s">
        <v>1065</v>
      </c>
      <c r="D75" s="206" t="s">
        <v>8</v>
      </c>
    </row>
    <row r="76" spans="1:4" x14ac:dyDescent="0.2">
      <c r="A76" s="208"/>
      <c r="B76" s="209"/>
      <c r="C76" s="210"/>
      <c r="D76" s="206"/>
    </row>
    <row r="77" spans="1:4" x14ac:dyDescent="0.2">
      <c r="A77" s="208" t="s">
        <v>1066</v>
      </c>
      <c r="B77" s="211" t="s">
        <v>1345</v>
      </c>
      <c r="C77" s="212" t="s">
        <v>1067</v>
      </c>
      <c r="D77" s="206" t="s">
        <v>8</v>
      </c>
    </row>
    <row r="78" spans="1:4" x14ac:dyDescent="0.2">
      <c r="A78" s="208" t="s">
        <v>1051</v>
      </c>
      <c r="B78" s="211" t="s">
        <v>1346</v>
      </c>
      <c r="C78" s="212" t="s">
        <v>1068</v>
      </c>
      <c r="D78" s="206" t="s">
        <v>8</v>
      </c>
    </row>
    <row r="79" spans="1:4" x14ac:dyDescent="0.2">
      <c r="A79" s="208"/>
      <c r="B79" s="211"/>
      <c r="C79" s="212"/>
      <c r="D79" s="206"/>
    </row>
    <row r="80" spans="1:4" x14ac:dyDescent="0.2">
      <c r="A80" s="208"/>
      <c r="B80" s="211"/>
      <c r="C80" s="212"/>
      <c r="D80" s="206"/>
    </row>
    <row r="81" spans="1:16384" x14ac:dyDescent="0.2">
      <c r="A81" s="208" t="s">
        <v>1020</v>
      </c>
      <c r="B81" s="206" t="s">
        <v>1241</v>
      </c>
      <c r="C81" s="212" t="s">
        <v>1069</v>
      </c>
      <c r="D81" s="206"/>
    </row>
    <row r="82" spans="1:16384" x14ac:dyDescent="0.2">
      <c r="A82" s="208" t="s">
        <v>1009</v>
      </c>
      <c r="B82" s="206" t="s">
        <v>1347</v>
      </c>
      <c r="C82" s="212" t="s">
        <v>1070</v>
      </c>
      <c r="D82" s="206" t="s">
        <v>8</v>
      </c>
    </row>
    <row r="83" spans="1:16384" x14ac:dyDescent="0.2">
      <c r="A83" s="208" t="s">
        <v>1012</v>
      </c>
      <c r="B83" s="209" t="s">
        <v>1348</v>
      </c>
      <c r="C83" s="210" t="s">
        <v>829</v>
      </c>
      <c r="D83" s="206" t="s">
        <v>8</v>
      </c>
    </row>
    <row r="84" spans="1:16384" x14ac:dyDescent="0.2">
      <c r="A84" s="208" t="s">
        <v>1014</v>
      </c>
      <c r="B84" s="211" t="s">
        <v>1349</v>
      </c>
      <c r="C84" s="212" t="s">
        <v>1071</v>
      </c>
      <c r="D84" s="206" t="s">
        <v>8</v>
      </c>
    </row>
    <row r="85" spans="1:16384" x14ac:dyDescent="0.2">
      <c r="A85" s="208" t="s">
        <v>1016</v>
      </c>
      <c r="B85" s="211" t="s">
        <v>1350</v>
      </c>
      <c r="C85" s="212" t="s">
        <v>1072</v>
      </c>
      <c r="D85" s="206" t="s">
        <v>8</v>
      </c>
    </row>
    <row r="86" spans="1:16384" x14ac:dyDescent="0.2">
      <c r="A86" s="208" t="s">
        <v>1017</v>
      </c>
      <c r="B86" s="211" t="s">
        <v>1242</v>
      </c>
      <c r="C86" s="212" t="s">
        <v>1351</v>
      </c>
      <c r="D86" s="206" t="s">
        <v>8</v>
      </c>
    </row>
    <row r="87" spans="1:16384" x14ac:dyDescent="0.2">
      <c r="A87" s="208" t="s">
        <v>1019</v>
      </c>
      <c r="B87" s="211" t="s">
        <v>1352</v>
      </c>
      <c r="C87" s="212" t="s">
        <v>1353</v>
      </c>
      <c r="D87" s="206" t="s">
        <v>8</v>
      </c>
    </row>
    <row r="88" spans="1:16384" x14ac:dyDescent="0.2">
      <c r="A88" s="208" t="s">
        <v>1020</v>
      </c>
      <c r="B88" s="211" t="s">
        <v>1354</v>
      </c>
      <c r="C88" s="212" t="s">
        <v>1355</v>
      </c>
      <c r="D88" s="206" t="s">
        <v>8</v>
      </c>
      <c r="AC88" s="207" t="s">
        <v>1036</v>
      </c>
      <c r="AD88" s="207" t="s">
        <v>1586</v>
      </c>
      <c r="AE88" s="207" t="s">
        <v>1587</v>
      </c>
      <c r="AF88" s="207" t="s">
        <v>8</v>
      </c>
      <c r="AG88" s="207" t="s">
        <v>1036</v>
      </c>
      <c r="AH88" s="207" t="s">
        <v>1586</v>
      </c>
      <c r="AI88" s="207" t="s">
        <v>1587</v>
      </c>
      <c r="AJ88" s="207" t="s">
        <v>8</v>
      </c>
      <c r="AK88" s="207" t="s">
        <v>1036</v>
      </c>
      <c r="AL88" s="207" t="s">
        <v>1586</v>
      </c>
      <c r="AM88" s="207" t="s">
        <v>1587</v>
      </c>
      <c r="AN88" s="207" t="s">
        <v>8</v>
      </c>
      <c r="AO88" s="207" t="s">
        <v>1036</v>
      </c>
      <c r="AP88" s="207" t="s">
        <v>1586</v>
      </c>
      <c r="AQ88" s="207" t="s">
        <v>1587</v>
      </c>
      <c r="AR88" s="207" t="s">
        <v>8</v>
      </c>
      <c r="AS88" s="207" t="s">
        <v>1036</v>
      </c>
      <c r="AT88" s="207" t="s">
        <v>1586</v>
      </c>
      <c r="AU88" s="207" t="s">
        <v>1587</v>
      </c>
      <c r="AV88" s="207" t="s">
        <v>8</v>
      </c>
      <c r="AW88" s="207" t="s">
        <v>1036</v>
      </c>
      <c r="AX88" s="207" t="s">
        <v>1586</v>
      </c>
      <c r="AY88" s="207" t="s">
        <v>1587</v>
      </c>
      <c r="AZ88" s="207" t="s">
        <v>8</v>
      </c>
      <c r="BA88" s="207" t="s">
        <v>1036</v>
      </c>
      <c r="BB88" s="207" t="s">
        <v>1586</v>
      </c>
      <c r="BC88" s="207" t="s">
        <v>1587</v>
      </c>
      <c r="BD88" s="207" t="s">
        <v>8</v>
      </c>
      <c r="BE88" s="207" t="s">
        <v>1036</v>
      </c>
      <c r="BF88" s="207" t="s">
        <v>1586</v>
      </c>
      <c r="BG88" s="207" t="s">
        <v>1587</v>
      </c>
      <c r="BH88" s="207" t="s">
        <v>8</v>
      </c>
      <c r="BI88" s="207" t="s">
        <v>1036</v>
      </c>
      <c r="BJ88" s="207" t="s">
        <v>1586</v>
      </c>
      <c r="BK88" s="207" t="s">
        <v>1587</v>
      </c>
      <c r="BL88" s="207" t="s">
        <v>8</v>
      </c>
      <c r="BM88" s="207" t="s">
        <v>1036</v>
      </c>
      <c r="BN88" s="207" t="s">
        <v>1586</v>
      </c>
      <c r="BO88" s="207" t="s">
        <v>1587</v>
      </c>
      <c r="BP88" s="207" t="s">
        <v>8</v>
      </c>
      <c r="BQ88" s="207" t="s">
        <v>1036</v>
      </c>
      <c r="BR88" s="207" t="s">
        <v>1586</v>
      </c>
      <c r="BS88" s="207" t="s">
        <v>1587</v>
      </c>
      <c r="BT88" s="207" t="s">
        <v>8</v>
      </c>
      <c r="BU88" s="207" t="s">
        <v>1036</v>
      </c>
      <c r="BV88" s="207" t="s">
        <v>1586</v>
      </c>
      <c r="BW88" s="207" t="s">
        <v>1587</v>
      </c>
      <c r="BX88" s="207" t="s">
        <v>8</v>
      </c>
      <c r="BY88" s="207" t="s">
        <v>1036</v>
      </c>
      <c r="BZ88" s="207" t="s">
        <v>1586</v>
      </c>
      <c r="CA88" s="207" t="s">
        <v>1587</v>
      </c>
      <c r="CB88" s="207" t="s">
        <v>8</v>
      </c>
      <c r="CC88" s="207" t="s">
        <v>1036</v>
      </c>
      <c r="CD88" s="207" t="s">
        <v>1586</v>
      </c>
      <c r="CE88" s="207" t="s">
        <v>1587</v>
      </c>
      <c r="CF88" s="207" t="s">
        <v>8</v>
      </c>
      <c r="CG88" s="207" t="s">
        <v>1036</v>
      </c>
      <c r="CH88" s="207" t="s">
        <v>1586</v>
      </c>
      <c r="CI88" s="207" t="s">
        <v>1587</v>
      </c>
      <c r="CJ88" s="207" t="s">
        <v>8</v>
      </c>
      <c r="CK88" s="207" t="s">
        <v>1036</v>
      </c>
      <c r="CL88" s="207" t="s">
        <v>1586</v>
      </c>
      <c r="CM88" s="207" t="s">
        <v>1587</v>
      </c>
      <c r="CN88" s="207" t="s">
        <v>8</v>
      </c>
      <c r="CO88" s="207" t="s">
        <v>1036</v>
      </c>
      <c r="CP88" s="207" t="s">
        <v>1586</v>
      </c>
      <c r="CQ88" s="207" t="s">
        <v>1587</v>
      </c>
      <c r="CR88" s="207" t="s">
        <v>8</v>
      </c>
      <c r="CS88" s="207" t="s">
        <v>1036</v>
      </c>
      <c r="CT88" s="207" t="s">
        <v>1586</v>
      </c>
      <c r="CU88" s="207" t="s">
        <v>1587</v>
      </c>
      <c r="CV88" s="207" t="s">
        <v>8</v>
      </c>
      <c r="CW88" s="207" t="s">
        <v>1036</v>
      </c>
      <c r="CX88" s="207" t="s">
        <v>1586</v>
      </c>
      <c r="CY88" s="207" t="s">
        <v>1587</v>
      </c>
      <c r="CZ88" s="207" t="s">
        <v>8</v>
      </c>
      <c r="DA88" s="207" t="s">
        <v>1036</v>
      </c>
      <c r="DB88" s="207" t="s">
        <v>1586</v>
      </c>
      <c r="DC88" s="207" t="s">
        <v>1587</v>
      </c>
      <c r="DD88" s="207" t="s">
        <v>8</v>
      </c>
      <c r="DE88" s="207" t="s">
        <v>1036</v>
      </c>
      <c r="DF88" s="207" t="s">
        <v>1586</v>
      </c>
      <c r="DG88" s="207" t="s">
        <v>1587</v>
      </c>
      <c r="DH88" s="207" t="s">
        <v>8</v>
      </c>
      <c r="DI88" s="207" t="s">
        <v>1036</v>
      </c>
      <c r="DJ88" s="207" t="s">
        <v>1586</v>
      </c>
      <c r="DK88" s="207" t="s">
        <v>1587</v>
      </c>
      <c r="DL88" s="207" t="s">
        <v>8</v>
      </c>
      <c r="DM88" s="207" t="s">
        <v>1036</v>
      </c>
      <c r="DN88" s="207" t="s">
        <v>1586</v>
      </c>
      <c r="DO88" s="207" t="s">
        <v>1587</v>
      </c>
      <c r="DP88" s="207" t="s">
        <v>8</v>
      </c>
      <c r="DQ88" s="207" t="s">
        <v>1036</v>
      </c>
      <c r="DR88" s="207" t="s">
        <v>1586</v>
      </c>
      <c r="DS88" s="207" t="s">
        <v>1587</v>
      </c>
      <c r="DT88" s="207" t="s">
        <v>8</v>
      </c>
      <c r="DU88" s="207" t="s">
        <v>1036</v>
      </c>
      <c r="DV88" s="207" t="s">
        <v>1586</v>
      </c>
      <c r="DW88" s="207" t="s">
        <v>1587</v>
      </c>
      <c r="DX88" s="207" t="s">
        <v>8</v>
      </c>
      <c r="DY88" s="207" t="s">
        <v>1036</v>
      </c>
      <c r="DZ88" s="207" t="s">
        <v>1586</v>
      </c>
      <c r="EA88" s="207" t="s">
        <v>1587</v>
      </c>
      <c r="EB88" s="207" t="s">
        <v>8</v>
      </c>
      <c r="EC88" s="207" t="s">
        <v>1036</v>
      </c>
      <c r="ED88" s="207" t="s">
        <v>1586</v>
      </c>
      <c r="EE88" s="207" t="s">
        <v>1587</v>
      </c>
      <c r="EF88" s="207" t="s">
        <v>8</v>
      </c>
      <c r="EG88" s="207" t="s">
        <v>1036</v>
      </c>
      <c r="EH88" s="207" t="s">
        <v>1586</v>
      </c>
      <c r="EI88" s="207" t="s">
        <v>1587</v>
      </c>
      <c r="EJ88" s="207" t="s">
        <v>8</v>
      </c>
      <c r="EK88" s="207" t="s">
        <v>1036</v>
      </c>
      <c r="EL88" s="207" t="s">
        <v>1586</v>
      </c>
      <c r="EM88" s="207" t="s">
        <v>1587</v>
      </c>
      <c r="EN88" s="207" t="s">
        <v>8</v>
      </c>
      <c r="EO88" s="207" t="s">
        <v>1036</v>
      </c>
      <c r="EP88" s="207" t="s">
        <v>1586</v>
      </c>
      <c r="EQ88" s="207" t="s">
        <v>1587</v>
      </c>
      <c r="ER88" s="207" t="s">
        <v>8</v>
      </c>
      <c r="ES88" s="207" t="s">
        <v>1036</v>
      </c>
      <c r="ET88" s="207" t="s">
        <v>1586</v>
      </c>
      <c r="EU88" s="207" t="s">
        <v>1587</v>
      </c>
      <c r="EV88" s="207" t="s">
        <v>8</v>
      </c>
      <c r="EW88" s="207" t="s">
        <v>1036</v>
      </c>
      <c r="EX88" s="207" t="s">
        <v>1586</v>
      </c>
      <c r="EY88" s="207" t="s">
        <v>1587</v>
      </c>
      <c r="EZ88" s="207" t="s">
        <v>8</v>
      </c>
      <c r="FA88" s="207" t="s">
        <v>1036</v>
      </c>
      <c r="FB88" s="207" t="s">
        <v>1586</v>
      </c>
      <c r="FC88" s="207" t="s">
        <v>1587</v>
      </c>
      <c r="FD88" s="207" t="s">
        <v>8</v>
      </c>
      <c r="FE88" s="207" t="s">
        <v>1036</v>
      </c>
      <c r="FF88" s="207" t="s">
        <v>1586</v>
      </c>
      <c r="FG88" s="207" t="s">
        <v>1587</v>
      </c>
      <c r="FH88" s="207" t="s">
        <v>8</v>
      </c>
      <c r="FI88" s="207" t="s">
        <v>1036</v>
      </c>
      <c r="FJ88" s="207" t="s">
        <v>1586</v>
      </c>
      <c r="FK88" s="207" t="s">
        <v>1587</v>
      </c>
      <c r="FL88" s="207" t="s">
        <v>8</v>
      </c>
      <c r="FM88" s="207" t="s">
        <v>1036</v>
      </c>
      <c r="FN88" s="207" t="s">
        <v>1586</v>
      </c>
      <c r="FO88" s="207" t="s">
        <v>1587</v>
      </c>
      <c r="FP88" s="207" t="s">
        <v>8</v>
      </c>
      <c r="FQ88" s="207" t="s">
        <v>1036</v>
      </c>
      <c r="FR88" s="207" t="s">
        <v>1586</v>
      </c>
      <c r="FS88" s="207" t="s">
        <v>1587</v>
      </c>
      <c r="FT88" s="207" t="s">
        <v>8</v>
      </c>
      <c r="FU88" s="207" t="s">
        <v>1036</v>
      </c>
      <c r="FV88" s="207" t="s">
        <v>1586</v>
      </c>
      <c r="FW88" s="207" t="s">
        <v>1587</v>
      </c>
      <c r="FX88" s="207" t="s">
        <v>8</v>
      </c>
      <c r="FY88" s="207" t="s">
        <v>1036</v>
      </c>
      <c r="FZ88" s="207" t="s">
        <v>1586</v>
      </c>
      <c r="GA88" s="207" t="s">
        <v>1587</v>
      </c>
      <c r="GB88" s="207" t="s">
        <v>8</v>
      </c>
      <c r="GC88" s="207" t="s">
        <v>1036</v>
      </c>
      <c r="GD88" s="207" t="s">
        <v>1586</v>
      </c>
      <c r="GE88" s="207" t="s">
        <v>1587</v>
      </c>
      <c r="GF88" s="207" t="s">
        <v>8</v>
      </c>
      <c r="GG88" s="207" t="s">
        <v>1036</v>
      </c>
      <c r="GH88" s="207" t="s">
        <v>1586</v>
      </c>
      <c r="GI88" s="207" t="s">
        <v>1587</v>
      </c>
      <c r="GJ88" s="207" t="s">
        <v>8</v>
      </c>
      <c r="GK88" s="207" t="s">
        <v>1036</v>
      </c>
      <c r="GL88" s="207" t="s">
        <v>1586</v>
      </c>
      <c r="GM88" s="207" t="s">
        <v>1587</v>
      </c>
      <c r="GN88" s="207" t="s">
        <v>8</v>
      </c>
      <c r="GO88" s="207" t="s">
        <v>1036</v>
      </c>
      <c r="GP88" s="207" t="s">
        <v>1586</v>
      </c>
      <c r="GQ88" s="207" t="s">
        <v>1587</v>
      </c>
      <c r="GR88" s="207" t="s">
        <v>8</v>
      </c>
      <c r="GS88" s="207" t="s">
        <v>1036</v>
      </c>
      <c r="GT88" s="207" t="s">
        <v>1586</v>
      </c>
      <c r="GU88" s="207" t="s">
        <v>1587</v>
      </c>
      <c r="GV88" s="207" t="s">
        <v>8</v>
      </c>
      <c r="GW88" s="207" t="s">
        <v>1036</v>
      </c>
      <c r="GX88" s="207" t="s">
        <v>1586</v>
      </c>
      <c r="GY88" s="207" t="s">
        <v>1587</v>
      </c>
      <c r="GZ88" s="207" t="s">
        <v>8</v>
      </c>
      <c r="HA88" s="207" t="s">
        <v>1036</v>
      </c>
      <c r="HB88" s="207" t="s">
        <v>1586</v>
      </c>
      <c r="HC88" s="207" t="s">
        <v>1587</v>
      </c>
      <c r="HD88" s="207" t="s">
        <v>8</v>
      </c>
      <c r="HE88" s="207" t="s">
        <v>1036</v>
      </c>
      <c r="HF88" s="207" t="s">
        <v>1586</v>
      </c>
      <c r="HG88" s="207" t="s">
        <v>1587</v>
      </c>
      <c r="HH88" s="207" t="s">
        <v>8</v>
      </c>
      <c r="HI88" s="207" t="s">
        <v>1036</v>
      </c>
      <c r="HJ88" s="207" t="s">
        <v>1586</v>
      </c>
      <c r="HK88" s="207" t="s">
        <v>1587</v>
      </c>
      <c r="HL88" s="207" t="s">
        <v>8</v>
      </c>
      <c r="HM88" s="207" t="s">
        <v>1036</v>
      </c>
      <c r="HN88" s="207" t="s">
        <v>1586</v>
      </c>
      <c r="HO88" s="207" t="s">
        <v>1587</v>
      </c>
      <c r="HP88" s="207" t="s">
        <v>8</v>
      </c>
      <c r="HQ88" s="207" t="s">
        <v>1036</v>
      </c>
      <c r="HR88" s="207" t="s">
        <v>1586</v>
      </c>
      <c r="HS88" s="207" t="s">
        <v>1587</v>
      </c>
      <c r="HT88" s="207" t="s">
        <v>8</v>
      </c>
      <c r="HU88" s="207" t="s">
        <v>1036</v>
      </c>
      <c r="HV88" s="207" t="s">
        <v>1586</v>
      </c>
      <c r="HW88" s="207" t="s">
        <v>1587</v>
      </c>
      <c r="HX88" s="207" t="s">
        <v>8</v>
      </c>
      <c r="HY88" s="207" t="s">
        <v>1036</v>
      </c>
      <c r="HZ88" s="207" t="s">
        <v>1586</v>
      </c>
      <c r="IA88" s="207" t="s">
        <v>1587</v>
      </c>
      <c r="IB88" s="207" t="s">
        <v>8</v>
      </c>
      <c r="IC88" s="207" t="s">
        <v>1036</v>
      </c>
      <c r="ID88" s="207" t="s">
        <v>1586</v>
      </c>
      <c r="IE88" s="207" t="s">
        <v>1587</v>
      </c>
      <c r="IF88" s="207" t="s">
        <v>8</v>
      </c>
      <c r="IG88" s="207" t="s">
        <v>1036</v>
      </c>
      <c r="IH88" s="207" t="s">
        <v>1586</v>
      </c>
      <c r="II88" s="207" t="s">
        <v>1587</v>
      </c>
      <c r="IJ88" s="207" t="s">
        <v>8</v>
      </c>
      <c r="IK88" s="207" t="s">
        <v>1036</v>
      </c>
      <c r="IL88" s="207" t="s">
        <v>1586</v>
      </c>
      <c r="IM88" s="207" t="s">
        <v>1587</v>
      </c>
      <c r="IN88" s="207" t="s">
        <v>8</v>
      </c>
      <c r="IO88" s="207" t="s">
        <v>1036</v>
      </c>
      <c r="IP88" s="207" t="s">
        <v>1586</v>
      </c>
      <c r="IQ88" s="207" t="s">
        <v>1587</v>
      </c>
      <c r="IR88" s="207" t="s">
        <v>8</v>
      </c>
      <c r="IS88" s="207" t="s">
        <v>1036</v>
      </c>
      <c r="IT88" s="207" t="s">
        <v>1586</v>
      </c>
      <c r="IU88" s="207" t="s">
        <v>1587</v>
      </c>
      <c r="IV88" s="207" t="s">
        <v>8</v>
      </c>
      <c r="IW88" s="207" t="s">
        <v>1036</v>
      </c>
      <c r="IX88" s="207" t="s">
        <v>1586</v>
      </c>
      <c r="IY88" s="207" t="s">
        <v>1587</v>
      </c>
      <c r="IZ88" s="207" t="s">
        <v>8</v>
      </c>
      <c r="JA88" s="207" t="s">
        <v>1036</v>
      </c>
      <c r="JB88" s="207" t="s">
        <v>1586</v>
      </c>
      <c r="JC88" s="207" t="s">
        <v>1587</v>
      </c>
      <c r="JD88" s="207" t="s">
        <v>8</v>
      </c>
      <c r="JE88" s="207" t="s">
        <v>1036</v>
      </c>
      <c r="JF88" s="207" t="s">
        <v>1586</v>
      </c>
      <c r="JG88" s="207" t="s">
        <v>1587</v>
      </c>
      <c r="JH88" s="207" t="s">
        <v>8</v>
      </c>
      <c r="JI88" s="207" t="s">
        <v>1036</v>
      </c>
      <c r="JJ88" s="207" t="s">
        <v>1586</v>
      </c>
      <c r="JK88" s="207" t="s">
        <v>1587</v>
      </c>
      <c r="JL88" s="207" t="s">
        <v>8</v>
      </c>
      <c r="JM88" s="207" t="s">
        <v>1036</v>
      </c>
      <c r="JN88" s="207" t="s">
        <v>1586</v>
      </c>
      <c r="JO88" s="207" t="s">
        <v>1587</v>
      </c>
      <c r="JP88" s="207" t="s">
        <v>8</v>
      </c>
      <c r="JQ88" s="207" t="s">
        <v>1036</v>
      </c>
      <c r="JR88" s="207" t="s">
        <v>1586</v>
      </c>
      <c r="JS88" s="207" t="s">
        <v>1587</v>
      </c>
      <c r="JT88" s="207" t="s">
        <v>8</v>
      </c>
      <c r="JU88" s="207" t="s">
        <v>1036</v>
      </c>
      <c r="JV88" s="207" t="s">
        <v>1586</v>
      </c>
      <c r="JW88" s="207" t="s">
        <v>1587</v>
      </c>
      <c r="JX88" s="207" t="s">
        <v>8</v>
      </c>
      <c r="JY88" s="207" t="s">
        <v>1036</v>
      </c>
      <c r="JZ88" s="207" t="s">
        <v>1586</v>
      </c>
      <c r="KA88" s="207" t="s">
        <v>1587</v>
      </c>
      <c r="KB88" s="207" t="s">
        <v>8</v>
      </c>
      <c r="KC88" s="207" t="s">
        <v>1036</v>
      </c>
      <c r="KD88" s="207" t="s">
        <v>1586</v>
      </c>
      <c r="KE88" s="207" t="s">
        <v>1587</v>
      </c>
      <c r="KF88" s="207" t="s">
        <v>8</v>
      </c>
      <c r="KG88" s="207" t="s">
        <v>1036</v>
      </c>
      <c r="KH88" s="207" t="s">
        <v>1586</v>
      </c>
      <c r="KI88" s="207" t="s">
        <v>1587</v>
      </c>
      <c r="KJ88" s="207" t="s">
        <v>8</v>
      </c>
      <c r="KK88" s="207" t="s">
        <v>1036</v>
      </c>
      <c r="KL88" s="207" t="s">
        <v>1586</v>
      </c>
      <c r="KM88" s="207" t="s">
        <v>1587</v>
      </c>
      <c r="KN88" s="207" t="s">
        <v>8</v>
      </c>
      <c r="KO88" s="207" t="s">
        <v>1036</v>
      </c>
      <c r="KP88" s="207" t="s">
        <v>1586</v>
      </c>
      <c r="KQ88" s="207" t="s">
        <v>1587</v>
      </c>
      <c r="KR88" s="207" t="s">
        <v>8</v>
      </c>
      <c r="KS88" s="207" t="s">
        <v>1036</v>
      </c>
      <c r="KT88" s="207" t="s">
        <v>1586</v>
      </c>
      <c r="KU88" s="207" t="s">
        <v>1587</v>
      </c>
      <c r="KV88" s="207" t="s">
        <v>8</v>
      </c>
      <c r="KW88" s="207" t="s">
        <v>1036</v>
      </c>
      <c r="KX88" s="207" t="s">
        <v>1586</v>
      </c>
      <c r="KY88" s="207" t="s">
        <v>1587</v>
      </c>
      <c r="KZ88" s="207" t="s">
        <v>8</v>
      </c>
      <c r="LA88" s="207" t="s">
        <v>1036</v>
      </c>
      <c r="LB88" s="207" t="s">
        <v>1586</v>
      </c>
      <c r="LC88" s="207" t="s">
        <v>1587</v>
      </c>
      <c r="LD88" s="207" t="s">
        <v>8</v>
      </c>
      <c r="LE88" s="207" t="s">
        <v>1036</v>
      </c>
      <c r="LF88" s="207" t="s">
        <v>1586</v>
      </c>
      <c r="LG88" s="207" t="s">
        <v>1587</v>
      </c>
      <c r="LH88" s="207" t="s">
        <v>8</v>
      </c>
      <c r="LI88" s="207" t="s">
        <v>1036</v>
      </c>
      <c r="LJ88" s="207" t="s">
        <v>1586</v>
      </c>
      <c r="LK88" s="207" t="s">
        <v>1587</v>
      </c>
      <c r="LL88" s="207" t="s">
        <v>8</v>
      </c>
      <c r="LM88" s="207" t="s">
        <v>1036</v>
      </c>
      <c r="LN88" s="207" t="s">
        <v>1586</v>
      </c>
      <c r="LO88" s="207" t="s">
        <v>1587</v>
      </c>
      <c r="LP88" s="207" t="s">
        <v>8</v>
      </c>
      <c r="LQ88" s="207" t="s">
        <v>1036</v>
      </c>
      <c r="LR88" s="207" t="s">
        <v>1586</v>
      </c>
      <c r="LS88" s="207" t="s">
        <v>1587</v>
      </c>
      <c r="LT88" s="207" t="s">
        <v>8</v>
      </c>
      <c r="LU88" s="207" t="s">
        <v>1036</v>
      </c>
      <c r="LV88" s="207" t="s">
        <v>1586</v>
      </c>
      <c r="LW88" s="207" t="s">
        <v>1587</v>
      </c>
      <c r="LX88" s="207" t="s">
        <v>8</v>
      </c>
      <c r="LY88" s="207" t="s">
        <v>1036</v>
      </c>
      <c r="LZ88" s="207" t="s">
        <v>1586</v>
      </c>
      <c r="MA88" s="207" t="s">
        <v>1587</v>
      </c>
      <c r="MB88" s="207" t="s">
        <v>8</v>
      </c>
      <c r="MC88" s="207" t="s">
        <v>1036</v>
      </c>
      <c r="MD88" s="207" t="s">
        <v>1586</v>
      </c>
      <c r="ME88" s="207" t="s">
        <v>1587</v>
      </c>
      <c r="MF88" s="207" t="s">
        <v>8</v>
      </c>
      <c r="MG88" s="207" t="s">
        <v>1036</v>
      </c>
      <c r="MH88" s="207" t="s">
        <v>1586</v>
      </c>
      <c r="MI88" s="207" t="s">
        <v>1587</v>
      </c>
      <c r="MJ88" s="207" t="s">
        <v>8</v>
      </c>
      <c r="MK88" s="207" t="s">
        <v>1036</v>
      </c>
      <c r="ML88" s="207" t="s">
        <v>1586</v>
      </c>
      <c r="MM88" s="207" t="s">
        <v>1587</v>
      </c>
      <c r="MN88" s="207" t="s">
        <v>8</v>
      </c>
      <c r="MO88" s="207" t="s">
        <v>1036</v>
      </c>
      <c r="MP88" s="207" t="s">
        <v>1586</v>
      </c>
      <c r="MQ88" s="207" t="s">
        <v>1587</v>
      </c>
      <c r="MR88" s="207" t="s">
        <v>8</v>
      </c>
      <c r="MS88" s="207" t="s">
        <v>1036</v>
      </c>
      <c r="MT88" s="207" t="s">
        <v>1586</v>
      </c>
      <c r="MU88" s="207" t="s">
        <v>1587</v>
      </c>
      <c r="MV88" s="207" t="s">
        <v>8</v>
      </c>
      <c r="MW88" s="207" t="s">
        <v>1036</v>
      </c>
      <c r="MX88" s="207" t="s">
        <v>1586</v>
      </c>
      <c r="MY88" s="207" t="s">
        <v>1587</v>
      </c>
      <c r="MZ88" s="207" t="s">
        <v>8</v>
      </c>
      <c r="NA88" s="207" t="s">
        <v>1036</v>
      </c>
      <c r="NB88" s="207" t="s">
        <v>1586</v>
      </c>
      <c r="NC88" s="207" t="s">
        <v>1587</v>
      </c>
      <c r="ND88" s="207" t="s">
        <v>8</v>
      </c>
      <c r="NE88" s="207" t="s">
        <v>1036</v>
      </c>
      <c r="NF88" s="207" t="s">
        <v>1586</v>
      </c>
      <c r="NG88" s="207" t="s">
        <v>1587</v>
      </c>
      <c r="NH88" s="207" t="s">
        <v>8</v>
      </c>
      <c r="NI88" s="207" t="s">
        <v>1036</v>
      </c>
      <c r="NJ88" s="207" t="s">
        <v>1586</v>
      </c>
      <c r="NK88" s="207" t="s">
        <v>1587</v>
      </c>
      <c r="NL88" s="207" t="s">
        <v>8</v>
      </c>
      <c r="NM88" s="207" t="s">
        <v>1036</v>
      </c>
      <c r="NN88" s="207" t="s">
        <v>1586</v>
      </c>
      <c r="NO88" s="207" t="s">
        <v>1587</v>
      </c>
      <c r="NP88" s="207" t="s">
        <v>8</v>
      </c>
      <c r="NQ88" s="207" t="s">
        <v>1036</v>
      </c>
      <c r="NR88" s="207" t="s">
        <v>1586</v>
      </c>
      <c r="NS88" s="207" t="s">
        <v>1587</v>
      </c>
      <c r="NT88" s="207" t="s">
        <v>8</v>
      </c>
      <c r="NU88" s="207" t="s">
        <v>1036</v>
      </c>
      <c r="NV88" s="207" t="s">
        <v>1586</v>
      </c>
      <c r="NW88" s="207" t="s">
        <v>1587</v>
      </c>
      <c r="NX88" s="207" t="s">
        <v>8</v>
      </c>
      <c r="NY88" s="207" t="s">
        <v>1036</v>
      </c>
      <c r="NZ88" s="207" t="s">
        <v>1586</v>
      </c>
      <c r="OA88" s="207" t="s">
        <v>1587</v>
      </c>
      <c r="OB88" s="207" t="s">
        <v>8</v>
      </c>
      <c r="OC88" s="207" t="s">
        <v>1036</v>
      </c>
      <c r="OD88" s="207" t="s">
        <v>1586</v>
      </c>
      <c r="OE88" s="207" t="s">
        <v>1587</v>
      </c>
      <c r="OF88" s="207" t="s">
        <v>8</v>
      </c>
      <c r="OG88" s="207" t="s">
        <v>1036</v>
      </c>
      <c r="OH88" s="207" t="s">
        <v>1586</v>
      </c>
      <c r="OI88" s="207" t="s">
        <v>1587</v>
      </c>
      <c r="OJ88" s="207" t="s">
        <v>8</v>
      </c>
      <c r="OK88" s="207" t="s">
        <v>1036</v>
      </c>
      <c r="OL88" s="207" t="s">
        <v>1586</v>
      </c>
      <c r="OM88" s="207" t="s">
        <v>1587</v>
      </c>
      <c r="ON88" s="207" t="s">
        <v>8</v>
      </c>
      <c r="OO88" s="207" t="s">
        <v>1036</v>
      </c>
      <c r="OP88" s="207" t="s">
        <v>1586</v>
      </c>
      <c r="OQ88" s="207" t="s">
        <v>1587</v>
      </c>
      <c r="OR88" s="207" t="s">
        <v>8</v>
      </c>
      <c r="OS88" s="207" t="s">
        <v>1036</v>
      </c>
      <c r="OT88" s="207" t="s">
        <v>1586</v>
      </c>
      <c r="OU88" s="207" t="s">
        <v>1587</v>
      </c>
      <c r="OV88" s="207" t="s">
        <v>8</v>
      </c>
      <c r="OW88" s="207" t="s">
        <v>1036</v>
      </c>
      <c r="OX88" s="207" t="s">
        <v>1586</v>
      </c>
      <c r="OY88" s="207" t="s">
        <v>1587</v>
      </c>
      <c r="OZ88" s="207" t="s">
        <v>8</v>
      </c>
      <c r="PA88" s="207" t="s">
        <v>1036</v>
      </c>
      <c r="PB88" s="207" t="s">
        <v>1586</v>
      </c>
      <c r="PC88" s="207" t="s">
        <v>1587</v>
      </c>
      <c r="PD88" s="207" t="s">
        <v>8</v>
      </c>
      <c r="PE88" s="207" t="s">
        <v>1036</v>
      </c>
      <c r="PF88" s="207" t="s">
        <v>1586</v>
      </c>
      <c r="PG88" s="207" t="s">
        <v>1587</v>
      </c>
      <c r="PH88" s="207" t="s">
        <v>8</v>
      </c>
      <c r="PI88" s="207" t="s">
        <v>1036</v>
      </c>
      <c r="PJ88" s="207" t="s">
        <v>1586</v>
      </c>
      <c r="PK88" s="207" t="s">
        <v>1587</v>
      </c>
      <c r="PL88" s="207" t="s">
        <v>8</v>
      </c>
      <c r="PM88" s="207" t="s">
        <v>1036</v>
      </c>
      <c r="PN88" s="207" t="s">
        <v>1586</v>
      </c>
      <c r="PO88" s="207" t="s">
        <v>1587</v>
      </c>
      <c r="PP88" s="207" t="s">
        <v>8</v>
      </c>
      <c r="PQ88" s="207" t="s">
        <v>1036</v>
      </c>
      <c r="PR88" s="207" t="s">
        <v>1586</v>
      </c>
      <c r="PS88" s="207" t="s">
        <v>1587</v>
      </c>
      <c r="PT88" s="207" t="s">
        <v>8</v>
      </c>
      <c r="PU88" s="207" t="s">
        <v>1036</v>
      </c>
      <c r="PV88" s="207" t="s">
        <v>1586</v>
      </c>
      <c r="PW88" s="207" t="s">
        <v>1587</v>
      </c>
      <c r="PX88" s="207" t="s">
        <v>8</v>
      </c>
      <c r="PY88" s="207" t="s">
        <v>1036</v>
      </c>
      <c r="PZ88" s="207" t="s">
        <v>1586</v>
      </c>
      <c r="QA88" s="207" t="s">
        <v>1587</v>
      </c>
      <c r="QB88" s="207" t="s">
        <v>8</v>
      </c>
      <c r="QC88" s="207" t="s">
        <v>1036</v>
      </c>
      <c r="QD88" s="207" t="s">
        <v>1586</v>
      </c>
      <c r="QE88" s="207" t="s">
        <v>1587</v>
      </c>
      <c r="QF88" s="207" t="s">
        <v>8</v>
      </c>
      <c r="QG88" s="207" t="s">
        <v>1036</v>
      </c>
      <c r="QH88" s="207" t="s">
        <v>1586</v>
      </c>
      <c r="QI88" s="207" t="s">
        <v>1587</v>
      </c>
      <c r="QJ88" s="207" t="s">
        <v>8</v>
      </c>
      <c r="QK88" s="207" t="s">
        <v>1036</v>
      </c>
      <c r="QL88" s="207" t="s">
        <v>1586</v>
      </c>
      <c r="QM88" s="207" t="s">
        <v>1587</v>
      </c>
      <c r="QN88" s="207" t="s">
        <v>8</v>
      </c>
      <c r="QO88" s="207" t="s">
        <v>1036</v>
      </c>
      <c r="QP88" s="207" t="s">
        <v>1586</v>
      </c>
      <c r="QQ88" s="207" t="s">
        <v>1587</v>
      </c>
      <c r="QR88" s="207" t="s">
        <v>8</v>
      </c>
      <c r="QS88" s="207" t="s">
        <v>1036</v>
      </c>
      <c r="QT88" s="207" t="s">
        <v>1586</v>
      </c>
      <c r="QU88" s="207" t="s">
        <v>1587</v>
      </c>
      <c r="QV88" s="207" t="s">
        <v>8</v>
      </c>
      <c r="QW88" s="207" t="s">
        <v>1036</v>
      </c>
      <c r="QX88" s="207" t="s">
        <v>1586</v>
      </c>
      <c r="QY88" s="207" t="s">
        <v>1587</v>
      </c>
      <c r="QZ88" s="207" t="s">
        <v>8</v>
      </c>
      <c r="RA88" s="207" t="s">
        <v>1036</v>
      </c>
      <c r="RB88" s="207" t="s">
        <v>1586</v>
      </c>
      <c r="RC88" s="207" t="s">
        <v>1587</v>
      </c>
      <c r="RD88" s="207" t="s">
        <v>8</v>
      </c>
      <c r="RE88" s="207" t="s">
        <v>1036</v>
      </c>
      <c r="RF88" s="207" t="s">
        <v>1586</v>
      </c>
      <c r="RG88" s="207" t="s">
        <v>1587</v>
      </c>
      <c r="RH88" s="207" t="s">
        <v>8</v>
      </c>
      <c r="RI88" s="207" t="s">
        <v>1036</v>
      </c>
      <c r="RJ88" s="207" t="s">
        <v>1586</v>
      </c>
      <c r="RK88" s="207" t="s">
        <v>1587</v>
      </c>
      <c r="RL88" s="207" t="s">
        <v>8</v>
      </c>
      <c r="RM88" s="207" t="s">
        <v>1036</v>
      </c>
      <c r="RN88" s="207" t="s">
        <v>1586</v>
      </c>
      <c r="RO88" s="207" t="s">
        <v>1587</v>
      </c>
      <c r="RP88" s="207" t="s">
        <v>8</v>
      </c>
      <c r="RQ88" s="207" t="s">
        <v>1036</v>
      </c>
      <c r="RR88" s="207" t="s">
        <v>1586</v>
      </c>
      <c r="RS88" s="207" t="s">
        <v>1587</v>
      </c>
      <c r="RT88" s="207" t="s">
        <v>8</v>
      </c>
      <c r="RU88" s="207" t="s">
        <v>1036</v>
      </c>
      <c r="RV88" s="207" t="s">
        <v>1586</v>
      </c>
      <c r="RW88" s="207" t="s">
        <v>1587</v>
      </c>
      <c r="RX88" s="207" t="s">
        <v>8</v>
      </c>
      <c r="RY88" s="207" t="s">
        <v>1036</v>
      </c>
      <c r="RZ88" s="207" t="s">
        <v>1586</v>
      </c>
      <c r="SA88" s="207" t="s">
        <v>1587</v>
      </c>
      <c r="SB88" s="207" t="s">
        <v>8</v>
      </c>
      <c r="SC88" s="207" t="s">
        <v>1036</v>
      </c>
      <c r="SD88" s="207" t="s">
        <v>1586</v>
      </c>
      <c r="SE88" s="207" t="s">
        <v>1587</v>
      </c>
      <c r="SF88" s="207" t="s">
        <v>8</v>
      </c>
      <c r="SG88" s="207" t="s">
        <v>1036</v>
      </c>
      <c r="SH88" s="207" t="s">
        <v>1586</v>
      </c>
      <c r="SI88" s="207" t="s">
        <v>1587</v>
      </c>
      <c r="SJ88" s="207" t="s">
        <v>8</v>
      </c>
      <c r="SK88" s="207" t="s">
        <v>1036</v>
      </c>
      <c r="SL88" s="207" t="s">
        <v>1586</v>
      </c>
      <c r="SM88" s="207" t="s">
        <v>1587</v>
      </c>
      <c r="SN88" s="207" t="s">
        <v>8</v>
      </c>
      <c r="SO88" s="207" t="s">
        <v>1036</v>
      </c>
      <c r="SP88" s="207" t="s">
        <v>1586</v>
      </c>
      <c r="SQ88" s="207" t="s">
        <v>1587</v>
      </c>
      <c r="SR88" s="207" t="s">
        <v>8</v>
      </c>
      <c r="SS88" s="207" t="s">
        <v>1036</v>
      </c>
      <c r="ST88" s="207" t="s">
        <v>1586</v>
      </c>
      <c r="SU88" s="207" t="s">
        <v>1587</v>
      </c>
      <c r="SV88" s="207" t="s">
        <v>8</v>
      </c>
      <c r="SW88" s="207" t="s">
        <v>1036</v>
      </c>
      <c r="SX88" s="207" t="s">
        <v>1586</v>
      </c>
      <c r="SY88" s="207" t="s">
        <v>1587</v>
      </c>
      <c r="SZ88" s="207" t="s">
        <v>8</v>
      </c>
      <c r="TA88" s="207" t="s">
        <v>1036</v>
      </c>
      <c r="TB88" s="207" t="s">
        <v>1586</v>
      </c>
      <c r="TC88" s="207" t="s">
        <v>1587</v>
      </c>
      <c r="TD88" s="207" t="s">
        <v>8</v>
      </c>
      <c r="TE88" s="207" t="s">
        <v>1036</v>
      </c>
      <c r="TF88" s="207" t="s">
        <v>1586</v>
      </c>
      <c r="TG88" s="207" t="s">
        <v>1587</v>
      </c>
      <c r="TH88" s="207" t="s">
        <v>8</v>
      </c>
      <c r="TI88" s="207" t="s">
        <v>1036</v>
      </c>
      <c r="TJ88" s="207" t="s">
        <v>1586</v>
      </c>
      <c r="TK88" s="207" t="s">
        <v>1587</v>
      </c>
      <c r="TL88" s="207" t="s">
        <v>8</v>
      </c>
      <c r="TM88" s="207" t="s">
        <v>1036</v>
      </c>
      <c r="TN88" s="207" t="s">
        <v>1586</v>
      </c>
      <c r="TO88" s="207" t="s">
        <v>1587</v>
      </c>
      <c r="TP88" s="207" t="s">
        <v>8</v>
      </c>
      <c r="TQ88" s="207" t="s">
        <v>1036</v>
      </c>
      <c r="TR88" s="207" t="s">
        <v>1586</v>
      </c>
      <c r="TS88" s="207" t="s">
        <v>1587</v>
      </c>
      <c r="TT88" s="207" t="s">
        <v>8</v>
      </c>
      <c r="TU88" s="207" t="s">
        <v>1036</v>
      </c>
      <c r="TV88" s="207" t="s">
        <v>1586</v>
      </c>
      <c r="TW88" s="207" t="s">
        <v>1587</v>
      </c>
      <c r="TX88" s="207" t="s">
        <v>8</v>
      </c>
      <c r="TY88" s="207" t="s">
        <v>1036</v>
      </c>
      <c r="TZ88" s="207" t="s">
        <v>1586</v>
      </c>
      <c r="UA88" s="207" t="s">
        <v>1587</v>
      </c>
      <c r="UB88" s="207" t="s">
        <v>8</v>
      </c>
      <c r="UC88" s="207" t="s">
        <v>1036</v>
      </c>
      <c r="UD88" s="207" t="s">
        <v>1586</v>
      </c>
      <c r="UE88" s="207" t="s">
        <v>1587</v>
      </c>
      <c r="UF88" s="207" t="s">
        <v>8</v>
      </c>
      <c r="UG88" s="207" t="s">
        <v>1036</v>
      </c>
      <c r="UH88" s="207" t="s">
        <v>1586</v>
      </c>
      <c r="UI88" s="207" t="s">
        <v>1587</v>
      </c>
      <c r="UJ88" s="207" t="s">
        <v>8</v>
      </c>
      <c r="UK88" s="207" t="s">
        <v>1036</v>
      </c>
      <c r="UL88" s="207" t="s">
        <v>1586</v>
      </c>
      <c r="UM88" s="207" t="s">
        <v>1587</v>
      </c>
      <c r="UN88" s="207" t="s">
        <v>8</v>
      </c>
      <c r="UO88" s="207" t="s">
        <v>1036</v>
      </c>
      <c r="UP88" s="207" t="s">
        <v>1586</v>
      </c>
      <c r="UQ88" s="207" t="s">
        <v>1587</v>
      </c>
      <c r="UR88" s="207" t="s">
        <v>8</v>
      </c>
      <c r="US88" s="207" t="s">
        <v>1036</v>
      </c>
      <c r="UT88" s="207" t="s">
        <v>1586</v>
      </c>
      <c r="UU88" s="207" t="s">
        <v>1587</v>
      </c>
      <c r="UV88" s="207" t="s">
        <v>8</v>
      </c>
      <c r="UW88" s="207" t="s">
        <v>1036</v>
      </c>
      <c r="UX88" s="207" t="s">
        <v>1586</v>
      </c>
      <c r="UY88" s="207" t="s">
        <v>1587</v>
      </c>
      <c r="UZ88" s="207" t="s">
        <v>8</v>
      </c>
      <c r="VA88" s="207" t="s">
        <v>1036</v>
      </c>
      <c r="VB88" s="207" t="s">
        <v>1586</v>
      </c>
      <c r="VC88" s="207" t="s">
        <v>1587</v>
      </c>
      <c r="VD88" s="207" t="s">
        <v>8</v>
      </c>
      <c r="VE88" s="207" t="s">
        <v>1036</v>
      </c>
      <c r="VF88" s="207" t="s">
        <v>1586</v>
      </c>
      <c r="VG88" s="207" t="s">
        <v>1587</v>
      </c>
      <c r="VH88" s="207" t="s">
        <v>8</v>
      </c>
      <c r="VI88" s="207" t="s">
        <v>1036</v>
      </c>
      <c r="VJ88" s="207" t="s">
        <v>1586</v>
      </c>
      <c r="VK88" s="207" t="s">
        <v>1587</v>
      </c>
      <c r="VL88" s="207" t="s">
        <v>8</v>
      </c>
      <c r="VM88" s="207" t="s">
        <v>1036</v>
      </c>
      <c r="VN88" s="207" t="s">
        <v>1586</v>
      </c>
      <c r="VO88" s="207" t="s">
        <v>1587</v>
      </c>
      <c r="VP88" s="207" t="s">
        <v>8</v>
      </c>
      <c r="VQ88" s="207" t="s">
        <v>1036</v>
      </c>
      <c r="VR88" s="207" t="s">
        <v>1586</v>
      </c>
      <c r="VS88" s="207" t="s">
        <v>1587</v>
      </c>
      <c r="VT88" s="207" t="s">
        <v>8</v>
      </c>
      <c r="VU88" s="207" t="s">
        <v>1036</v>
      </c>
      <c r="VV88" s="207" t="s">
        <v>1586</v>
      </c>
      <c r="VW88" s="207" t="s">
        <v>1587</v>
      </c>
      <c r="VX88" s="207" t="s">
        <v>8</v>
      </c>
      <c r="VY88" s="207" t="s">
        <v>1036</v>
      </c>
      <c r="VZ88" s="207" t="s">
        <v>1586</v>
      </c>
      <c r="WA88" s="207" t="s">
        <v>1587</v>
      </c>
      <c r="WB88" s="207" t="s">
        <v>8</v>
      </c>
      <c r="WC88" s="207" t="s">
        <v>1036</v>
      </c>
      <c r="WD88" s="207" t="s">
        <v>1586</v>
      </c>
      <c r="WE88" s="207" t="s">
        <v>1587</v>
      </c>
      <c r="WF88" s="207" t="s">
        <v>8</v>
      </c>
      <c r="WG88" s="207" t="s">
        <v>1036</v>
      </c>
      <c r="WH88" s="207" t="s">
        <v>1586</v>
      </c>
      <c r="WI88" s="207" t="s">
        <v>1587</v>
      </c>
      <c r="WJ88" s="207" t="s">
        <v>8</v>
      </c>
      <c r="WK88" s="207" t="s">
        <v>1036</v>
      </c>
      <c r="WL88" s="207" t="s">
        <v>1586</v>
      </c>
      <c r="WM88" s="207" t="s">
        <v>1587</v>
      </c>
      <c r="WN88" s="207" t="s">
        <v>8</v>
      </c>
      <c r="WO88" s="207" t="s">
        <v>1036</v>
      </c>
      <c r="WP88" s="207" t="s">
        <v>1586</v>
      </c>
      <c r="WQ88" s="207" t="s">
        <v>1587</v>
      </c>
      <c r="WR88" s="207" t="s">
        <v>8</v>
      </c>
      <c r="WS88" s="207" t="s">
        <v>1036</v>
      </c>
      <c r="WT88" s="207" t="s">
        <v>1586</v>
      </c>
      <c r="WU88" s="207" t="s">
        <v>1587</v>
      </c>
      <c r="WV88" s="207" t="s">
        <v>8</v>
      </c>
      <c r="WW88" s="207" t="s">
        <v>1036</v>
      </c>
      <c r="WX88" s="207" t="s">
        <v>1586</v>
      </c>
      <c r="WY88" s="207" t="s">
        <v>1587</v>
      </c>
      <c r="WZ88" s="207" t="s">
        <v>8</v>
      </c>
      <c r="XA88" s="207" t="s">
        <v>1036</v>
      </c>
      <c r="XB88" s="207" t="s">
        <v>1586</v>
      </c>
      <c r="XC88" s="207" t="s">
        <v>1587</v>
      </c>
      <c r="XD88" s="207" t="s">
        <v>8</v>
      </c>
      <c r="XE88" s="207" t="s">
        <v>1036</v>
      </c>
      <c r="XF88" s="207" t="s">
        <v>1586</v>
      </c>
      <c r="XG88" s="207" t="s">
        <v>1587</v>
      </c>
      <c r="XH88" s="207" t="s">
        <v>8</v>
      </c>
      <c r="XI88" s="207" t="s">
        <v>1036</v>
      </c>
      <c r="XJ88" s="207" t="s">
        <v>1586</v>
      </c>
      <c r="XK88" s="207" t="s">
        <v>1587</v>
      </c>
      <c r="XL88" s="207" t="s">
        <v>8</v>
      </c>
      <c r="XM88" s="207" t="s">
        <v>1036</v>
      </c>
      <c r="XN88" s="207" t="s">
        <v>1586</v>
      </c>
      <c r="XO88" s="207" t="s">
        <v>1587</v>
      </c>
      <c r="XP88" s="207" t="s">
        <v>8</v>
      </c>
      <c r="XQ88" s="207" t="s">
        <v>1036</v>
      </c>
      <c r="XR88" s="207" t="s">
        <v>1586</v>
      </c>
      <c r="XS88" s="207" t="s">
        <v>1587</v>
      </c>
      <c r="XT88" s="207" t="s">
        <v>8</v>
      </c>
      <c r="XU88" s="207" t="s">
        <v>1036</v>
      </c>
      <c r="XV88" s="207" t="s">
        <v>1586</v>
      </c>
      <c r="XW88" s="207" t="s">
        <v>1587</v>
      </c>
      <c r="XX88" s="207" t="s">
        <v>8</v>
      </c>
      <c r="XY88" s="207" t="s">
        <v>1036</v>
      </c>
      <c r="XZ88" s="207" t="s">
        <v>1586</v>
      </c>
      <c r="YA88" s="207" t="s">
        <v>1587</v>
      </c>
      <c r="YB88" s="207" t="s">
        <v>8</v>
      </c>
      <c r="YC88" s="207" t="s">
        <v>1036</v>
      </c>
      <c r="YD88" s="207" t="s">
        <v>1586</v>
      </c>
      <c r="YE88" s="207" t="s">
        <v>1587</v>
      </c>
      <c r="YF88" s="207" t="s">
        <v>8</v>
      </c>
      <c r="YG88" s="207" t="s">
        <v>1036</v>
      </c>
      <c r="YH88" s="207" t="s">
        <v>1586</v>
      </c>
      <c r="YI88" s="207" t="s">
        <v>1587</v>
      </c>
      <c r="YJ88" s="207" t="s">
        <v>8</v>
      </c>
      <c r="YK88" s="207" t="s">
        <v>1036</v>
      </c>
      <c r="YL88" s="207" t="s">
        <v>1586</v>
      </c>
      <c r="YM88" s="207" t="s">
        <v>1587</v>
      </c>
      <c r="YN88" s="207" t="s">
        <v>8</v>
      </c>
      <c r="YO88" s="207" t="s">
        <v>1036</v>
      </c>
      <c r="YP88" s="207" t="s">
        <v>1586</v>
      </c>
      <c r="YQ88" s="207" t="s">
        <v>1587</v>
      </c>
      <c r="YR88" s="207" t="s">
        <v>8</v>
      </c>
      <c r="YS88" s="207" t="s">
        <v>1036</v>
      </c>
      <c r="YT88" s="207" t="s">
        <v>1586</v>
      </c>
      <c r="YU88" s="207" t="s">
        <v>1587</v>
      </c>
      <c r="YV88" s="207" t="s">
        <v>8</v>
      </c>
      <c r="YW88" s="207" t="s">
        <v>1036</v>
      </c>
      <c r="YX88" s="207" t="s">
        <v>1586</v>
      </c>
      <c r="YY88" s="207" t="s">
        <v>1587</v>
      </c>
      <c r="YZ88" s="207" t="s">
        <v>8</v>
      </c>
      <c r="ZA88" s="207" t="s">
        <v>1036</v>
      </c>
      <c r="ZB88" s="207" t="s">
        <v>1586</v>
      </c>
      <c r="ZC88" s="207" t="s">
        <v>1587</v>
      </c>
      <c r="ZD88" s="207" t="s">
        <v>8</v>
      </c>
      <c r="ZE88" s="207" t="s">
        <v>1036</v>
      </c>
      <c r="ZF88" s="207" t="s">
        <v>1586</v>
      </c>
      <c r="ZG88" s="207" t="s">
        <v>1587</v>
      </c>
      <c r="ZH88" s="207" t="s">
        <v>8</v>
      </c>
      <c r="ZI88" s="207" t="s">
        <v>1036</v>
      </c>
      <c r="ZJ88" s="207" t="s">
        <v>1586</v>
      </c>
      <c r="ZK88" s="207" t="s">
        <v>1587</v>
      </c>
      <c r="ZL88" s="207" t="s">
        <v>8</v>
      </c>
      <c r="ZM88" s="207" t="s">
        <v>1036</v>
      </c>
      <c r="ZN88" s="207" t="s">
        <v>1586</v>
      </c>
      <c r="ZO88" s="207" t="s">
        <v>1587</v>
      </c>
      <c r="ZP88" s="207" t="s">
        <v>8</v>
      </c>
      <c r="ZQ88" s="207" t="s">
        <v>1036</v>
      </c>
      <c r="ZR88" s="207" t="s">
        <v>1586</v>
      </c>
      <c r="ZS88" s="207" t="s">
        <v>1587</v>
      </c>
      <c r="ZT88" s="207" t="s">
        <v>8</v>
      </c>
      <c r="ZU88" s="207" t="s">
        <v>1036</v>
      </c>
      <c r="ZV88" s="207" t="s">
        <v>1586</v>
      </c>
      <c r="ZW88" s="207" t="s">
        <v>1587</v>
      </c>
      <c r="ZX88" s="207" t="s">
        <v>8</v>
      </c>
      <c r="ZY88" s="207" t="s">
        <v>1036</v>
      </c>
      <c r="ZZ88" s="207" t="s">
        <v>1586</v>
      </c>
      <c r="AAA88" s="207" t="s">
        <v>1587</v>
      </c>
      <c r="AAB88" s="207" t="s">
        <v>8</v>
      </c>
      <c r="AAC88" s="207" t="s">
        <v>1036</v>
      </c>
      <c r="AAD88" s="207" t="s">
        <v>1586</v>
      </c>
      <c r="AAE88" s="207" t="s">
        <v>1587</v>
      </c>
      <c r="AAF88" s="207" t="s">
        <v>8</v>
      </c>
      <c r="AAG88" s="207" t="s">
        <v>1036</v>
      </c>
      <c r="AAH88" s="207" t="s">
        <v>1586</v>
      </c>
      <c r="AAI88" s="207" t="s">
        <v>1587</v>
      </c>
      <c r="AAJ88" s="207" t="s">
        <v>8</v>
      </c>
      <c r="AAK88" s="207" t="s">
        <v>1036</v>
      </c>
      <c r="AAL88" s="207" t="s">
        <v>1586</v>
      </c>
      <c r="AAM88" s="207" t="s">
        <v>1587</v>
      </c>
      <c r="AAN88" s="207" t="s">
        <v>8</v>
      </c>
      <c r="AAO88" s="207" t="s">
        <v>1036</v>
      </c>
      <c r="AAP88" s="207" t="s">
        <v>1586</v>
      </c>
      <c r="AAQ88" s="207" t="s">
        <v>1587</v>
      </c>
      <c r="AAR88" s="207" t="s">
        <v>8</v>
      </c>
      <c r="AAS88" s="207" t="s">
        <v>1036</v>
      </c>
      <c r="AAT88" s="207" t="s">
        <v>1586</v>
      </c>
      <c r="AAU88" s="207" t="s">
        <v>1587</v>
      </c>
      <c r="AAV88" s="207" t="s">
        <v>8</v>
      </c>
      <c r="AAW88" s="207" t="s">
        <v>1036</v>
      </c>
      <c r="AAX88" s="207" t="s">
        <v>1586</v>
      </c>
      <c r="AAY88" s="207" t="s">
        <v>1587</v>
      </c>
      <c r="AAZ88" s="207" t="s">
        <v>8</v>
      </c>
      <c r="ABA88" s="207" t="s">
        <v>1036</v>
      </c>
      <c r="ABB88" s="207" t="s">
        <v>1586</v>
      </c>
      <c r="ABC88" s="207" t="s">
        <v>1587</v>
      </c>
      <c r="ABD88" s="207" t="s">
        <v>8</v>
      </c>
      <c r="ABE88" s="207" t="s">
        <v>1036</v>
      </c>
      <c r="ABF88" s="207" t="s">
        <v>1586</v>
      </c>
      <c r="ABG88" s="207" t="s">
        <v>1587</v>
      </c>
      <c r="ABH88" s="207" t="s">
        <v>8</v>
      </c>
      <c r="ABI88" s="207" t="s">
        <v>1036</v>
      </c>
      <c r="ABJ88" s="207" t="s">
        <v>1586</v>
      </c>
      <c r="ABK88" s="207" t="s">
        <v>1587</v>
      </c>
      <c r="ABL88" s="207" t="s">
        <v>8</v>
      </c>
      <c r="ABM88" s="207" t="s">
        <v>1036</v>
      </c>
      <c r="ABN88" s="207" t="s">
        <v>1586</v>
      </c>
      <c r="ABO88" s="207" t="s">
        <v>1587</v>
      </c>
      <c r="ABP88" s="207" t="s">
        <v>8</v>
      </c>
      <c r="ABQ88" s="207" t="s">
        <v>1036</v>
      </c>
      <c r="ABR88" s="207" t="s">
        <v>1586</v>
      </c>
      <c r="ABS88" s="207" t="s">
        <v>1587</v>
      </c>
      <c r="ABT88" s="207" t="s">
        <v>8</v>
      </c>
      <c r="ABU88" s="207" t="s">
        <v>1036</v>
      </c>
      <c r="ABV88" s="207" t="s">
        <v>1586</v>
      </c>
      <c r="ABW88" s="207" t="s">
        <v>1587</v>
      </c>
      <c r="ABX88" s="207" t="s">
        <v>8</v>
      </c>
      <c r="ABY88" s="207" t="s">
        <v>1036</v>
      </c>
      <c r="ABZ88" s="207" t="s">
        <v>1586</v>
      </c>
      <c r="ACA88" s="207" t="s">
        <v>1587</v>
      </c>
      <c r="ACB88" s="207" t="s">
        <v>8</v>
      </c>
      <c r="ACC88" s="207" t="s">
        <v>1036</v>
      </c>
      <c r="ACD88" s="207" t="s">
        <v>1586</v>
      </c>
      <c r="ACE88" s="207" t="s">
        <v>1587</v>
      </c>
      <c r="ACF88" s="207" t="s">
        <v>8</v>
      </c>
      <c r="ACG88" s="207" t="s">
        <v>1036</v>
      </c>
      <c r="ACH88" s="207" t="s">
        <v>1586</v>
      </c>
      <c r="ACI88" s="207" t="s">
        <v>1587</v>
      </c>
      <c r="ACJ88" s="207" t="s">
        <v>8</v>
      </c>
      <c r="ACK88" s="207" t="s">
        <v>1036</v>
      </c>
      <c r="ACL88" s="207" t="s">
        <v>1586</v>
      </c>
      <c r="ACM88" s="207" t="s">
        <v>1587</v>
      </c>
      <c r="ACN88" s="207" t="s">
        <v>8</v>
      </c>
      <c r="ACO88" s="207" t="s">
        <v>1036</v>
      </c>
      <c r="ACP88" s="207" t="s">
        <v>1586</v>
      </c>
      <c r="ACQ88" s="207" t="s">
        <v>1587</v>
      </c>
      <c r="ACR88" s="207" t="s">
        <v>8</v>
      </c>
      <c r="ACS88" s="207" t="s">
        <v>1036</v>
      </c>
      <c r="ACT88" s="207" t="s">
        <v>1586</v>
      </c>
      <c r="ACU88" s="207" t="s">
        <v>1587</v>
      </c>
      <c r="ACV88" s="207" t="s">
        <v>8</v>
      </c>
      <c r="ACW88" s="207" t="s">
        <v>1036</v>
      </c>
      <c r="ACX88" s="207" t="s">
        <v>1586</v>
      </c>
      <c r="ACY88" s="207" t="s">
        <v>1587</v>
      </c>
      <c r="ACZ88" s="207" t="s">
        <v>8</v>
      </c>
      <c r="ADA88" s="207" t="s">
        <v>1036</v>
      </c>
      <c r="ADB88" s="207" t="s">
        <v>1586</v>
      </c>
      <c r="ADC88" s="207" t="s">
        <v>1587</v>
      </c>
      <c r="ADD88" s="207" t="s">
        <v>8</v>
      </c>
      <c r="ADE88" s="207" t="s">
        <v>1036</v>
      </c>
      <c r="ADF88" s="207" t="s">
        <v>1586</v>
      </c>
      <c r="ADG88" s="207" t="s">
        <v>1587</v>
      </c>
      <c r="ADH88" s="207" t="s">
        <v>8</v>
      </c>
      <c r="ADI88" s="207" t="s">
        <v>1036</v>
      </c>
      <c r="ADJ88" s="207" t="s">
        <v>1586</v>
      </c>
      <c r="ADK88" s="207" t="s">
        <v>1587</v>
      </c>
      <c r="ADL88" s="207" t="s">
        <v>8</v>
      </c>
      <c r="ADM88" s="207" t="s">
        <v>1036</v>
      </c>
      <c r="ADN88" s="207" t="s">
        <v>1586</v>
      </c>
      <c r="ADO88" s="207" t="s">
        <v>1587</v>
      </c>
      <c r="ADP88" s="207" t="s">
        <v>8</v>
      </c>
      <c r="ADQ88" s="207" t="s">
        <v>1036</v>
      </c>
      <c r="ADR88" s="207" t="s">
        <v>1586</v>
      </c>
      <c r="ADS88" s="207" t="s">
        <v>1587</v>
      </c>
      <c r="ADT88" s="207" t="s">
        <v>8</v>
      </c>
      <c r="ADU88" s="207" t="s">
        <v>1036</v>
      </c>
      <c r="ADV88" s="207" t="s">
        <v>1586</v>
      </c>
      <c r="ADW88" s="207" t="s">
        <v>1587</v>
      </c>
      <c r="ADX88" s="207" t="s">
        <v>8</v>
      </c>
      <c r="ADY88" s="207" t="s">
        <v>1036</v>
      </c>
      <c r="ADZ88" s="207" t="s">
        <v>1586</v>
      </c>
      <c r="AEA88" s="207" t="s">
        <v>1587</v>
      </c>
      <c r="AEB88" s="207" t="s">
        <v>8</v>
      </c>
      <c r="AEC88" s="207" t="s">
        <v>1036</v>
      </c>
      <c r="AED88" s="207" t="s">
        <v>1586</v>
      </c>
      <c r="AEE88" s="207" t="s">
        <v>1587</v>
      </c>
      <c r="AEF88" s="207" t="s">
        <v>8</v>
      </c>
      <c r="AEG88" s="207" t="s">
        <v>1036</v>
      </c>
      <c r="AEH88" s="207" t="s">
        <v>1586</v>
      </c>
      <c r="AEI88" s="207" t="s">
        <v>1587</v>
      </c>
      <c r="AEJ88" s="207" t="s">
        <v>8</v>
      </c>
      <c r="AEK88" s="207" t="s">
        <v>1036</v>
      </c>
      <c r="AEL88" s="207" t="s">
        <v>1586</v>
      </c>
      <c r="AEM88" s="207" t="s">
        <v>1587</v>
      </c>
      <c r="AEN88" s="207" t="s">
        <v>8</v>
      </c>
      <c r="AEO88" s="207" t="s">
        <v>1036</v>
      </c>
      <c r="AEP88" s="207" t="s">
        <v>1586</v>
      </c>
      <c r="AEQ88" s="207" t="s">
        <v>1587</v>
      </c>
      <c r="AER88" s="207" t="s">
        <v>8</v>
      </c>
      <c r="AES88" s="207" t="s">
        <v>1036</v>
      </c>
      <c r="AET88" s="207" t="s">
        <v>1586</v>
      </c>
      <c r="AEU88" s="207" t="s">
        <v>1587</v>
      </c>
      <c r="AEV88" s="207" t="s">
        <v>8</v>
      </c>
      <c r="AEW88" s="207" t="s">
        <v>1036</v>
      </c>
      <c r="AEX88" s="207" t="s">
        <v>1586</v>
      </c>
      <c r="AEY88" s="207" t="s">
        <v>1587</v>
      </c>
      <c r="AEZ88" s="207" t="s">
        <v>8</v>
      </c>
      <c r="AFA88" s="207" t="s">
        <v>1036</v>
      </c>
      <c r="AFB88" s="207" t="s">
        <v>1586</v>
      </c>
      <c r="AFC88" s="207" t="s">
        <v>1587</v>
      </c>
      <c r="AFD88" s="207" t="s">
        <v>8</v>
      </c>
      <c r="AFE88" s="207" t="s">
        <v>1036</v>
      </c>
      <c r="AFF88" s="207" t="s">
        <v>1586</v>
      </c>
      <c r="AFG88" s="207" t="s">
        <v>1587</v>
      </c>
      <c r="AFH88" s="207" t="s">
        <v>8</v>
      </c>
      <c r="AFI88" s="207" t="s">
        <v>1036</v>
      </c>
      <c r="AFJ88" s="207" t="s">
        <v>1586</v>
      </c>
      <c r="AFK88" s="207" t="s">
        <v>1587</v>
      </c>
      <c r="AFL88" s="207" t="s">
        <v>8</v>
      </c>
      <c r="AFM88" s="207" t="s">
        <v>1036</v>
      </c>
      <c r="AFN88" s="207" t="s">
        <v>1586</v>
      </c>
      <c r="AFO88" s="207" t="s">
        <v>1587</v>
      </c>
      <c r="AFP88" s="207" t="s">
        <v>8</v>
      </c>
      <c r="AFQ88" s="207" t="s">
        <v>1036</v>
      </c>
      <c r="AFR88" s="207" t="s">
        <v>1586</v>
      </c>
      <c r="AFS88" s="207" t="s">
        <v>1587</v>
      </c>
      <c r="AFT88" s="207" t="s">
        <v>8</v>
      </c>
      <c r="AFU88" s="207" t="s">
        <v>1036</v>
      </c>
      <c r="AFV88" s="207" t="s">
        <v>1586</v>
      </c>
      <c r="AFW88" s="207" t="s">
        <v>1587</v>
      </c>
      <c r="AFX88" s="207" t="s">
        <v>8</v>
      </c>
      <c r="AFY88" s="207" t="s">
        <v>1036</v>
      </c>
      <c r="AFZ88" s="207" t="s">
        <v>1586</v>
      </c>
      <c r="AGA88" s="207" t="s">
        <v>1587</v>
      </c>
      <c r="AGB88" s="207" t="s">
        <v>8</v>
      </c>
      <c r="AGC88" s="207" t="s">
        <v>1036</v>
      </c>
      <c r="AGD88" s="207" t="s">
        <v>1586</v>
      </c>
      <c r="AGE88" s="207" t="s">
        <v>1587</v>
      </c>
      <c r="AGF88" s="207" t="s">
        <v>8</v>
      </c>
      <c r="AGG88" s="207" t="s">
        <v>1036</v>
      </c>
      <c r="AGH88" s="207" t="s">
        <v>1586</v>
      </c>
      <c r="AGI88" s="207" t="s">
        <v>1587</v>
      </c>
      <c r="AGJ88" s="207" t="s">
        <v>8</v>
      </c>
      <c r="AGK88" s="207" t="s">
        <v>1036</v>
      </c>
      <c r="AGL88" s="207" t="s">
        <v>1586</v>
      </c>
      <c r="AGM88" s="207" t="s">
        <v>1587</v>
      </c>
      <c r="AGN88" s="207" t="s">
        <v>8</v>
      </c>
      <c r="AGO88" s="207" t="s">
        <v>1036</v>
      </c>
      <c r="AGP88" s="207" t="s">
        <v>1586</v>
      </c>
      <c r="AGQ88" s="207" t="s">
        <v>1587</v>
      </c>
      <c r="AGR88" s="207" t="s">
        <v>8</v>
      </c>
      <c r="AGS88" s="207" t="s">
        <v>1036</v>
      </c>
      <c r="AGT88" s="207" t="s">
        <v>1586</v>
      </c>
      <c r="AGU88" s="207" t="s">
        <v>1587</v>
      </c>
      <c r="AGV88" s="207" t="s">
        <v>8</v>
      </c>
      <c r="AGW88" s="207" t="s">
        <v>1036</v>
      </c>
      <c r="AGX88" s="207" t="s">
        <v>1586</v>
      </c>
      <c r="AGY88" s="207" t="s">
        <v>1587</v>
      </c>
      <c r="AGZ88" s="207" t="s">
        <v>8</v>
      </c>
      <c r="AHA88" s="207" t="s">
        <v>1036</v>
      </c>
      <c r="AHB88" s="207" t="s">
        <v>1586</v>
      </c>
      <c r="AHC88" s="207" t="s">
        <v>1587</v>
      </c>
      <c r="AHD88" s="207" t="s">
        <v>8</v>
      </c>
      <c r="AHE88" s="207" t="s">
        <v>1036</v>
      </c>
      <c r="AHF88" s="207" t="s">
        <v>1586</v>
      </c>
      <c r="AHG88" s="207" t="s">
        <v>1587</v>
      </c>
      <c r="AHH88" s="207" t="s">
        <v>8</v>
      </c>
      <c r="AHI88" s="207" t="s">
        <v>1036</v>
      </c>
      <c r="AHJ88" s="207" t="s">
        <v>1586</v>
      </c>
      <c r="AHK88" s="207" t="s">
        <v>1587</v>
      </c>
      <c r="AHL88" s="207" t="s">
        <v>8</v>
      </c>
      <c r="AHM88" s="207" t="s">
        <v>1036</v>
      </c>
      <c r="AHN88" s="207" t="s">
        <v>1586</v>
      </c>
      <c r="AHO88" s="207" t="s">
        <v>1587</v>
      </c>
      <c r="AHP88" s="207" t="s">
        <v>8</v>
      </c>
      <c r="AHQ88" s="207" t="s">
        <v>1036</v>
      </c>
      <c r="AHR88" s="207" t="s">
        <v>1586</v>
      </c>
      <c r="AHS88" s="207" t="s">
        <v>1587</v>
      </c>
      <c r="AHT88" s="207" t="s">
        <v>8</v>
      </c>
      <c r="AHU88" s="207" t="s">
        <v>1036</v>
      </c>
      <c r="AHV88" s="207" t="s">
        <v>1586</v>
      </c>
      <c r="AHW88" s="207" t="s">
        <v>1587</v>
      </c>
      <c r="AHX88" s="207" t="s">
        <v>8</v>
      </c>
      <c r="AHY88" s="207" t="s">
        <v>1036</v>
      </c>
      <c r="AHZ88" s="207" t="s">
        <v>1586</v>
      </c>
      <c r="AIA88" s="207" t="s">
        <v>1587</v>
      </c>
      <c r="AIB88" s="207" t="s">
        <v>8</v>
      </c>
      <c r="AIC88" s="207" t="s">
        <v>1036</v>
      </c>
      <c r="AID88" s="207" t="s">
        <v>1586</v>
      </c>
      <c r="AIE88" s="207" t="s">
        <v>1587</v>
      </c>
      <c r="AIF88" s="207" t="s">
        <v>8</v>
      </c>
      <c r="AIG88" s="207" t="s">
        <v>1036</v>
      </c>
      <c r="AIH88" s="207" t="s">
        <v>1586</v>
      </c>
      <c r="AII88" s="207" t="s">
        <v>1587</v>
      </c>
      <c r="AIJ88" s="207" t="s">
        <v>8</v>
      </c>
      <c r="AIK88" s="207" t="s">
        <v>1036</v>
      </c>
      <c r="AIL88" s="207" t="s">
        <v>1586</v>
      </c>
      <c r="AIM88" s="207" t="s">
        <v>1587</v>
      </c>
      <c r="AIN88" s="207" t="s">
        <v>8</v>
      </c>
      <c r="AIO88" s="207" t="s">
        <v>1036</v>
      </c>
      <c r="AIP88" s="207" t="s">
        <v>1586</v>
      </c>
      <c r="AIQ88" s="207" t="s">
        <v>1587</v>
      </c>
      <c r="AIR88" s="207" t="s">
        <v>8</v>
      </c>
      <c r="AIS88" s="207" t="s">
        <v>1036</v>
      </c>
      <c r="AIT88" s="207" t="s">
        <v>1586</v>
      </c>
      <c r="AIU88" s="207" t="s">
        <v>1587</v>
      </c>
      <c r="AIV88" s="207" t="s">
        <v>8</v>
      </c>
      <c r="AIW88" s="207" t="s">
        <v>1036</v>
      </c>
      <c r="AIX88" s="207" t="s">
        <v>1586</v>
      </c>
      <c r="AIY88" s="207" t="s">
        <v>1587</v>
      </c>
      <c r="AIZ88" s="207" t="s">
        <v>8</v>
      </c>
      <c r="AJA88" s="207" t="s">
        <v>1036</v>
      </c>
      <c r="AJB88" s="207" t="s">
        <v>1586</v>
      </c>
      <c r="AJC88" s="207" t="s">
        <v>1587</v>
      </c>
      <c r="AJD88" s="207" t="s">
        <v>8</v>
      </c>
      <c r="AJE88" s="207" t="s">
        <v>1036</v>
      </c>
      <c r="AJF88" s="207" t="s">
        <v>1586</v>
      </c>
      <c r="AJG88" s="207" t="s">
        <v>1587</v>
      </c>
      <c r="AJH88" s="207" t="s">
        <v>8</v>
      </c>
      <c r="AJI88" s="207" t="s">
        <v>1036</v>
      </c>
      <c r="AJJ88" s="207" t="s">
        <v>1586</v>
      </c>
      <c r="AJK88" s="207" t="s">
        <v>1587</v>
      </c>
      <c r="AJL88" s="207" t="s">
        <v>8</v>
      </c>
      <c r="AJM88" s="207" t="s">
        <v>1036</v>
      </c>
      <c r="AJN88" s="207" t="s">
        <v>1586</v>
      </c>
      <c r="AJO88" s="207" t="s">
        <v>1587</v>
      </c>
      <c r="AJP88" s="207" t="s">
        <v>8</v>
      </c>
      <c r="AJQ88" s="207" t="s">
        <v>1036</v>
      </c>
      <c r="AJR88" s="207" t="s">
        <v>1586</v>
      </c>
      <c r="AJS88" s="207" t="s">
        <v>1587</v>
      </c>
      <c r="AJT88" s="207" t="s">
        <v>8</v>
      </c>
      <c r="AJU88" s="207" t="s">
        <v>1036</v>
      </c>
      <c r="AJV88" s="207" t="s">
        <v>1586</v>
      </c>
      <c r="AJW88" s="207" t="s">
        <v>1587</v>
      </c>
      <c r="AJX88" s="207" t="s">
        <v>8</v>
      </c>
      <c r="AJY88" s="207" t="s">
        <v>1036</v>
      </c>
      <c r="AJZ88" s="207" t="s">
        <v>1586</v>
      </c>
      <c r="AKA88" s="207" t="s">
        <v>1587</v>
      </c>
      <c r="AKB88" s="207" t="s">
        <v>8</v>
      </c>
      <c r="AKC88" s="207" t="s">
        <v>1036</v>
      </c>
      <c r="AKD88" s="207" t="s">
        <v>1586</v>
      </c>
      <c r="AKE88" s="207" t="s">
        <v>1587</v>
      </c>
      <c r="AKF88" s="207" t="s">
        <v>8</v>
      </c>
      <c r="AKG88" s="207" t="s">
        <v>1036</v>
      </c>
      <c r="AKH88" s="207" t="s">
        <v>1586</v>
      </c>
      <c r="AKI88" s="207" t="s">
        <v>1587</v>
      </c>
      <c r="AKJ88" s="207" t="s">
        <v>8</v>
      </c>
      <c r="AKK88" s="207" t="s">
        <v>1036</v>
      </c>
      <c r="AKL88" s="207" t="s">
        <v>1586</v>
      </c>
      <c r="AKM88" s="207" t="s">
        <v>1587</v>
      </c>
      <c r="AKN88" s="207" t="s">
        <v>8</v>
      </c>
      <c r="AKO88" s="207" t="s">
        <v>1036</v>
      </c>
      <c r="AKP88" s="207" t="s">
        <v>1586</v>
      </c>
      <c r="AKQ88" s="207" t="s">
        <v>1587</v>
      </c>
      <c r="AKR88" s="207" t="s">
        <v>8</v>
      </c>
      <c r="AKS88" s="207" t="s">
        <v>1036</v>
      </c>
      <c r="AKT88" s="207" t="s">
        <v>1586</v>
      </c>
      <c r="AKU88" s="207" t="s">
        <v>1587</v>
      </c>
      <c r="AKV88" s="207" t="s">
        <v>8</v>
      </c>
      <c r="AKW88" s="207" t="s">
        <v>1036</v>
      </c>
      <c r="AKX88" s="207" t="s">
        <v>1586</v>
      </c>
      <c r="AKY88" s="207" t="s">
        <v>1587</v>
      </c>
      <c r="AKZ88" s="207" t="s">
        <v>8</v>
      </c>
      <c r="ALA88" s="207" t="s">
        <v>1036</v>
      </c>
      <c r="ALB88" s="207" t="s">
        <v>1586</v>
      </c>
      <c r="ALC88" s="207" t="s">
        <v>1587</v>
      </c>
      <c r="ALD88" s="207" t="s">
        <v>8</v>
      </c>
      <c r="ALE88" s="207" t="s">
        <v>1036</v>
      </c>
      <c r="ALF88" s="207" t="s">
        <v>1586</v>
      </c>
      <c r="ALG88" s="207" t="s">
        <v>1587</v>
      </c>
      <c r="ALH88" s="207" t="s">
        <v>8</v>
      </c>
      <c r="ALI88" s="207" t="s">
        <v>1036</v>
      </c>
      <c r="ALJ88" s="207" t="s">
        <v>1586</v>
      </c>
      <c r="ALK88" s="207" t="s">
        <v>1587</v>
      </c>
      <c r="ALL88" s="207" t="s">
        <v>8</v>
      </c>
      <c r="ALM88" s="207" t="s">
        <v>1036</v>
      </c>
      <c r="ALN88" s="207" t="s">
        <v>1586</v>
      </c>
      <c r="ALO88" s="207" t="s">
        <v>1587</v>
      </c>
      <c r="ALP88" s="207" t="s">
        <v>8</v>
      </c>
      <c r="ALQ88" s="207" t="s">
        <v>1036</v>
      </c>
      <c r="ALR88" s="207" t="s">
        <v>1586</v>
      </c>
      <c r="ALS88" s="207" t="s">
        <v>1587</v>
      </c>
      <c r="ALT88" s="207" t="s">
        <v>8</v>
      </c>
      <c r="ALU88" s="207" t="s">
        <v>1036</v>
      </c>
      <c r="ALV88" s="207" t="s">
        <v>1586</v>
      </c>
      <c r="ALW88" s="207" t="s">
        <v>1587</v>
      </c>
      <c r="ALX88" s="207" t="s">
        <v>8</v>
      </c>
      <c r="ALY88" s="207" t="s">
        <v>1036</v>
      </c>
      <c r="ALZ88" s="207" t="s">
        <v>1586</v>
      </c>
      <c r="AMA88" s="207" t="s">
        <v>1587</v>
      </c>
      <c r="AMB88" s="207" t="s">
        <v>8</v>
      </c>
      <c r="AMC88" s="207" t="s">
        <v>1036</v>
      </c>
      <c r="AMD88" s="207" t="s">
        <v>1586</v>
      </c>
      <c r="AME88" s="207" t="s">
        <v>1587</v>
      </c>
      <c r="AMF88" s="207" t="s">
        <v>8</v>
      </c>
      <c r="AMG88" s="207" t="s">
        <v>1036</v>
      </c>
      <c r="AMH88" s="207" t="s">
        <v>1586</v>
      </c>
      <c r="AMI88" s="207" t="s">
        <v>1587</v>
      </c>
      <c r="AMJ88" s="207" t="s">
        <v>8</v>
      </c>
      <c r="AMK88" s="207" t="s">
        <v>1036</v>
      </c>
      <c r="AML88" s="207" t="s">
        <v>1586</v>
      </c>
      <c r="AMM88" s="207" t="s">
        <v>1587</v>
      </c>
      <c r="AMN88" s="207" t="s">
        <v>8</v>
      </c>
      <c r="AMO88" s="207" t="s">
        <v>1036</v>
      </c>
      <c r="AMP88" s="207" t="s">
        <v>1586</v>
      </c>
      <c r="AMQ88" s="207" t="s">
        <v>1587</v>
      </c>
      <c r="AMR88" s="207" t="s">
        <v>8</v>
      </c>
      <c r="AMS88" s="207" t="s">
        <v>1036</v>
      </c>
      <c r="AMT88" s="207" t="s">
        <v>1586</v>
      </c>
      <c r="AMU88" s="207" t="s">
        <v>1587</v>
      </c>
      <c r="AMV88" s="207" t="s">
        <v>8</v>
      </c>
      <c r="AMW88" s="207" t="s">
        <v>1036</v>
      </c>
      <c r="AMX88" s="207" t="s">
        <v>1586</v>
      </c>
      <c r="AMY88" s="207" t="s">
        <v>1587</v>
      </c>
      <c r="AMZ88" s="207" t="s">
        <v>8</v>
      </c>
      <c r="ANA88" s="207" t="s">
        <v>1036</v>
      </c>
      <c r="ANB88" s="207" t="s">
        <v>1586</v>
      </c>
      <c r="ANC88" s="207" t="s">
        <v>1587</v>
      </c>
      <c r="AND88" s="207" t="s">
        <v>8</v>
      </c>
      <c r="ANE88" s="207" t="s">
        <v>1036</v>
      </c>
      <c r="ANF88" s="207" t="s">
        <v>1586</v>
      </c>
      <c r="ANG88" s="207" t="s">
        <v>1587</v>
      </c>
      <c r="ANH88" s="207" t="s">
        <v>8</v>
      </c>
      <c r="ANI88" s="207" t="s">
        <v>1036</v>
      </c>
      <c r="ANJ88" s="207" t="s">
        <v>1586</v>
      </c>
      <c r="ANK88" s="207" t="s">
        <v>1587</v>
      </c>
      <c r="ANL88" s="207" t="s">
        <v>8</v>
      </c>
      <c r="ANM88" s="207" t="s">
        <v>1036</v>
      </c>
      <c r="ANN88" s="207" t="s">
        <v>1586</v>
      </c>
      <c r="ANO88" s="207" t="s">
        <v>1587</v>
      </c>
      <c r="ANP88" s="207" t="s">
        <v>8</v>
      </c>
      <c r="ANQ88" s="207" t="s">
        <v>1036</v>
      </c>
      <c r="ANR88" s="207" t="s">
        <v>1586</v>
      </c>
      <c r="ANS88" s="207" t="s">
        <v>1587</v>
      </c>
      <c r="ANT88" s="207" t="s">
        <v>8</v>
      </c>
      <c r="ANU88" s="207" t="s">
        <v>1036</v>
      </c>
      <c r="ANV88" s="207" t="s">
        <v>1586</v>
      </c>
      <c r="ANW88" s="207" t="s">
        <v>1587</v>
      </c>
      <c r="ANX88" s="207" t="s">
        <v>8</v>
      </c>
      <c r="ANY88" s="207" t="s">
        <v>1036</v>
      </c>
      <c r="ANZ88" s="207" t="s">
        <v>1586</v>
      </c>
      <c r="AOA88" s="207" t="s">
        <v>1587</v>
      </c>
      <c r="AOB88" s="207" t="s">
        <v>8</v>
      </c>
      <c r="AOC88" s="207" t="s">
        <v>1036</v>
      </c>
      <c r="AOD88" s="207" t="s">
        <v>1586</v>
      </c>
      <c r="AOE88" s="207" t="s">
        <v>1587</v>
      </c>
      <c r="AOF88" s="207" t="s">
        <v>8</v>
      </c>
      <c r="AOG88" s="207" t="s">
        <v>1036</v>
      </c>
      <c r="AOH88" s="207" t="s">
        <v>1586</v>
      </c>
      <c r="AOI88" s="207" t="s">
        <v>1587</v>
      </c>
      <c r="AOJ88" s="207" t="s">
        <v>8</v>
      </c>
      <c r="AOK88" s="207" t="s">
        <v>1036</v>
      </c>
      <c r="AOL88" s="207" t="s">
        <v>1586</v>
      </c>
      <c r="AOM88" s="207" t="s">
        <v>1587</v>
      </c>
      <c r="AON88" s="207" t="s">
        <v>8</v>
      </c>
      <c r="AOO88" s="207" t="s">
        <v>1036</v>
      </c>
      <c r="AOP88" s="207" t="s">
        <v>1586</v>
      </c>
      <c r="AOQ88" s="207" t="s">
        <v>1587</v>
      </c>
      <c r="AOR88" s="207" t="s">
        <v>8</v>
      </c>
      <c r="AOS88" s="207" t="s">
        <v>1036</v>
      </c>
      <c r="AOT88" s="207" t="s">
        <v>1586</v>
      </c>
      <c r="AOU88" s="207" t="s">
        <v>1587</v>
      </c>
      <c r="AOV88" s="207" t="s">
        <v>8</v>
      </c>
      <c r="AOW88" s="207" t="s">
        <v>1036</v>
      </c>
      <c r="AOX88" s="207" t="s">
        <v>1586</v>
      </c>
      <c r="AOY88" s="207" t="s">
        <v>1587</v>
      </c>
      <c r="AOZ88" s="207" t="s">
        <v>8</v>
      </c>
      <c r="APA88" s="207" t="s">
        <v>1036</v>
      </c>
      <c r="APB88" s="207" t="s">
        <v>1586</v>
      </c>
      <c r="APC88" s="207" t="s">
        <v>1587</v>
      </c>
      <c r="APD88" s="207" t="s">
        <v>8</v>
      </c>
      <c r="APE88" s="207" t="s">
        <v>1036</v>
      </c>
      <c r="APF88" s="207" t="s">
        <v>1586</v>
      </c>
      <c r="APG88" s="207" t="s">
        <v>1587</v>
      </c>
      <c r="APH88" s="207" t="s">
        <v>8</v>
      </c>
      <c r="API88" s="207" t="s">
        <v>1036</v>
      </c>
      <c r="APJ88" s="207" t="s">
        <v>1586</v>
      </c>
      <c r="APK88" s="207" t="s">
        <v>1587</v>
      </c>
      <c r="APL88" s="207" t="s">
        <v>8</v>
      </c>
      <c r="APM88" s="207" t="s">
        <v>1036</v>
      </c>
      <c r="APN88" s="207" t="s">
        <v>1586</v>
      </c>
      <c r="APO88" s="207" t="s">
        <v>1587</v>
      </c>
      <c r="APP88" s="207" t="s">
        <v>8</v>
      </c>
      <c r="APQ88" s="207" t="s">
        <v>1036</v>
      </c>
      <c r="APR88" s="207" t="s">
        <v>1586</v>
      </c>
      <c r="APS88" s="207" t="s">
        <v>1587</v>
      </c>
      <c r="APT88" s="207" t="s">
        <v>8</v>
      </c>
      <c r="APU88" s="207" t="s">
        <v>1036</v>
      </c>
      <c r="APV88" s="207" t="s">
        <v>1586</v>
      </c>
      <c r="APW88" s="207" t="s">
        <v>1587</v>
      </c>
      <c r="APX88" s="207" t="s">
        <v>8</v>
      </c>
      <c r="APY88" s="207" t="s">
        <v>1036</v>
      </c>
      <c r="APZ88" s="207" t="s">
        <v>1586</v>
      </c>
      <c r="AQA88" s="207" t="s">
        <v>1587</v>
      </c>
      <c r="AQB88" s="207" t="s">
        <v>8</v>
      </c>
      <c r="AQC88" s="207" t="s">
        <v>1036</v>
      </c>
      <c r="AQD88" s="207" t="s">
        <v>1586</v>
      </c>
      <c r="AQE88" s="207" t="s">
        <v>1587</v>
      </c>
      <c r="AQF88" s="207" t="s">
        <v>8</v>
      </c>
      <c r="AQG88" s="207" t="s">
        <v>1036</v>
      </c>
      <c r="AQH88" s="207" t="s">
        <v>1586</v>
      </c>
      <c r="AQI88" s="207" t="s">
        <v>1587</v>
      </c>
      <c r="AQJ88" s="207" t="s">
        <v>8</v>
      </c>
      <c r="AQK88" s="207" t="s">
        <v>1036</v>
      </c>
      <c r="AQL88" s="207" t="s">
        <v>1586</v>
      </c>
      <c r="AQM88" s="207" t="s">
        <v>1587</v>
      </c>
      <c r="AQN88" s="207" t="s">
        <v>8</v>
      </c>
      <c r="AQO88" s="207" t="s">
        <v>1036</v>
      </c>
      <c r="AQP88" s="207" t="s">
        <v>1586</v>
      </c>
      <c r="AQQ88" s="207" t="s">
        <v>1587</v>
      </c>
      <c r="AQR88" s="207" t="s">
        <v>8</v>
      </c>
      <c r="AQS88" s="207" t="s">
        <v>1036</v>
      </c>
      <c r="AQT88" s="207" t="s">
        <v>1586</v>
      </c>
      <c r="AQU88" s="207" t="s">
        <v>1587</v>
      </c>
      <c r="AQV88" s="207" t="s">
        <v>8</v>
      </c>
      <c r="AQW88" s="207" t="s">
        <v>1036</v>
      </c>
      <c r="AQX88" s="207" t="s">
        <v>1586</v>
      </c>
      <c r="AQY88" s="207" t="s">
        <v>1587</v>
      </c>
      <c r="AQZ88" s="207" t="s">
        <v>8</v>
      </c>
      <c r="ARA88" s="207" t="s">
        <v>1036</v>
      </c>
      <c r="ARB88" s="207" t="s">
        <v>1586</v>
      </c>
      <c r="ARC88" s="207" t="s">
        <v>1587</v>
      </c>
      <c r="ARD88" s="207" t="s">
        <v>8</v>
      </c>
      <c r="ARE88" s="207" t="s">
        <v>1036</v>
      </c>
      <c r="ARF88" s="207" t="s">
        <v>1586</v>
      </c>
      <c r="ARG88" s="207" t="s">
        <v>1587</v>
      </c>
      <c r="ARH88" s="207" t="s">
        <v>8</v>
      </c>
      <c r="ARI88" s="207" t="s">
        <v>1036</v>
      </c>
      <c r="ARJ88" s="207" t="s">
        <v>1586</v>
      </c>
      <c r="ARK88" s="207" t="s">
        <v>1587</v>
      </c>
      <c r="ARL88" s="207" t="s">
        <v>8</v>
      </c>
      <c r="ARM88" s="207" t="s">
        <v>1036</v>
      </c>
      <c r="ARN88" s="207" t="s">
        <v>1586</v>
      </c>
      <c r="ARO88" s="207" t="s">
        <v>1587</v>
      </c>
      <c r="ARP88" s="207" t="s">
        <v>8</v>
      </c>
      <c r="ARQ88" s="207" t="s">
        <v>1036</v>
      </c>
      <c r="ARR88" s="207" t="s">
        <v>1586</v>
      </c>
      <c r="ARS88" s="207" t="s">
        <v>1587</v>
      </c>
      <c r="ART88" s="207" t="s">
        <v>8</v>
      </c>
      <c r="ARU88" s="207" t="s">
        <v>1036</v>
      </c>
      <c r="ARV88" s="207" t="s">
        <v>1586</v>
      </c>
      <c r="ARW88" s="207" t="s">
        <v>1587</v>
      </c>
      <c r="ARX88" s="207" t="s">
        <v>8</v>
      </c>
      <c r="ARY88" s="207" t="s">
        <v>1036</v>
      </c>
      <c r="ARZ88" s="207" t="s">
        <v>1586</v>
      </c>
      <c r="ASA88" s="207" t="s">
        <v>1587</v>
      </c>
      <c r="ASB88" s="207" t="s">
        <v>8</v>
      </c>
      <c r="ASC88" s="207" t="s">
        <v>1036</v>
      </c>
      <c r="ASD88" s="207" t="s">
        <v>1586</v>
      </c>
      <c r="ASE88" s="207" t="s">
        <v>1587</v>
      </c>
      <c r="ASF88" s="207" t="s">
        <v>8</v>
      </c>
      <c r="ASG88" s="207" t="s">
        <v>1036</v>
      </c>
      <c r="ASH88" s="207" t="s">
        <v>1586</v>
      </c>
      <c r="ASI88" s="207" t="s">
        <v>1587</v>
      </c>
      <c r="ASJ88" s="207" t="s">
        <v>8</v>
      </c>
      <c r="ASK88" s="207" t="s">
        <v>1036</v>
      </c>
      <c r="ASL88" s="207" t="s">
        <v>1586</v>
      </c>
      <c r="ASM88" s="207" t="s">
        <v>1587</v>
      </c>
      <c r="ASN88" s="207" t="s">
        <v>8</v>
      </c>
      <c r="ASO88" s="207" t="s">
        <v>1036</v>
      </c>
      <c r="ASP88" s="207" t="s">
        <v>1586</v>
      </c>
      <c r="ASQ88" s="207" t="s">
        <v>1587</v>
      </c>
      <c r="ASR88" s="207" t="s">
        <v>8</v>
      </c>
      <c r="ASS88" s="207" t="s">
        <v>1036</v>
      </c>
      <c r="AST88" s="207" t="s">
        <v>1586</v>
      </c>
      <c r="ASU88" s="207" t="s">
        <v>1587</v>
      </c>
      <c r="ASV88" s="207" t="s">
        <v>8</v>
      </c>
      <c r="ASW88" s="207" t="s">
        <v>1036</v>
      </c>
      <c r="ASX88" s="207" t="s">
        <v>1586</v>
      </c>
      <c r="ASY88" s="207" t="s">
        <v>1587</v>
      </c>
      <c r="ASZ88" s="207" t="s">
        <v>8</v>
      </c>
      <c r="ATA88" s="207" t="s">
        <v>1036</v>
      </c>
      <c r="ATB88" s="207" t="s">
        <v>1586</v>
      </c>
      <c r="ATC88" s="207" t="s">
        <v>1587</v>
      </c>
      <c r="ATD88" s="207" t="s">
        <v>8</v>
      </c>
      <c r="ATE88" s="207" t="s">
        <v>1036</v>
      </c>
      <c r="ATF88" s="207" t="s">
        <v>1586</v>
      </c>
      <c r="ATG88" s="207" t="s">
        <v>1587</v>
      </c>
      <c r="ATH88" s="207" t="s">
        <v>8</v>
      </c>
      <c r="ATI88" s="207" t="s">
        <v>1036</v>
      </c>
      <c r="ATJ88" s="207" t="s">
        <v>1586</v>
      </c>
      <c r="ATK88" s="207" t="s">
        <v>1587</v>
      </c>
      <c r="ATL88" s="207" t="s">
        <v>8</v>
      </c>
      <c r="ATM88" s="207" t="s">
        <v>1036</v>
      </c>
      <c r="ATN88" s="207" t="s">
        <v>1586</v>
      </c>
      <c r="ATO88" s="207" t="s">
        <v>1587</v>
      </c>
      <c r="ATP88" s="207" t="s">
        <v>8</v>
      </c>
      <c r="ATQ88" s="207" t="s">
        <v>1036</v>
      </c>
      <c r="ATR88" s="207" t="s">
        <v>1586</v>
      </c>
      <c r="ATS88" s="207" t="s">
        <v>1587</v>
      </c>
      <c r="ATT88" s="207" t="s">
        <v>8</v>
      </c>
      <c r="ATU88" s="207" t="s">
        <v>1036</v>
      </c>
      <c r="ATV88" s="207" t="s">
        <v>1586</v>
      </c>
      <c r="ATW88" s="207" t="s">
        <v>1587</v>
      </c>
      <c r="ATX88" s="207" t="s">
        <v>8</v>
      </c>
      <c r="ATY88" s="207" t="s">
        <v>1036</v>
      </c>
      <c r="ATZ88" s="207" t="s">
        <v>1586</v>
      </c>
      <c r="AUA88" s="207" t="s">
        <v>1587</v>
      </c>
      <c r="AUB88" s="207" t="s">
        <v>8</v>
      </c>
      <c r="AUC88" s="207" t="s">
        <v>1036</v>
      </c>
      <c r="AUD88" s="207" t="s">
        <v>1586</v>
      </c>
      <c r="AUE88" s="207" t="s">
        <v>1587</v>
      </c>
      <c r="AUF88" s="207" t="s">
        <v>8</v>
      </c>
      <c r="AUG88" s="207" t="s">
        <v>1036</v>
      </c>
      <c r="AUH88" s="207" t="s">
        <v>1586</v>
      </c>
      <c r="AUI88" s="207" t="s">
        <v>1587</v>
      </c>
      <c r="AUJ88" s="207" t="s">
        <v>8</v>
      </c>
      <c r="AUK88" s="207" t="s">
        <v>1036</v>
      </c>
      <c r="AUL88" s="207" t="s">
        <v>1586</v>
      </c>
      <c r="AUM88" s="207" t="s">
        <v>1587</v>
      </c>
      <c r="AUN88" s="207" t="s">
        <v>8</v>
      </c>
      <c r="AUO88" s="207" t="s">
        <v>1036</v>
      </c>
      <c r="AUP88" s="207" t="s">
        <v>1586</v>
      </c>
      <c r="AUQ88" s="207" t="s">
        <v>1587</v>
      </c>
      <c r="AUR88" s="207" t="s">
        <v>8</v>
      </c>
      <c r="AUS88" s="207" t="s">
        <v>1036</v>
      </c>
      <c r="AUT88" s="207" t="s">
        <v>1586</v>
      </c>
      <c r="AUU88" s="207" t="s">
        <v>1587</v>
      </c>
      <c r="AUV88" s="207" t="s">
        <v>8</v>
      </c>
      <c r="AUW88" s="207" t="s">
        <v>1036</v>
      </c>
      <c r="AUX88" s="207" t="s">
        <v>1586</v>
      </c>
      <c r="AUY88" s="207" t="s">
        <v>1587</v>
      </c>
      <c r="AUZ88" s="207" t="s">
        <v>8</v>
      </c>
      <c r="AVA88" s="207" t="s">
        <v>1036</v>
      </c>
      <c r="AVB88" s="207" t="s">
        <v>1586</v>
      </c>
      <c r="AVC88" s="207" t="s">
        <v>1587</v>
      </c>
      <c r="AVD88" s="207" t="s">
        <v>8</v>
      </c>
      <c r="AVE88" s="207" t="s">
        <v>1036</v>
      </c>
      <c r="AVF88" s="207" t="s">
        <v>1586</v>
      </c>
      <c r="AVG88" s="207" t="s">
        <v>1587</v>
      </c>
      <c r="AVH88" s="207" t="s">
        <v>8</v>
      </c>
      <c r="AVI88" s="207" t="s">
        <v>1036</v>
      </c>
      <c r="AVJ88" s="207" t="s">
        <v>1586</v>
      </c>
      <c r="AVK88" s="207" t="s">
        <v>1587</v>
      </c>
      <c r="AVL88" s="207" t="s">
        <v>8</v>
      </c>
      <c r="AVM88" s="207" t="s">
        <v>1036</v>
      </c>
      <c r="AVN88" s="207" t="s">
        <v>1586</v>
      </c>
      <c r="AVO88" s="207" t="s">
        <v>1587</v>
      </c>
      <c r="AVP88" s="207" t="s">
        <v>8</v>
      </c>
      <c r="AVQ88" s="207" t="s">
        <v>1036</v>
      </c>
      <c r="AVR88" s="207" t="s">
        <v>1586</v>
      </c>
      <c r="AVS88" s="207" t="s">
        <v>1587</v>
      </c>
      <c r="AVT88" s="207" t="s">
        <v>8</v>
      </c>
      <c r="AVU88" s="207" t="s">
        <v>1036</v>
      </c>
      <c r="AVV88" s="207" t="s">
        <v>1586</v>
      </c>
      <c r="AVW88" s="207" t="s">
        <v>1587</v>
      </c>
      <c r="AVX88" s="207" t="s">
        <v>8</v>
      </c>
      <c r="AVY88" s="207" t="s">
        <v>1036</v>
      </c>
      <c r="AVZ88" s="207" t="s">
        <v>1586</v>
      </c>
      <c r="AWA88" s="207" t="s">
        <v>1587</v>
      </c>
      <c r="AWB88" s="207" t="s">
        <v>8</v>
      </c>
      <c r="AWC88" s="207" t="s">
        <v>1036</v>
      </c>
      <c r="AWD88" s="207" t="s">
        <v>1586</v>
      </c>
      <c r="AWE88" s="207" t="s">
        <v>1587</v>
      </c>
      <c r="AWF88" s="207" t="s">
        <v>8</v>
      </c>
      <c r="AWG88" s="207" t="s">
        <v>1036</v>
      </c>
      <c r="AWH88" s="207" t="s">
        <v>1586</v>
      </c>
      <c r="AWI88" s="207" t="s">
        <v>1587</v>
      </c>
      <c r="AWJ88" s="207" t="s">
        <v>8</v>
      </c>
      <c r="AWK88" s="207" t="s">
        <v>1036</v>
      </c>
      <c r="AWL88" s="207" t="s">
        <v>1586</v>
      </c>
      <c r="AWM88" s="207" t="s">
        <v>1587</v>
      </c>
      <c r="AWN88" s="207" t="s">
        <v>8</v>
      </c>
      <c r="AWO88" s="207" t="s">
        <v>1036</v>
      </c>
      <c r="AWP88" s="207" t="s">
        <v>1586</v>
      </c>
      <c r="AWQ88" s="207" t="s">
        <v>1587</v>
      </c>
      <c r="AWR88" s="207" t="s">
        <v>8</v>
      </c>
      <c r="AWS88" s="207" t="s">
        <v>1036</v>
      </c>
      <c r="AWT88" s="207" t="s">
        <v>1586</v>
      </c>
      <c r="AWU88" s="207" t="s">
        <v>1587</v>
      </c>
      <c r="AWV88" s="207" t="s">
        <v>8</v>
      </c>
      <c r="AWW88" s="207" t="s">
        <v>1036</v>
      </c>
      <c r="AWX88" s="207" t="s">
        <v>1586</v>
      </c>
      <c r="AWY88" s="207" t="s">
        <v>1587</v>
      </c>
      <c r="AWZ88" s="207" t="s">
        <v>8</v>
      </c>
      <c r="AXA88" s="207" t="s">
        <v>1036</v>
      </c>
      <c r="AXB88" s="207" t="s">
        <v>1586</v>
      </c>
      <c r="AXC88" s="207" t="s">
        <v>1587</v>
      </c>
      <c r="AXD88" s="207" t="s">
        <v>8</v>
      </c>
      <c r="AXE88" s="207" t="s">
        <v>1036</v>
      </c>
      <c r="AXF88" s="207" t="s">
        <v>1586</v>
      </c>
      <c r="AXG88" s="207" t="s">
        <v>1587</v>
      </c>
      <c r="AXH88" s="207" t="s">
        <v>8</v>
      </c>
      <c r="AXI88" s="207" t="s">
        <v>1036</v>
      </c>
      <c r="AXJ88" s="207" t="s">
        <v>1586</v>
      </c>
      <c r="AXK88" s="207" t="s">
        <v>1587</v>
      </c>
      <c r="AXL88" s="207" t="s">
        <v>8</v>
      </c>
      <c r="AXM88" s="207" t="s">
        <v>1036</v>
      </c>
      <c r="AXN88" s="207" t="s">
        <v>1586</v>
      </c>
      <c r="AXO88" s="207" t="s">
        <v>1587</v>
      </c>
      <c r="AXP88" s="207" t="s">
        <v>8</v>
      </c>
      <c r="AXQ88" s="207" t="s">
        <v>1036</v>
      </c>
      <c r="AXR88" s="207" t="s">
        <v>1586</v>
      </c>
      <c r="AXS88" s="207" t="s">
        <v>1587</v>
      </c>
      <c r="AXT88" s="207" t="s">
        <v>8</v>
      </c>
      <c r="AXU88" s="207" t="s">
        <v>1036</v>
      </c>
      <c r="AXV88" s="207" t="s">
        <v>1586</v>
      </c>
      <c r="AXW88" s="207" t="s">
        <v>1587</v>
      </c>
      <c r="AXX88" s="207" t="s">
        <v>8</v>
      </c>
      <c r="AXY88" s="207" t="s">
        <v>1036</v>
      </c>
      <c r="AXZ88" s="207" t="s">
        <v>1586</v>
      </c>
      <c r="AYA88" s="207" t="s">
        <v>1587</v>
      </c>
      <c r="AYB88" s="207" t="s">
        <v>8</v>
      </c>
      <c r="AYC88" s="207" t="s">
        <v>1036</v>
      </c>
      <c r="AYD88" s="207" t="s">
        <v>1586</v>
      </c>
      <c r="AYE88" s="207" t="s">
        <v>1587</v>
      </c>
      <c r="AYF88" s="207" t="s">
        <v>8</v>
      </c>
      <c r="AYG88" s="207" t="s">
        <v>1036</v>
      </c>
      <c r="AYH88" s="207" t="s">
        <v>1586</v>
      </c>
      <c r="AYI88" s="207" t="s">
        <v>1587</v>
      </c>
      <c r="AYJ88" s="207" t="s">
        <v>8</v>
      </c>
      <c r="AYK88" s="207" t="s">
        <v>1036</v>
      </c>
      <c r="AYL88" s="207" t="s">
        <v>1586</v>
      </c>
      <c r="AYM88" s="207" t="s">
        <v>1587</v>
      </c>
      <c r="AYN88" s="207" t="s">
        <v>8</v>
      </c>
      <c r="AYO88" s="207" t="s">
        <v>1036</v>
      </c>
      <c r="AYP88" s="207" t="s">
        <v>1586</v>
      </c>
      <c r="AYQ88" s="207" t="s">
        <v>1587</v>
      </c>
      <c r="AYR88" s="207" t="s">
        <v>8</v>
      </c>
      <c r="AYS88" s="207" t="s">
        <v>1036</v>
      </c>
      <c r="AYT88" s="207" t="s">
        <v>1586</v>
      </c>
      <c r="AYU88" s="207" t="s">
        <v>1587</v>
      </c>
      <c r="AYV88" s="207" t="s">
        <v>8</v>
      </c>
      <c r="AYW88" s="207" t="s">
        <v>1036</v>
      </c>
      <c r="AYX88" s="207" t="s">
        <v>1586</v>
      </c>
      <c r="AYY88" s="207" t="s">
        <v>1587</v>
      </c>
      <c r="AYZ88" s="207" t="s">
        <v>8</v>
      </c>
      <c r="AZA88" s="207" t="s">
        <v>1036</v>
      </c>
      <c r="AZB88" s="207" t="s">
        <v>1586</v>
      </c>
      <c r="AZC88" s="207" t="s">
        <v>1587</v>
      </c>
      <c r="AZD88" s="207" t="s">
        <v>8</v>
      </c>
      <c r="AZE88" s="207" t="s">
        <v>1036</v>
      </c>
      <c r="AZF88" s="207" t="s">
        <v>1586</v>
      </c>
      <c r="AZG88" s="207" t="s">
        <v>1587</v>
      </c>
      <c r="AZH88" s="207" t="s">
        <v>8</v>
      </c>
      <c r="AZI88" s="207" t="s">
        <v>1036</v>
      </c>
      <c r="AZJ88" s="207" t="s">
        <v>1586</v>
      </c>
      <c r="AZK88" s="207" t="s">
        <v>1587</v>
      </c>
      <c r="AZL88" s="207" t="s">
        <v>8</v>
      </c>
      <c r="AZM88" s="207" t="s">
        <v>1036</v>
      </c>
      <c r="AZN88" s="207" t="s">
        <v>1586</v>
      </c>
      <c r="AZO88" s="207" t="s">
        <v>1587</v>
      </c>
      <c r="AZP88" s="207" t="s">
        <v>8</v>
      </c>
      <c r="AZQ88" s="207" t="s">
        <v>1036</v>
      </c>
      <c r="AZR88" s="207" t="s">
        <v>1586</v>
      </c>
      <c r="AZS88" s="207" t="s">
        <v>1587</v>
      </c>
      <c r="AZT88" s="207" t="s">
        <v>8</v>
      </c>
      <c r="AZU88" s="207" t="s">
        <v>1036</v>
      </c>
      <c r="AZV88" s="207" t="s">
        <v>1586</v>
      </c>
      <c r="AZW88" s="207" t="s">
        <v>1587</v>
      </c>
      <c r="AZX88" s="207" t="s">
        <v>8</v>
      </c>
      <c r="AZY88" s="207" t="s">
        <v>1036</v>
      </c>
      <c r="AZZ88" s="207" t="s">
        <v>1586</v>
      </c>
      <c r="BAA88" s="207" t="s">
        <v>1587</v>
      </c>
      <c r="BAB88" s="207" t="s">
        <v>8</v>
      </c>
      <c r="BAC88" s="207" t="s">
        <v>1036</v>
      </c>
      <c r="BAD88" s="207" t="s">
        <v>1586</v>
      </c>
      <c r="BAE88" s="207" t="s">
        <v>1587</v>
      </c>
      <c r="BAF88" s="207" t="s">
        <v>8</v>
      </c>
      <c r="BAG88" s="207" t="s">
        <v>1036</v>
      </c>
      <c r="BAH88" s="207" t="s">
        <v>1586</v>
      </c>
      <c r="BAI88" s="207" t="s">
        <v>1587</v>
      </c>
      <c r="BAJ88" s="207" t="s">
        <v>8</v>
      </c>
      <c r="BAK88" s="207" t="s">
        <v>1036</v>
      </c>
      <c r="BAL88" s="207" t="s">
        <v>1586</v>
      </c>
      <c r="BAM88" s="207" t="s">
        <v>1587</v>
      </c>
      <c r="BAN88" s="207" t="s">
        <v>8</v>
      </c>
      <c r="BAO88" s="207" t="s">
        <v>1036</v>
      </c>
      <c r="BAP88" s="207" t="s">
        <v>1586</v>
      </c>
      <c r="BAQ88" s="207" t="s">
        <v>1587</v>
      </c>
      <c r="BAR88" s="207" t="s">
        <v>8</v>
      </c>
      <c r="BAS88" s="207" t="s">
        <v>1036</v>
      </c>
      <c r="BAT88" s="207" t="s">
        <v>1586</v>
      </c>
      <c r="BAU88" s="207" t="s">
        <v>1587</v>
      </c>
      <c r="BAV88" s="207" t="s">
        <v>8</v>
      </c>
      <c r="BAW88" s="207" t="s">
        <v>1036</v>
      </c>
      <c r="BAX88" s="207" t="s">
        <v>1586</v>
      </c>
      <c r="BAY88" s="207" t="s">
        <v>1587</v>
      </c>
      <c r="BAZ88" s="207" t="s">
        <v>8</v>
      </c>
      <c r="BBA88" s="207" t="s">
        <v>1036</v>
      </c>
      <c r="BBB88" s="207" t="s">
        <v>1586</v>
      </c>
      <c r="BBC88" s="207" t="s">
        <v>1587</v>
      </c>
      <c r="BBD88" s="207" t="s">
        <v>8</v>
      </c>
      <c r="BBE88" s="207" t="s">
        <v>1036</v>
      </c>
      <c r="BBF88" s="207" t="s">
        <v>1586</v>
      </c>
      <c r="BBG88" s="207" t="s">
        <v>1587</v>
      </c>
      <c r="BBH88" s="207" t="s">
        <v>8</v>
      </c>
      <c r="BBI88" s="207" t="s">
        <v>1036</v>
      </c>
      <c r="BBJ88" s="207" t="s">
        <v>1586</v>
      </c>
      <c r="BBK88" s="207" t="s">
        <v>1587</v>
      </c>
      <c r="BBL88" s="207" t="s">
        <v>8</v>
      </c>
      <c r="BBM88" s="207" t="s">
        <v>1036</v>
      </c>
      <c r="BBN88" s="207" t="s">
        <v>1586</v>
      </c>
      <c r="BBO88" s="207" t="s">
        <v>1587</v>
      </c>
      <c r="BBP88" s="207" t="s">
        <v>8</v>
      </c>
      <c r="BBQ88" s="207" t="s">
        <v>1036</v>
      </c>
      <c r="BBR88" s="207" t="s">
        <v>1586</v>
      </c>
      <c r="BBS88" s="207" t="s">
        <v>1587</v>
      </c>
      <c r="BBT88" s="207" t="s">
        <v>8</v>
      </c>
      <c r="BBU88" s="207" t="s">
        <v>1036</v>
      </c>
      <c r="BBV88" s="207" t="s">
        <v>1586</v>
      </c>
      <c r="BBW88" s="207" t="s">
        <v>1587</v>
      </c>
      <c r="BBX88" s="207" t="s">
        <v>8</v>
      </c>
      <c r="BBY88" s="207" t="s">
        <v>1036</v>
      </c>
      <c r="BBZ88" s="207" t="s">
        <v>1586</v>
      </c>
      <c r="BCA88" s="207" t="s">
        <v>1587</v>
      </c>
      <c r="BCB88" s="207" t="s">
        <v>8</v>
      </c>
      <c r="BCC88" s="207" t="s">
        <v>1036</v>
      </c>
      <c r="BCD88" s="207" t="s">
        <v>1586</v>
      </c>
      <c r="BCE88" s="207" t="s">
        <v>1587</v>
      </c>
      <c r="BCF88" s="207" t="s">
        <v>8</v>
      </c>
      <c r="BCG88" s="207" t="s">
        <v>1036</v>
      </c>
      <c r="BCH88" s="207" t="s">
        <v>1586</v>
      </c>
      <c r="BCI88" s="207" t="s">
        <v>1587</v>
      </c>
      <c r="BCJ88" s="207" t="s">
        <v>8</v>
      </c>
      <c r="BCK88" s="207" t="s">
        <v>1036</v>
      </c>
      <c r="BCL88" s="207" t="s">
        <v>1586</v>
      </c>
      <c r="BCM88" s="207" t="s">
        <v>1587</v>
      </c>
      <c r="BCN88" s="207" t="s">
        <v>8</v>
      </c>
      <c r="BCO88" s="207" t="s">
        <v>1036</v>
      </c>
      <c r="BCP88" s="207" t="s">
        <v>1586</v>
      </c>
      <c r="BCQ88" s="207" t="s">
        <v>1587</v>
      </c>
      <c r="BCR88" s="207" t="s">
        <v>8</v>
      </c>
      <c r="BCS88" s="207" t="s">
        <v>1036</v>
      </c>
      <c r="BCT88" s="207" t="s">
        <v>1586</v>
      </c>
      <c r="BCU88" s="207" t="s">
        <v>1587</v>
      </c>
      <c r="BCV88" s="207" t="s">
        <v>8</v>
      </c>
      <c r="BCW88" s="207" t="s">
        <v>1036</v>
      </c>
      <c r="BCX88" s="207" t="s">
        <v>1586</v>
      </c>
      <c r="BCY88" s="207" t="s">
        <v>1587</v>
      </c>
      <c r="BCZ88" s="207" t="s">
        <v>8</v>
      </c>
      <c r="BDA88" s="207" t="s">
        <v>1036</v>
      </c>
      <c r="BDB88" s="207" t="s">
        <v>1586</v>
      </c>
      <c r="BDC88" s="207" t="s">
        <v>1587</v>
      </c>
      <c r="BDD88" s="207" t="s">
        <v>8</v>
      </c>
      <c r="BDE88" s="207" t="s">
        <v>1036</v>
      </c>
      <c r="BDF88" s="207" t="s">
        <v>1586</v>
      </c>
      <c r="BDG88" s="207" t="s">
        <v>1587</v>
      </c>
      <c r="BDH88" s="207" t="s">
        <v>8</v>
      </c>
      <c r="BDI88" s="207" t="s">
        <v>1036</v>
      </c>
      <c r="BDJ88" s="207" t="s">
        <v>1586</v>
      </c>
      <c r="BDK88" s="207" t="s">
        <v>1587</v>
      </c>
      <c r="BDL88" s="207" t="s">
        <v>8</v>
      </c>
      <c r="BDM88" s="207" t="s">
        <v>1036</v>
      </c>
      <c r="BDN88" s="207" t="s">
        <v>1586</v>
      </c>
      <c r="BDO88" s="207" t="s">
        <v>1587</v>
      </c>
      <c r="BDP88" s="207" t="s">
        <v>8</v>
      </c>
      <c r="BDQ88" s="207" t="s">
        <v>1036</v>
      </c>
      <c r="BDR88" s="207" t="s">
        <v>1586</v>
      </c>
      <c r="BDS88" s="207" t="s">
        <v>1587</v>
      </c>
      <c r="BDT88" s="207" t="s">
        <v>8</v>
      </c>
      <c r="BDU88" s="207" t="s">
        <v>1036</v>
      </c>
      <c r="BDV88" s="207" t="s">
        <v>1586</v>
      </c>
      <c r="BDW88" s="207" t="s">
        <v>1587</v>
      </c>
      <c r="BDX88" s="207" t="s">
        <v>8</v>
      </c>
      <c r="BDY88" s="207" t="s">
        <v>1036</v>
      </c>
      <c r="BDZ88" s="207" t="s">
        <v>1586</v>
      </c>
      <c r="BEA88" s="207" t="s">
        <v>1587</v>
      </c>
      <c r="BEB88" s="207" t="s">
        <v>8</v>
      </c>
      <c r="BEC88" s="207" t="s">
        <v>1036</v>
      </c>
      <c r="BED88" s="207" t="s">
        <v>1586</v>
      </c>
      <c r="BEE88" s="207" t="s">
        <v>1587</v>
      </c>
      <c r="BEF88" s="207" t="s">
        <v>8</v>
      </c>
      <c r="BEG88" s="207" t="s">
        <v>1036</v>
      </c>
      <c r="BEH88" s="207" t="s">
        <v>1586</v>
      </c>
      <c r="BEI88" s="207" t="s">
        <v>1587</v>
      </c>
      <c r="BEJ88" s="207" t="s">
        <v>8</v>
      </c>
      <c r="BEK88" s="207" t="s">
        <v>1036</v>
      </c>
      <c r="BEL88" s="207" t="s">
        <v>1586</v>
      </c>
      <c r="BEM88" s="207" t="s">
        <v>1587</v>
      </c>
      <c r="BEN88" s="207" t="s">
        <v>8</v>
      </c>
      <c r="BEO88" s="207" t="s">
        <v>1036</v>
      </c>
      <c r="BEP88" s="207" t="s">
        <v>1586</v>
      </c>
      <c r="BEQ88" s="207" t="s">
        <v>1587</v>
      </c>
      <c r="BER88" s="207" t="s">
        <v>8</v>
      </c>
      <c r="BES88" s="207" t="s">
        <v>1036</v>
      </c>
      <c r="BET88" s="207" t="s">
        <v>1586</v>
      </c>
      <c r="BEU88" s="207" t="s">
        <v>1587</v>
      </c>
      <c r="BEV88" s="207" t="s">
        <v>8</v>
      </c>
      <c r="BEW88" s="207" t="s">
        <v>1036</v>
      </c>
      <c r="BEX88" s="207" t="s">
        <v>1586</v>
      </c>
      <c r="BEY88" s="207" t="s">
        <v>1587</v>
      </c>
      <c r="BEZ88" s="207" t="s">
        <v>8</v>
      </c>
      <c r="BFA88" s="207" t="s">
        <v>1036</v>
      </c>
      <c r="BFB88" s="207" t="s">
        <v>1586</v>
      </c>
      <c r="BFC88" s="207" t="s">
        <v>1587</v>
      </c>
      <c r="BFD88" s="207" t="s">
        <v>8</v>
      </c>
      <c r="BFE88" s="207" t="s">
        <v>1036</v>
      </c>
      <c r="BFF88" s="207" t="s">
        <v>1586</v>
      </c>
      <c r="BFG88" s="207" t="s">
        <v>1587</v>
      </c>
      <c r="BFH88" s="207" t="s">
        <v>8</v>
      </c>
      <c r="BFI88" s="207" t="s">
        <v>1036</v>
      </c>
      <c r="BFJ88" s="207" t="s">
        <v>1586</v>
      </c>
      <c r="BFK88" s="207" t="s">
        <v>1587</v>
      </c>
      <c r="BFL88" s="207" t="s">
        <v>8</v>
      </c>
      <c r="BFM88" s="207" t="s">
        <v>1036</v>
      </c>
      <c r="BFN88" s="207" t="s">
        <v>1586</v>
      </c>
      <c r="BFO88" s="207" t="s">
        <v>1587</v>
      </c>
      <c r="BFP88" s="207" t="s">
        <v>8</v>
      </c>
      <c r="BFQ88" s="207" t="s">
        <v>1036</v>
      </c>
      <c r="BFR88" s="207" t="s">
        <v>1586</v>
      </c>
      <c r="BFS88" s="207" t="s">
        <v>1587</v>
      </c>
      <c r="BFT88" s="207" t="s">
        <v>8</v>
      </c>
      <c r="BFU88" s="207" t="s">
        <v>1036</v>
      </c>
      <c r="BFV88" s="207" t="s">
        <v>1586</v>
      </c>
      <c r="BFW88" s="207" t="s">
        <v>1587</v>
      </c>
      <c r="BFX88" s="207" t="s">
        <v>8</v>
      </c>
      <c r="BFY88" s="207" t="s">
        <v>1036</v>
      </c>
      <c r="BFZ88" s="207" t="s">
        <v>1586</v>
      </c>
      <c r="BGA88" s="207" t="s">
        <v>1587</v>
      </c>
      <c r="BGB88" s="207" t="s">
        <v>8</v>
      </c>
      <c r="BGC88" s="207" t="s">
        <v>1036</v>
      </c>
      <c r="BGD88" s="207" t="s">
        <v>1586</v>
      </c>
      <c r="BGE88" s="207" t="s">
        <v>1587</v>
      </c>
      <c r="BGF88" s="207" t="s">
        <v>8</v>
      </c>
      <c r="BGG88" s="207" t="s">
        <v>1036</v>
      </c>
      <c r="BGH88" s="207" t="s">
        <v>1586</v>
      </c>
      <c r="BGI88" s="207" t="s">
        <v>1587</v>
      </c>
      <c r="BGJ88" s="207" t="s">
        <v>8</v>
      </c>
      <c r="BGK88" s="207" t="s">
        <v>1036</v>
      </c>
      <c r="BGL88" s="207" t="s">
        <v>1586</v>
      </c>
      <c r="BGM88" s="207" t="s">
        <v>1587</v>
      </c>
      <c r="BGN88" s="207" t="s">
        <v>8</v>
      </c>
      <c r="BGO88" s="207" t="s">
        <v>1036</v>
      </c>
      <c r="BGP88" s="207" t="s">
        <v>1586</v>
      </c>
      <c r="BGQ88" s="207" t="s">
        <v>1587</v>
      </c>
      <c r="BGR88" s="207" t="s">
        <v>8</v>
      </c>
      <c r="BGS88" s="207" t="s">
        <v>1036</v>
      </c>
      <c r="BGT88" s="207" t="s">
        <v>1586</v>
      </c>
      <c r="BGU88" s="207" t="s">
        <v>1587</v>
      </c>
      <c r="BGV88" s="207" t="s">
        <v>8</v>
      </c>
      <c r="BGW88" s="207" t="s">
        <v>1036</v>
      </c>
      <c r="BGX88" s="207" t="s">
        <v>1586</v>
      </c>
      <c r="BGY88" s="207" t="s">
        <v>1587</v>
      </c>
      <c r="BGZ88" s="207" t="s">
        <v>8</v>
      </c>
      <c r="BHA88" s="207" t="s">
        <v>1036</v>
      </c>
      <c r="BHB88" s="207" t="s">
        <v>1586</v>
      </c>
      <c r="BHC88" s="207" t="s">
        <v>1587</v>
      </c>
      <c r="BHD88" s="207" t="s">
        <v>8</v>
      </c>
      <c r="BHE88" s="207" t="s">
        <v>1036</v>
      </c>
      <c r="BHF88" s="207" t="s">
        <v>1586</v>
      </c>
      <c r="BHG88" s="207" t="s">
        <v>1587</v>
      </c>
      <c r="BHH88" s="207" t="s">
        <v>8</v>
      </c>
      <c r="BHI88" s="207" t="s">
        <v>1036</v>
      </c>
      <c r="BHJ88" s="207" t="s">
        <v>1586</v>
      </c>
      <c r="BHK88" s="207" t="s">
        <v>1587</v>
      </c>
      <c r="BHL88" s="207" t="s">
        <v>8</v>
      </c>
      <c r="BHM88" s="207" t="s">
        <v>1036</v>
      </c>
      <c r="BHN88" s="207" t="s">
        <v>1586</v>
      </c>
      <c r="BHO88" s="207" t="s">
        <v>1587</v>
      </c>
      <c r="BHP88" s="207" t="s">
        <v>8</v>
      </c>
      <c r="BHQ88" s="207" t="s">
        <v>1036</v>
      </c>
      <c r="BHR88" s="207" t="s">
        <v>1586</v>
      </c>
      <c r="BHS88" s="207" t="s">
        <v>1587</v>
      </c>
      <c r="BHT88" s="207" t="s">
        <v>8</v>
      </c>
      <c r="BHU88" s="207" t="s">
        <v>1036</v>
      </c>
      <c r="BHV88" s="207" t="s">
        <v>1586</v>
      </c>
      <c r="BHW88" s="207" t="s">
        <v>1587</v>
      </c>
      <c r="BHX88" s="207" t="s">
        <v>8</v>
      </c>
      <c r="BHY88" s="207" t="s">
        <v>1036</v>
      </c>
      <c r="BHZ88" s="207" t="s">
        <v>1586</v>
      </c>
      <c r="BIA88" s="207" t="s">
        <v>1587</v>
      </c>
      <c r="BIB88" s="207" t="s">
        <v>8</v>
      </c>
      <c r="BIC88" s="207" t="s">
        <v>1036</v>
      </c>
      <c r="BID88" s="207" t="s">
        <v>1586</v>
      </c>
      <c r="BIE88" s="207" t="s">
        <v>1587</v>
      </c>
      <c r="BIF88" s="207" t="s">
        <v>8</v>
      </c>
      <c r="BIG88" s="207" t="s">
        <v>1036</v>
      </c>
      <c r="BIH88" s="207" t="s">
        <v>1586</v>
      </c>
      <c r="BII88" s="207" t="s">
        <v>1587</v>
      </c>
      <c r="BIJ88" s="207" t="s">
        <v>8</v>
      </c>
      <c r="BIK88" s="207" t="s">
        <v>1036</v>
      </c>
      <c r="BIL88" s="207" t="s">
        <v>1586</v>
      </c>
      <c r="BIM88" s="207" t="s">
        <v>1587</v>
      </c>
      <c r="BIN88" s="207" t="s">
        <v>8</v>
      </c>
      <c r="BIO88" s="207" t="s">
        <v>1036</v>
      </c>
      <c r="BIP88" s="207" t="s">
        <v>1586</v>
      </c>
      <c r="BIQ88" s="207" t="s">
        <v>1587</v>
      </c>
      <c r="BIR88" s="207" t="s">
        <v>8</v>
      </c>
      <c r="BIS88" s="207" t="s">
        <v>1036</v>
      </c>
      <c r="BIT88" s="207" t="s">
        <v>1586</v>
      </c>
      <c r="BIU88" s="207" t="s">
        <v>1587</v>
      </c>
      <c r="BIV88" s="207" t="s">
        <v>8</v>
      </c>
      <c r="BIW88" s="207" t="s">
        <v>1036</v>
      </c>
      <c r="BIX88" s="207" t="s">
        <v>1586</v>
      </c>
      <c r="BIY88" s="207" t="s">
        <v>1587</v>
      </c>
      <c r="BIZ88" s="207" t="s">
        <v>8</v>
      </c>
      <c r="BJA88" s="207" t="s">
        <v>1036</v>
      </c>
      <c r="BJB88" s="207" t="s">
        <v>1586</v>
      </c>
      <c r="BJC88" s="207" t="s">
        <v>1587</v>
      </c>
      <c r="BJD88" s="207" t="s">
        <v>8</v>
      </c>
      <c r="BJE88" s="207" t="s">
        <v>1036</v>
      </c>
      <c r="BJF88" s="207" t="s">
        <v>1586</v>
      </c>
      <c r="BJG88" s="207" t="s">
        <v>1587</v>
      </c>
      <c r="BJH88" s="207" t="s">
        <v>8</v>
      </c>
      <c r="BJI88" s="207" t="s">
        <v>1036</v>
      </c>
      <c r="BJJ88" s="207" t="s">
        <v>1586</v>
      </c>
      <c r="BJK88" s="207" t="s">
        <v>1587</v>
      </c>
      <c r="BJL88" s="207" t="s">
        <v>8</v>
      </c>
      <c r="BJM88" s="207" t="s">
        <v>1036</v>
      </c>
      <c r="BJN88" s="207" t="s">
        <v>1586</v>
      </c>
      <c r="BJO88" s="207" t="s">
        <v>1587</v>
      </c>
      <c r="BJP88" s="207" t="s">
        <v>8</v>
      </c>
      <c r="BJQ88" s="207" t="s">
        <v>1036</v>
      </c>
      <c r="BJR88" s="207" t="s">
        <v>1586</v>
      </c>
      <c r="BJS88" s="207" t="s">
        <v>1587</v>
      </c>
      <c r="BJT88" s="207" t="s">
        <v>8</v>
      </c>
      <c r="BJU88" s="207" t="s">
        <v>1036</v>
      </c>
      <c r="BJV88" s="207" t="s">
        <v>1586</v>
      </c>
      <c r="BJW88" s="207" t="s">
        <v>1587</v>
      </c>
      <c r="BJX88" s="207" t="s">
        <v>8</v>
      </c>
      <c r="BJY88" s="207" t="s">
        <v>1036</v>
      </c>
      <c r="BJZ88" s="207" t="s">
        <v>1586</v>
      </c>
      <c r="BKA88" s="207" t="s">
        <v>1587</v>
      </c>
      <c r="BKB88" s="207" t="s">
        <v>8</v>
      </c>
      <c r="BKC88" s="207" t="s">
        <v>1036</v>
      </c>
      <c r="BKD88" s="207" t="s">
        <v>1586</v>
      </c>
      <c r="BKE88" s="207" t="s">
        <v>1587</v>
      </c>
      <c r="BKF88" s="207" t="s">
        <v>8</v>
      </c>
      <c r="BKG88" s="207" t="s">
        <v>1036</v>
      </c>
      <c r="BKH88" s="207" t="s">
        <v>1586</v>
      </c>
      <c r="BKI88" s="207" t="s">
        <v>1587</v>
      </c>
      <c r="BKJ88" s="207" t="s">
        <v>8</v>
      </c>
      <c r="BKK88" s="207" t="s">
        <v>1036</v>
      </c>
      <c r="BKL88" s="207" t="s">
        <v>1586</v>
      </c>
      <c r="BKM88" s="207" t="s">
        <v>1587</v>
      </c>
      <c r="BKN88" s="207" t="s">
        <v>8</v>
      </c>
      <c r="BKO88" s="207" t="s">
        <v>1036</v>
      </c>
      <c r="BKP88" s="207" t="s">
        <v>1586</v>
      </c>
      <c r="BKQ88" s="207" t="s">
        <v>1587</v>
      </c>
      <c r="BKR88" s="207" t="s">
        <v>8</v>
      </c>
      <c r="BKS88" s="207" t="s">
        <v>1036</v>
      </c>
      <c r="BKT88" s="207" t="s">
        <v>1586</v>
      </c>
      <c r="BKU88" s="207" t="s">
        <v>1587</v>
      </c>
      <c r="BKV88" s="207" t="s">
        <v>8</v>
      </c>
      <c r="BKW88" s="207" t="s">
        <v>1036</v>
      </c>
      <c r="BKX88" s="207" t="s">
        <v>1586</v>
      </c>
      <c r="BKY88" s="207" t="s">
        <v>1587</v>
      </c>
      <c r="BKZ88" s="207" t="s">
        <v>8</v>
      </c>
      <c r="BLA88" s="207" t="s">
        <v>1036</v>
      </c>
      <c r="BLB88" s="207" t="s">
        <v>1586</v>
      </c>
      <c r="BLC88" s="207" t="s">
        <v>1587</v>
      </c>
      <c r="BLD88" s="207" t="s">
        <v>8</v>
      </c>
      <c r="BLE88" s="207" t="s">
        <v>1036</v>
      </c>
      <c r="BLF88" s="207" t="s">
        <v>1586</v>
      </c>
      <c r="BLG88" s="207" t="s">
        <v>1587</v>
      </c>
      <c r="BLH88" s="207" t="s">
        <v>8</v>
      </c>
      <c r="BLI88" s="207" t="s">
        <v>1036</v>
      </c>
      <c r="BLJ88" s="207" t="s">
        <v>1586</v>
      </c>
      <c r="BLK88" s="207" t="s">
        <v>1587</v>
      </c>
      <c r="BLL88" s="207" t="s">
        <v>8</v>
      </c>
      <c r="BLM88" s="207" t="s">
        <v>1036</v>
      </c>
      <c r="BLN88" s="207" t="s">
        <v>1586</v>
      </c>
      <c r="BLO88" s="207" t="s">
        <v>1587</v>
      </c>
      <c r="BLP88" s="207" t="s">
        <v>8</v>
      </c>
      <c r="BLQ88" s="207" t="s">
        <v>1036</v>
      </c>
      <c r="BLR88" s="207" t="s">
        <v>1586</v>
      </c>
      <c r="BLS88" s="207" t="s">
        <v>1587</v>
      </c>
      <c r="BLT88" s="207" t="s">
        <v>8</v>
      </c>
      <c r="BLU88" s="207" t="s">
        <v>1036</v>
      </c>
      <c r="BLV88" s="207" t="s">
        <v>1586</v>
      </c>
      <c r="BLW88" s="207" t="s">
        <v>1587</v>
      </c>
      <c r="BLX88" s="207" t="s">
        <v>8</v>
      </c>
      <c r="BLY88" s="207" t="s">
        <v>1036</v>
      </c>
      <c r="BLZ88" s="207" t="s">
        <v>1586</v>
      </c>
      <c r="BMA88" s="207" t="s">
        <v>1587</v>
      </c>
      <c r="BMB88" s="207" t="s">
        <v>8</v>
      </c>
      <c r="BMC88" s="207" t="s">
        <v>1036</v>
      </c>
      <c r="BMD88" s="207" t="s">
        <v>1586</v>
      </c>
      <c r="BME88" s="207" t="s">
        <v>1587</v>
      </c>
      <c r="BMF88" s="207" t="s">
        <v>8</v>
      </c>
      <c r="BMG88" s="207" t="s">
        <v>1036</v>
      </c>
      <c r="BMH88" s="207" t="s">
        <v>1586</v>
      </c>
      <c r="BMI88" s="207" t="s">
        <v>1587</v>
      </c>
      <c r="BMJ88" s="207" t="s">
        <v>8</v>
      </c>
      <c r="BMK88" s="207" t="s">
        <v>1036</v>
      </c>
      <c r="BML88" s="207" t="s">
        <v>1586</v>
      </c>
      <c r="BMM88" s="207" t="s">
        <v>1587</v>
      </c>
      <c r="BMN88" s="207" t="s">
        <v>8</v>
      </c>
      <c r="BMO88" s="207" t="s">
        <v>1036</v>
      </c>
      <c r="BMP88" s="207" t="s">
        <v>1586</v>
      </c>
      <c r="BMQ88" s="207" t="s">
        <v>1587</v>
      </c>
      <c r="BMR88" s="207" t="s">
        <v>8</v>
      </c>
      <c r="BMS88" s="207" t="s">
        <v>1036</v>
      </c>
      <c r="BMT88" s="207" t="s">
        <v>1586</v>
      </c>
      <c r="BMU88" s="207" t="s">
        <v>1587</v>
      </c>
      <c r="BMV88" s="207" t="s">
        <v>8</v>
      </c>
      <c r="BMW88" s="207" t="s">
        <v>1036</v>
      </c>
      <c r="BMX88" s="207" t="s">
        <v>1586</v>
      </c>
      <c r="BMY88" s="207" t="s">
        <v>1587</v>
      </c>
      <c r="BMZ88" s="207" t="s">
        <v>8</v>
      </c>
      <c r="BNA88" s="207" t="s">
        <v>1036</v>
      </c>
      <c r="BNB88" s="207" t="s">
        <v>1586</v>
      </c>
      <c r="BNC88" s="207" t="s">
        <v>1587</v>
      </c>
      <c r="BND88" s="207" t="s">
        <v>8</v>
      </c>
      <c r="BNE88" s="207" t="s">
        <v>1036</v>
      </c>
      <c r="BNF88" s="207" t="s">
        <v>1586</v>
      </c>
      <c r="BNG88" s="207" t="s">
        <v>1587</v>
      </c>
      <c r="BNH88" s="207" t="s">
        <v>8</v>
      </c>
      <c r="BNI88" s="207" t="s">
        <v>1036</v>
      </c>
      <c r="BNJ88" s="207" t="s">
        <v>1586</v>
      </c>
      <c r="BNK88" s="207" t="s">
        <v>1587</v>
      </c>
      <c r="BNL88" s="207" t="s">
        <v>8</v>
      </c>
      <c r="BNM88" s="207" t="s">
        <v>1036</v>
      </c>
      <c r="BNN88" s="207" t="s">
        <v>1586</v>
      </c>
      <c r="BNO88" s="207" t="s">
        <v>1587</v>
      </c>
      <c r="BNP88" s="207" t="s">
        <v>8</v>
      </c>
      <c r="BNQ88" s="207" t="s">
        <v>1036</v>
      </c>
      <c r="BNR88" s="207" t="s">
        <v>1586</v>
      </c>
      <c r="BNS88" s="207" t="s">
        <v>1587</v>
      </c>
      <c r="BNT88" s="207" t="s">
        <v>8</v>
      </c>
      <c r="BNU88" s="207" t="s">
        <v>1036</v>
      </c>
      <c r="BNV88" s="207" t="s">
        <v>1586</v>
      </c>
      <c r="BNW88" s="207" t="s">
        <v>1587</v>
      </c>
      <c r="BNX88" s="207" t="s">
        <v>8</v>
      </c>
      <c r="BNY88" s="207" t="s">
        <v>1036</v>
      </c>
      <c r="BNZ88" s="207" t="s">
        <v>1586</v>
      </c>
      <c r="BOA88" s="207" t="s">
        <v>1587</v>
      </c>
      <c r="BOB88" s="207" t="s">
        <v>8</v>
      </c>
      <c r="BOC88" s="207" t="s">
        <v>1036</v>
      </c>
      <c r="BOD88" s="207" t="s">
        <v>1586</v>
      </c>
      <c r="BOE88" s="207" t="s">
        <v>1587</v>
      </c>
      <c r="BOF88" s="207" t="s">
        <v>8</v>
      </c>
      <c r="BOG88" s="207" t="s">
        <v>1036</v>
      </c>
      <c r="BOH88" s="207" t="s">
        <v>1586</v>
      </c>
      <c r="BOI88" s="207" t="s">
        <v>1587</v>
      </c>
      <c r="BOJ88" s="207" t="s">
        <v>8</v>
      </c>
      <c r="BOK88" s="207" t="s">
        <v>1036</v>
      </c>
      <c r="BOL88" s="207" t="s">
        <v>1586</v>
      </c>
      <c r="BOM88" s="207" t="s">
        <v>1587</v>
      </c>
      <c r="BON88" s="207" t="s">
        <v>8</v>
      </c>
      <c r="BOO88" s="207" t="s">
        <v>1036</v>
      </c>
      <c r="BOP88" s="207" t="s">
        <v>1586</v>
      </c>
      <c r="BOQ88" s="207" t="s">
        <v>1587</v>
      </c>
      <c r="BOR88" s="207" t="s">
        <v>8</v>
      </c>
      <c r="BOS88" s="207" t="s">
        <v>1036</v>
      </c>
      <c r="BOT88" s="207" t="s">
        <v>1586</v>
      </c>
      <c r="BOU88" s="207" t="s">
        <v>1587</v>
      </c>
      <c r="BOV88" s="207" t="s">
        <v>8</v>
      </c>
      <c r="BOW88" s="207" t="s">
        <v>1036</v>
      </c>
      <c r="BOX88" s="207" t="s">
        <v>1586</v>
      </c>
      <c r="BOY88" s="207" t="s">
        <v>1587</v>
      </c>
      <c r="BOZ88" s="207" t="s">
        <v>8</v>
      </c>
      <c r="BPA88" s="207" t="s">
        <v>1036</v>
      </c>
      <c r="BPB88" s="207" t="s">
        <v>1586</v>
      </c>
      <c r="BPC88" s="207" t="s">
        <v>1587</v>
      </c>
      <c r="BPD88" s="207" t="s">
        <v>8</v>
      </c>
      <c r="BPE88" s="207" t="s">
        <v>1036</v>
      </c>
      <c r="BPF88" s="207" t="s">
        <v>1586</v>
      </c>
      <c r="BPG88" s="207" t="s">
        <v>1587</v>
      </c>
      <c r="BPH88" s="207" t="s">
        <v>8</v>
      </c>
      <c r="BPI88" s="207" t="s">
        <v>1036</v>
      </c>
      <c r="BPJ88" s="207" t="s">
        <v>1586</v>
      </c>
      <c r="BPK88" s="207" t="s">
        <v>1587</v>
      </c>
      <c r="BPL88" s="207" t="s">
        <v>8</v>
      </c>
      <c r="BPM88" s="207" t="s">
        <v>1036</v>
      </c>
      <c r="BPN88" s="207" t="s">
        <v>1586</v>
      </c>
      <c r="BPO88" s="207" t="s">
        <v>1587</v>
      </c>
      <c r="BPP88" s="207" t="s">
        <v>8</v>
      </c>
      <c r="BPQ88" s="207" t="s">
        <v>1036</v>
      </c>
      <c r="BPR88" s="207" t="s">
        <v>1586</v>
      </c>
      <c r="BPS88" s="207" t="s">
        <v>1587</v>
      </c>
      <c r="BPT88" s="207" t="s">
        <v>8</v>
      </c>
      <c r="BPU88" s="207" t="s">
        <v>1036</v>
      </c>
      <c r="BPV88" s="207" t="s">
        <v>1586</v>
      </c>
      <c r="BPW88" s="207" t="s">
        <v>1587</v>
      </c>
      <c r="BPX88" s="207" t="s">
        <v>8</v>
      </c>
      <c r="BPY88" s="207" t="s">
        <v>1036</v>
      </c>
      <c r="BPZ88" s="207" t="s">
        <v>1586</v>
      </c>
      <c r="BQA88" s="207" t="s">
        <v>1587</v>
      </c>
      <c r="BQB88" s="207" t="s">
        <v>8</v>
      </c>
      <c r="BQC88" s="207" t="s">
        <v>1036</v>
      </c>
      <c r="BQD88" s="207" t="s">
        <v>1586</v>
      </c>
      <c r="BQE88" s="207" t="s">
        <v>1587</v>
      </c>
      <c r="BQF88" s="207" t="s">
        <v>8</v>
      </c>
      <c r="BQG88" s="207" t="s">
        <v>1036</v>
      </c>
      <c r="BQH88" s="207" t="s">
        <v>1586</v>
      </c>
      <c r="BQI88" s="207" t="s">
        <v>1587</v>
      </c>
      <c r="BQJ88" s="207" t="s">
        <v>8</v>
      </c>
      <c r="BQK88" s="207" t="s">
        <v>1036</v>
      </c>
      <c r="BQL88" s="207" t="s">
        <v>1586</v>
      </c>
      <c r="BQM88" s="207" t="s">
        <v>1587</v>
      </c>
      <c r="BQN88" s="207" t="s">
        <v>8</v>
      </c>
      <c r="BQO88" s="207" t="s">
        <v>1036</v>
      </c>
      <c r="BQP88" s="207" t="s">
        <v>1586</v>
      </c>
      <c r="BQQ88" s="207" t="s">
        <v>1587</v>
      </c>
      <c r="BQR88" s="207" t="s">
        <v>8</v>
      </c>
      <c r="BQS88" s="207" t="s">
        <v>1036</v>
      </c>
      <c r="BQT88" s="207" t="s">
        <v>1586</v>
      </c>
      <c r="BQU88" s="207" t="s">
        <v>1587</v>
      </c>
      <c r="BQV88" s="207" t="s">
        <v>8</v>
      </c>
      <c r="BQW88" s="207" t="s">
        <v>1036</v>
      </c>
      <c r="BQX88" s="207" t="s">
        <v>1586</v>
      </c>
      <c r="BQY88" s="207" t="s">
        <v>1587</v>
      </c>
      <c r="BQZ88" s="207" t="s">
        <v>8</v>
      </c>
      <c r="BRA88" s="207" t="s">
        <v>1036</v>
      </c>
      <c r="BRB88" s="207" t="s">
        <v>1586</v>
      </c>
      <c r="BRC88" s="207" t="s">
        <v>1587</v>
      </c>
      <c r="BRD88" s="207" t="s">
        <v>8</v>
      </c>
      <c r="BRE88" s="207" t="s">
        <v>1036</v>
      </c>
      <c r="BRF88" s="207" t="s">
        <v>1586</v>
      </c>
      <c r="BRG88" s="207" t="s">
        <v>1587</v>
      </c>
      <c r="BRH88" s="207" t="s">
        <v>8</v>
      </c>
      <c r="BRI88" s="207" t="s">
        <v>1036</v>
      </c>
      <c r="BRJ88" s="207" t="s">
        <v>1586</v>
      </c>
      <c r="BRK88" s="207" t="s">
        <v>1587</v>
      </c>
      <c r="BRL88" s="207" t="s">
        <v>8</v>
      </c>
      <c r="BRM88" s="207" t="s">
        <v>1036</v>
      </c>
      <c r="BRN88" s="207" t="s">
        <v>1586</v>
      </c>
      <c r="BRO88" s="207" t="s">
        <v>1587</v>
      </c>
      <c r="BRP88" s="207" t="s">
        <v>8</v>
      </c>
      <c r="BRQ88" s="207" t="s">
        <v>1036</v>
      </c>
      <c r="BRR88" s="207" t="s">
        <v>1586</v>
      </c>
      <c r="BRS88" s="207" t="s">
        <v>1587</v>
      </c>
      <c r="BRT88" s="207" t="s">
        <v>8</v>
      </c>
      <c r="BRU88" s="207" t="s">
        <v>1036</v>
      </c>
      <c r="BRV88" s="207" t="s">
        <v>1586</v>
      </c>
      <c r="BRW88" s="207" t="s">
        <v>1587</v>
      </c>
      <c r="BRX88" s="207" t="s">
        <v>8</v>
      </c>
      <c r="BRY88" s="207" t="s">
        <v>1036</v>
      </c>
      <c r="BRZ88" s="207" t="s">
        <v>1586</v>
      </c>
      <c r="BSA88" s="207" t="s">
        <v>1587</v>
      </c>
      <c r="BSB88" s="207" t="s">
        <v>8</v>
      </c>
      <c r="BSC88" s="207" t="s">
        <v>1036</v>
      </c>
      <c r="BSD88" s="207" t="s">
        <v>1586</v>
      </c>
      <c r="BSE88" s="207" t="s">
        <v>1587</v>
      </c>
      <c r="BSF88" s="207" t="s">
        <v>8</v>
      </c>
      <c r="BSG88" s="207" t="s">
        <v>1036</v>
      </c>
      <c r="BSH88" s="207" t="s">
        <v>1586</v>
      </c>
      <c r="BSI88" s="207" t="s">
        <v>1587</v>
      </c>
      <c r="BSJ88" s="207" t="s">
        <v>8</v>
      </c>
      <c r="BSK88" s="207" t="s">
        <v>1036</v>
      </c>
      <c r="BSL88" s="207" t="s">
        <v>1586</v>
      </c>
      <c r="BSM88" s="207" t="s">
        <v>1587</v>
      </c>
      <c r="BSN88" s="207" t="s">
        <v>8</v>
      </c>
      <c r="BSO88" s="207" t="s">
        <v>1036</v>
      </c>
      <c r="BSP88" s="207" t="s">
        <v>1586</v>
      </c>
      <c r="BSQ88" s="207" t="s">
        <v>1587</v>
      </c>
      <c r="BSR88" s="207" t="s">
        <v>8</v>
      </c>
      <c r="BSS88" s="207" t="s">
        <v>1036</v>
      </c>
      <c r="BST88" s="207" t="s">
        <v>1586</v>
      </c>
      <c r="BSU88" s="207" t="s">
        <v>1587</v>
      </c>
      <c r="BSV88" s="207" t="s">
        <v>8</v>
      </c>
      <c r="BSW88" s="207" t="s">
        <v>1036</v>
      </c>
      <c r="BSX88" s="207" t="s">
        <v>1586</v>
      </c>
      <c r="BSY88" s="207" t="s">
        <v>1587</v>
      </c>
      <c r="BSZ88" s="207" t="s">
        <v>8</v>
      </c>
      <c r="BTA88" s="207" t="s">
        <v>1036</v>
      </c>
      <c r="BTB88" s="207" t="s">
        <v>1586</v>
      </c>
      <c r="BTC88" s="207" t="s">
        <v>1587</v>
      </c>
      <c r="BTD88" s="207" t="s">
        <v>8</v>
      </c>
      <c r="BTE88" s="207" t="s">
        <v>1036</v>
      </c>
      <c r="BTF88" s="207" t="s">
        <v>1586</v>
      </c>
      <c r="BTG88" s="207" t="s">
        <v>1587</v>
      </c>
      <c r="BTH88" s="207" t="s">
        <v>8</v>
      </c>
      <c r="BTI88" s="207" t="s">
        <v>1036</v>
      </c>
      <c r="BTJ88" s="207" t="s">
        <v>1586</v>
      </c>
      <c r="BTK88" s="207" t="s">
        <v>1587</v>
      </c>
      <c r="BTL88" s="207" t="s">
        <v>8</v>
      </c>
      <c r="BTM88" s="207" t="s">
        <v>1036</v>
      </c>
      <c r="BTN88" s="207" t="s">
        <v>1586</v>
      </c>
      <c r="BTO88" s="207" t="s">
        <v>1587</v>
      </c>
      <c r="BTP88" s="207" t="s">
        <v>8</v>
      </c>
      <c r="BTQ88" s="207" t="s">
        <v>1036</v>
      </c>
      <c r="BTR88" s="207" t="s">
        <v>1586</v>
      </c>
      <c r="BTS88" s="207" t="s">
        <v>1587</v>
      </c>
      <c r="BTT88" s="207" t="s">
        <v>8</v>
      </c>
      <c r="BTU88" s="207" t="s">
        <v>1036</v>
      </c>
      <c r="BTV88" s="207" t="s">
        <v>1586</v>
      </c>
      <c r="BTW88" s="207" t="s">
        <v>1587</v>
      </c>
      <c r="BTX88" s="207" t="s">
        <v>8</v>
      </c>
      <c r="BTY88" s="207" t="s">
        <v>1036</v>
      </c>
      <c r="BTZ88" s="207" t="s">
        <v>1586</v>
      </c>
      <c r="BUA88" s="207" t="s">
        <v>1587</v>
      </c>
      <c r="BUB88" s="207" t="s">
        <v>8</v>
      </c>
      <c r="BUC88" s="207" t="s">
        <v>1036</v>
      </c>
      <c r="BUD88" s="207" t="s">
        <v>1586</v>
      </c>
      <c r="BUE88" s="207" t="s">
        <v>1587</v>
      </c>
      <c r="BUF88" s="207" t="s">
        <v>8</v>
      </c>
      <c r="BUG88" s="207" t="s">
        <v>1036</v>
      </c>
      <c r="BUH88" s="207" t="s">
        <v>1586</v>
      </c>
      <c r="BUI88" s="207" t="s">
        <v>1587</v>
      </c>
      <c r="BUJ88" s="207" t="s">
        <v>8</v>
      </c>
      <c r="BUK88" s="207" t="s">
        <v>1036</v>
      </c>
      <c r="BUL88" s="207" t="s">
        <v>1586</v>
      </c>
      <c r="BUM88" s="207" t="s">
        <v>1587</v>
      </c>
      <c r="BUN88" s="207" t="s">
        <v>8</v>
      </c>
      <c r="BUO88" s="207" t="s">
        <v>1036</v>
      </c>
      <c r="BUP88" s="207" t="s">
        <v>1586</v>
      </c>
      <c r="BUQ88" s="207" t="s">
        <v>1587</v>
      </c>
      <c r="BUR88" s="207" t="s">
        <v>8</v>
      </c>
      <c r="BUS88" s="207" t="s">
        <v>1036</v>
      </c>
      <c r="BUT88" s="207" t="s">
        <v>1586</v>
      </c>
      <c r="BUU88" s="207" t="s">
        <v>1587</v>
      </c>
      <c r="BUV88" s="207" t="s">
        <v>8</v>
      </c>
      <c r="BUW88" s="207" t="s">
        <v>1036</v>
      </c>
      <c r="BUX88" s="207" t="s">
        <v>1586</v>
      </c>
      <c r="BUY88" s="207" t="s">
        <v>1587</v>
      </c>
      <c r="BUZ88" s="207" t="s">
        <v>8</v>
      </c>
      <c r="BVA88" s="207" t="s">
        <v>1036</v>
      </c>
      <c r="BVB88" s="207" t="s">
        <v>1586</v>
      </c>
      <c r="BVC88" s="207" t="s">
        <v>1587</v>
      </c>
      <c r="BVD88" s="207" t="s">
        <v>8</v>
      </c>
      <c r="BVE88" s="207" t="s">
        <v>1036</v>
      </c>
      <c r="BVF88" s="207" t="s">
        <v>1586</v>
      </c>
      <c r="BVG88" s="207" t="s">
        <v>1587</v>
      </c>
      <c r="BVH88" s="207" t="s">
        <v>8</v>
      </c>
      <c r="BVI88" s="207" t="s">
        <v>1036</v>
      </c>
      <c r="BVJ88" s="207" t="s">
        <v>1586</v>
      </c>
      <c r="BVK88" s="207" t="s">
        <v>1587</v>
      </c>
      <c r="BVL88" s="207" t="s">
        <v>8</v>
      </c>
      <c r="BVM88" s="207" t="s">
        <v>1036</v>
      </c>
      <c r="BVN88" s="207" t="s">
        <v>1586</v>
      </c>
      <c r="BVO88" s="207" t="s">
        <v>1587</v>
      </c>
      <c r="BVP88" s="207" t="s">
        <v>8</v>
      </c>
      <c r="BVQ88" s="207" t="s">
        <v>1036</v>
      </c>
      <c r="BVR88" s="207" t="s">
        <v>1586</v>
      </c>
      <c r="BVS88" s="207" t="s">
        <v>1587</v>
      </c>
      <c r="BVT88" s="207" t="s">
        <v>8</v>
      </c>
      <c r="BVU88" s="207" t="s">
        <v>1036</v>
      </c>
      <c r="BVV88" s="207" t="s">
        <v>1586</v>
      </c>
      <c r="BVW88" s="207" t="s">
        <v>1587</v>
      </c>
      <c r="BVX88" s="207" t="s">
        <v>8</v>
      </c>
      <c r="BVY88" s="207" t="s">
        <v>1036</v>
      </c>
      <c r="BVZ88" s="207" t="s">
        <v>1586</v>
      </c>
      <c r="BWA88" s="207" t="s">
        <v>1587</v>
      </c>
      <c r="BWB88" s="207" t="s">
        <v>8</v>
      </c>
      <c r="BWC88" s="207" t="s">
        <v>1036</v>
      </c>
      <c r="BWD88" s="207" t="s">
        <v>1586</v>
      </c>
      <c r="BWE88" s="207" t="s">
        <v>1587</v>
      </c>
      <c r="BWF88" s="207" t="s">
        <v>8</v>
      </c>
      <c r="BWG88" s="207" t="s">
        <v>1036</v>
      </c>
      <c r="BWH88" s="207" t="s">
        <v>1586</v>
      </c>
      <c r="BWI88" s="207" t="s">
        <v>1587</v>
      </c>
      <c r="BWJ88" s="207" t="s">
        <v>8</v>
      </c>
      <c r="BWK88" s="207" t="s">
        <v>1036</v>
      </c>
      <c r="BWL88" s="207" t="s">
        <v>1586</v>
      </c>
      <c r="BWM88" s="207" t="s">
        <v>1587</v>
      </c>
      <c r="BWN88" s="207" t="s">
        <v>8</v>
      </c>
      <c r="BWO88" s="207" t="s">
        <v>1036</v>
      </c>
      <c r="BWP88" s="207" t="s">
        <v>1586</v>
      </c>
      <c r="BWQ88" s="207" t="s">
        <v>1587</v>
      </c>
      <c r="BWR88" s="207" t="s">
        <v>8</v>
      </c>
      <c r="BWS88" s="207" t="s">
        <v>1036</v>
      </c>
      <c r="BWT88" s="207" t="s">
        <v>1586</v>
      </c>
      <c r="BWU88" s="207" t="s">
        <v>1587</v>
      </c>
      <c r="BWV88" s="207" t="s">
        <v>8</v>
      </c>
      <c r="BWW88" s="207" t="s">
        <v>1036</v>
      </c>
      <c r="BWX88" s="207" t="s">
        <v>1586</v>
      </c>
      <c r="BWY88" s="207" t="s">
        <v>1587</v>
      </c>
      <c r="BWZ88" s="207" t="s">
        <v>8</v>
      </c>
      <c r="BXA88" s="207" t="s">
        <v>1036</v>
      </c>
      <c r="BXB88" s="207" t="s">
        <v>1586</v>
      </c>
      <c r="BXC88" s="207" t="s">
        <v>1587</v>
      </c>
      <c r="BXD88" s="207" t="s">
        <v>8</v>
      </c>
      <c r="BXE88" s="207" t="s">
        <v>1036</v>
      </c>
      <c r="BXF88" s="207" t="s">
        <v>1586</v>
      </c>
      <c r="BXG88" s="207" t="s">
        <v>1587</v>
      </c>
      <c r="BXH88" s="207" t="s">
        <v>8</v>
      </c>
      <c r="BXI88" s="207" t="s">
        <v>1036</v>
      </c>
      <c r="BXJ88" s="207" t="s">
        <v>1586</v>
      </c>
      <c r="BXK88" s="207" t="s">
        <v>1587</v>
      </c>
      <c r="BXL88" s="207" t="s">
        <v>8</v>
      </c>
      <c r="BXM88" s="207" t="s">
        <v>1036</v>
      </c>
      <c r="BXN88" s="207" t="s">
        <v>1586</v>
      </c>
      <c r="BXO88" s="207" t="s">
        <v>1587</v>
      </c>
      <c r="BXP88" s="207" t="s">
        <v>8</v>
      </c>
      <c r="BXQ88" s="207" t="s">
        <v>1036</v>
      </c>
      <c r="BXR88" s="207" t="s">
        <v>1586</v>
      </c>
      <c r="BXS88" s="207" t="s">
        <v>1587</v>
      </c>
      <c r="BXT88" s="207" t="s">
        <v>8</v>
      </c>
      <c r="BXU88" s="207" t="s">
        <v>1036</v>
      </c>
      <c r="BXV88" s="207" t="s">
        <v>1586</v>
      </c>
      <c r="BXW88" s="207" t="s">
        <v>1587</v>
      </c>
      <c r="BXX88" s="207" t="s">
        <v>8</v>
      </c>
      <c r="BXY88" s="207" t="s">
        <v>1036</v>
      </c>
      <c r="BXZ88" s="207" t="s">
        <v>1586</v>
      </c>
      <c r="BYA88" s="207" t="s">
        <v>1587</v>
      </c>
      <c r="BYB88" s="207" t="s">
        <v>8</v>
      </c>
      <c r="BYC88" s="207" t="s">
        <v>1036</v>
      </c>
      <c r="BYD88" s="207" t="s">
        <v>1586</v>
      </c>
      <c r="BYE88" s="207" t="s">
        <v>1587</v>
      </c>
      <c r="BYF88" s="207" t="s">
        <v>8</v>
      </c>
      <c r="BYG88" s="207" t="s">
        <v>1036</v>
      </c>
      <c r="BYH88" s="207" t="s">
        <v>1586</v>
      </c>
      <c r="BYI88" s="207" t="s">
        <v>1587</v>
      </c>
      <c r="BYJ88" s="207" t="s">
        <v>8</v>
      </c>
      <c r="BYK88" s="207" t="s">
        <v>1036</v>
      </c>
      <c r="BYL88" s="207" t="s">
        <v>1586</v>
      </c>
      <c r="BYM88" s="207" t="s">
        <v>1587</v>
      </c>
      <c r="BYN88" s="207" t="s">
        <v>8</v>
      </c>
      <c r="BYO88" s="207" t="s">
        <v>1036</v>
      </c>
      <c r="BYP88" s="207" t="s">
        <v>1586</v>
      </c>
      <c r="BYQ88" s="207" t="s">
        <v>1587</v>
      </c>
      <c r="BYR88" s="207" t="s">
        <v>8</v>
      </c>
      <c r="BYS88" s="207" t="s">
        <v>1036</v>
      </c>
      <c r="BYT88" s="207" t="s">
        <v>1586</v>
      </c>
      <c r="BYU88" s="207" t="s">
        <v>1587</v>
      </c>
      <c r="BYV88" s="207" t="s">
        <v>8</v>
      </c>
      <c r="BYW88" s="207" t="s">
        <v>1036</v>
      </c>
      <c r="BYX88" s="207" t="s">
        <v>1586</v>
      </c>
      <c r="BYY88" s="207" t="s">
        <v>1587</v>
      </c>
      <c r="BYZ88" s="207" t="s">
        <v>8</v>
      </c>
      <c r="BZA88" s="207" t="s">
        <v>1036</v>
      </c>
      <c r="BZB88" s="207" t="s">
        <v>1586</v>
      </c>
      <c r="BZC88" s="207" t="s">
        <v>1587</v>
      </c>
      <c r="BZD88" s="207" t="s">
        <v>8</v>
      </c>
      <c r="BZE88" s="207" t="s">
        <v>1036</v>
      </c>
      <c r="BZF88" s="207" t="s">
        <v>1586</v>
      </c>
      <c r="BZG88" s="207" t="s">
        <v>1587</v>
      </c>
      <c r="BZH88" s="207" t="s">
        <v>8</v>
      </c>
      <c r="BZI88" s="207" t="s">
        <v>1036</v>
      </c>
      <c r="BZJ88" s="207" t="s">
        <v>1586</v>
      </c>
      <c r="BZK88" s="207" t="s">
        <v>1587</v>
      </c>
      <c r="BZL88" s="207" t="s">
        <v>8</v>
      </c>
      <c r="BZM88" s="207" t="s">
        <v>1036</v>
      </c>
      <c r="BZN88" s="207" t="s">
        <v>1586</v>
      </c>
      <c r="BZO88" s="207" t="s">
        <v>1587</v>
      </c>
      <c r="BZP88" s="207" t="s">
        <v>8</v>
      </c>
      <c r="BZQ88" s="207" t="s">
        <v>1036</v>
      </c>
      <c r="BZR88" s="207" t="s">
        <v>1586</v>
      </c>
      <c r="BZS88" s="207" t="s">
        <v>1587</v>
      </c>
      <c r="BZT88" s="207" t="s">
        <v>8</v>
      </c>
      <c r="BZU88" s="207" t="s">
        <v>1036</v>
      </c>
      <c r="BZV88" s="207" t="s">
        <v>1586</v>
      </c>
      <c r="BZW88" s="207" t="s">
        <v>1587</v>
      </c>
      <c r="BZX88" s="207" t="s">
        <v>8</v>
      </c>
      <c r="BZY88" s="207" t="s">
        <v>1036</v>
      </c>
      <c r="BZZ88" s="207" t="s">
        <v>1586</v>
      </c>
      <c r="CAA88" s="207" t="s">
        <v>1587</v>
      </c>
      <c r="CAB88" s="207" t="s">
        <v>8</v>
      </c>
      <c r="CAC88" s="207" t="s">
        <v>1036</v>
      </c>
      <c r="CAD88" s="207" t="s">
        <v>1586</v>
      </c>
      <c r="CAE88" s="207" t="s">
        <v>1587</v>
      </c>
      <c r="CAF88" s="207" t="s">
        <v>8</v>
      </c>
      <c r="CAG88" s="207" t="s">
        <v>1036</v>
      </c>
      <c r="CAH88" s="207" t="s">
        <v>1586</v>
      </c>
      <c r="CAI88" s="207" t="s">
        <v>1587</v>
      </c>
      <c r="CAJ88" s="207" t="s">
        <v>8</v>
      </c>
      <c r="CAK88" s="207" t="s">
        <v>1036</v>
      </c>
      <c r="CAL88" s="207" t="s">
        <v>1586</v>
      </c>
      <c r="CAM88" s="207" t="s">
        <v>1587</v>
      </c>
      <c r="CAN88" s="207" t="s">
        <v>8</v>
      </c>
      <c r="CAO88" s="207" t="s">
        <v>1036</v>
      </c>
      <c r="CAP88" s="207" t="s">
        <v>1586</v>
      </c>
      <c r="CAQ88" s="207" t="s">
        <v>1587</v>
      </c>
      <c r="CAR88" s="207" t="s">
        <v>8</v>
      </c>
      <c r="CAS88" s="207" t="s">
        <v>1036</v>
      </c>
      <c r="CAT88" s="207" t="s">
        <v>1586</v>
      </c>
      <c r="CAU88" s="207" t="s">
        <v>1587</v>
      </c>
      <c r="CAV88" s="207" t="s">
        <v>8</v>
      </c>
      <c r="CAW88" s="207" t="s">
        <v>1036</v>
      </c>
      <c r="CAX88" s="207" t="s">
        <v>1586</v>
      </c>
      <c r="CAY88" s="207" t="s">
        <v>1587</v>
      </c>
      <c r="CAZ88" s="207" t="s">
        <v>8</v>
      </c>
      <c r="CBA88" s="207" t="s">
        <v>1036</v>
      </c>
      <c r="CBB88" s="207" t="s">
        <v>1586</v>
      </c>
      <c r="CBC88" s="207" t="s">
        <v>1587</v>
      </c>
      <c r="CBD88" s="207" t="s">
        <v>8</v>
      </c>
      <c r="CBE88" s="207" t="s">
        <v>1036</v>
      </c>
      <c r="CBF88" s="207" t="s">
        <v>1586</v>
      </c>
      <c r="CBG88" s="207" t="s">
        <v>1587</v>
      </c>
      <c r="CBH88" s="207" t="s">
        <v>8</v>
      </c>
      <c r="CBI88" s="207" t="s">
        <v>1036</v>
      </c>
      <c r="CBJ88" s="207" t="s">
        <v>1586</v>
      </c>
      <c r="CBK88" s="207" t="s">
        <v>1587</v>
      </c>
      <c r="CBL88" s="207" t="s">
        <v>8</v>
      </c>
      <c r="CBM88" s="207" t="s">
        <v>1036</v>
      </c>
      <c r="CBN88" s="207" t="s">
        <v>1586</v>
      </c>
      <c r="CBO88" s="207" t="s">
        <v>1587</v>
      </c>
      <c r="CBP88" s="207" t="s">
        <v>8</v>
      </c>
      <c r="CBQ88" s="207" t="s">
        <v>1036</v>
      </c>
      <c r="CBR88" s="207" t="s">
        <v>1586</v>
      </c>
      <c r="CBS88" s="207" t="s">
        <v>1587</v>
      </c>
      <c r="CBT88" s="207" t="s">
        <v>8</v>
      </c>
      <c r="CBU88" s="207" t="s">
        <v>1036</v>
      </c>
      <c r="CBV88" s="207" t="s">
        <v>1586</v>
      </c>
      <c r="CBW88" s="207" t="s">
        <v>1587</v>
      </c>
      <c r="CBX88" s="207" t="s">
        <v>8</v>
      </c>
      <c r="CBY88" s="207" t="s">
        <v>1036</v>
      </c>
      <c r="CBZ88" s="207" t="s">
        <v>1586</v>
      </c>
      <c r="CCA88" s="207" t="s">
        <v>1587</v>
      </c>
      <c r="CCB88" s="207" t="s">
        <v>8</v>
      </c>
      <c r="CCC88" s="207" t="s">
        <v>1036</v>
      </c>
      <c r="CCD88" s="207" t="s">
        <v>1586</v>
      </c>
      <c r="CCE88" s="207" t="s">
        <v>1587</v>
      </c>
      <c r="CCF88" s="207" t="s">
        <v>8</v>
      </c>
      <c r="CCG88" s="207" t="s">
        <v>1036</v>
      </c>
      <c r="CCH88" s="207" t="s">
        <v>1586</v>
      </c>
      <c r="CCI88" s="207" t="s">
        <v>1587</v>
      </c>
      <c r="CCJ88" s="207" t="s">
        <v>8</v>
      </c>
      <c r="CCK88" s="207" t="s">
        <v>1036</v>
      </c>
      <c r="CCL88" s="207" t="s">
        <v>1586</v>
      </c>
      <c r="CCM88" s="207" t="s">
        <v>1587</v>
      </c>
      <c r="CCN88" s="207" t="s">
        <v>8</v>
      </c>
      <c r="CCO88" s="207" t="s">
        <v>1036</v>
      </c>
      <c r="CCP88" s="207" t="s">
        <v>1586</v>
      </c>
      <c r="CCQ88" s="207" t="s">
        <v>1587</v>
      </c>
      <c r="CCR88" s="207" t="s">
        <v>8</v>
      </c>
      <c r="CCS88" s="207" t="s">
        <v>1036</v>
      </c>
      <c r="CCT88" s="207" t="s">
        <v>1586</v>
      </c>
      <c r="CCU88" s="207" t="s">
        <v>1587</v>
      </c>
      <c r="CCV88" s="207" t="s">
        <v>8</v>
      </c>
      <c r="CCW88" s="207" t="s">
        <v>1036</v>
      </c>
      <c r="CCX88" s="207" t="s">
        <v>1586</v>
      </c>
      <c r="CCY88" s="207" t="s">
        <v>1587</v>
      </c>
      <c r="CCZ88" s="207" t="s">
        <v>8</v>
      </c>
      <c r="CDA88" s="207" t="s">
        <v>1036</v>
      </c>
      <c r="CDB88" s="207" t="s">
        <v>1586</v>
      </c>
      <c r="CDC88" s="207" t="s">
        <v>1587</v>
      </c>
      <c r="CDD88" s="207" t="s">
        <v>8</v>
      </c>
      <c r="CDE88" s="207" t="s">
        <v>1036</v>
      </c>
      <c r="CDF88" s="207" t="s">
        <v>1586</v>
      </c>
      <c r="CDG88" s="207" t="s">
        <v>1587</v>
      </c>
      <c r="CDH88" s="207" t="s">
        <v>8</v>
      </c>
      <c r="CDI88" s="207" t="s">
        <v>1036</v>
      </c>
      <c r="CDJ88" s="207" t="s">
        <v>1586</v>
      </c>
      <c r="CDK88" s="207" t="s">
        <v>1587</v>
      </c>
      <c r="CDL88" s="207" t="s">
        <v>8</v>
      </c>
      <c r="CDM88" s="207" t="s">
        <v>1036</v>
      </c>
      <c r="CDN88" s="207" t="s">
        <v>1586</v>
      </c>
      <c r="CDO88" s="207" t="s">
        <v>1587</v>
      </c>
      <c r="CDP88" s="207" t="s">
        <v>8</v>
      </c>
      <c r="CDQ88" s="207" t="s">
        <v>1036</v>
      </c>
      <c r="CDR88" s="207" t="s">
        <v>1586</v>
      </c>
      <c r="CDS88" s="207" t="s">
        <v>1587</v>
      </c>
      <c r="CDT88" s="207" t="s">
        <v>8</v>
      </c>
      <c r="CDU88" s="207" t="s">
        <v>1036</v>
      </c>
      <c r="CDV88" s="207" t="s">
        <v>1586</v>
      </c>
      <c r="CDW88" s="207" t="s">
        <v>1587</v>
      </c>
      <c r="CDX88" s="207" t="s">
        <v>8</v>
      </c>
      <c r="CDY88" s="207" t="s">
        <v>1036</v>
      </c>
      <c r="CDZ88" s="207" t="s">
        <v>1586</v>
      </c>
      <c r="CEA88" s="207" t="s">
        <v>1587</v>
      </c>
      <c r="CEB88" s="207" t="s">
        <v>8</v>
      </c>
      <c r="CEC88" s="207" t="s">
        <v>1036</v>
      </c>
      <c r="CED88" s="207" t="s">
        <v>1586</v>
      </c>
      <c r="CEE88" s="207" t="s">
        <v>1587</v>
      </c>
      <c r="CEF88" s="207" t="s">
        <v>8</v>
      </c>
      <c r="CEG88" s="207" t="s">
        <v>1036</v>
      </c>
      <c r="CEH88" s="207" t="s">
        <v>1586</v>
      </c>
      <c r="CEI88" s="207" t="s">
        <v>1587</v>
      </c>
      <c r="CEJ88" s="207" t="s">
        <v>8</v>
      </c>
      <c r="CEK88" s="207" t="s">
        <v>1036</v>
      </c>
      <c r="CEL88" s="207" t="s">
        <v>1586</v>
      </c>
      <c r="CEM88" s="207" t="s">
        <v>1587</v>
      </c>
      <c r="CEN88" s="207" t="s">
        <v>8</v>
      </c>
      <c r="CEO88" s="207" t="s">
        <v>1036</v>
      </c>
      <c r="CEP88" s="207" t="s">
        <v>1586</v>
      </c>
      <c r="CEQ88" s="207" t="s">
        <v>1587</v>
      </c>
      <c r="CER88" s="207" t="s">
        <v>8</v>
      </c>
      <c r="CES88" s="207" t="s">
        <v>1036</v>
      </c>
      <c r="CET88" s="207" t="s">
        <v>1586</v>
      </c>
      <c r="CEU88" s="207" t="s">
        <v>1587</v>
      </c>
      <c r="CEV88" s="207" t="s">
        <v>8</v>
      </c>
      <c r="CEW88" s="207" t="s">
        <v>1036</v>
      </c>
      <c r="CEX88" s="207" t="s">
        <v>1586</v>
      </c>
      <c r="CEY88" s="207" t="s">
        <v>1587</v>
      </c>
      <c r="CEZ88" s="207" t="s">
        <v>8</v>
      </c>
      <c r="CFA88" s="207" t="s">
        <v>1036</v>
      </c>
      <c r="CFB88" s="207" t="s">
        <v>1586</v>
      </c>
      <c r="CFC88" s="207" t="s">
        <v>1587</v>
      </c>
      <c r="CFD88" s="207" t="s">
        <v>8</v>
      </c>
      <c r="CFE88" s="207" t="s">
        <v>1036</v>
      </c>
      <c r="CFF88" s="207" t="s">
        <v>1586</v>
      </c>
      <c r="CFG88" s="207" t="s">
        <v>1587</v>
      </c>
      <c r="CFH88" s="207" t="s">
        <v>8</v>
      </c>
      <c r="CFI88" s="207" t="s">
        <v>1036</v>
      </c>
      <c r="CFJ88" s="207" t="s">
        <v>1586</v>
      </c>
      <c r="CFK88" s="207" t="s">
        <v>1587</v>
      </c>
      <c r="CFL88" s="207" t="s">
        <v>8</v>
      </c>
      <c r="CFM88" s="207" t="s">
        <v>1036</v>
      </c>
      <c r="CFN88" s="207" t="s">
        <v>1586</v>
      </c>
      <c r="CFO88" s="207" t="s">
        <v>1587</v>
      </c>
      <c r="CFP88" s="207" t="s">
        <v>8</v>
      </c>
      <c r="CFQ88" s="207" t="s">
        <v>1036</v>
      </c>
      <c r="CFR88" s="207" t="s">
        <v>1586</v>
      </c>
      <c r="CFS88" s="207" t="s">
        <v>1587</v>
      </c>
      <c r="CFT88" s="207" t="s">
        <v>8</v>
      </c>
      <c r="CFU88" s="207" t="s">
        <v>1036</v>
      </c>
      <c r="CFV88" s="207" t="s">
        <v>1586</v>
      </c>
      <c r="CFW88" s="207" t="s">
        <v>1587</v>
      </c>
      <c r="CFX88" s="207" t="s">
        <v>8</v>
      </c>
      <c r="CFY88" s="207" t="s">
        <v>1036</v>
      </c>
      <c r="CFZ88" s="207" t="s">
        <v>1586</v>
      </c>
      <c r="CGA88" s="207" t="s">
        <v>1587</v>
      </c>
      <c r="CGB88" s="207" t="s">
        <v>8</v>
      </c>
      <c r="CGC88" s="207" t="s">
        <v>1036</v>
      </c>
      <c r="CGD88" s="207" t="s">
        <v>1586</v>
      </c>
      <c r="CGE88" s="207" t="s">
        <v>1587</v>
      </c>
      <c r="CGF88" s="207" t="s">
        <v>8</v>
      </c>
      <c r="CGG88" s="207" t="s">
        <v>1036</v>
      </c>
      <c r="CGH88" s="207" t="s">
        <v>1586</v>
      </c>
      <c r="CGI88" s="207" t="s">
        <v>1587</v>
      </c>
      <c r="CGJ88" s="207" t="s">
        <v>8</v>
      </c>
      <c r="CGK88" s="207" t="s">
        <v>1036</v>
      </c>
      <c r="CGL88" s="207" t="s">
        <v>1586</v>
      </c>
      <c r="CGM88" s="207" t="s">
        <v>1587</v>
      </c>
      <c r="CGN88" s="207" t="s">
        <v>8</v>
      </c>
      <c r="CGO88" s="207" t="s">
        <v>1036</v>
      </c>
      <c r="CGP88" s="207" t="s">
        <v>1586</v>
      </c>
      <c r="CGQ88" s="207" t="s">
        <v>1587</v>
      </c>
      <c r="CGR88" s="207" t="s">
        <v>8</v>
      </c>
      <c r="CGS88" s="207" t="s">
        <v>1036</v>
      </c>
      <c r="CGT88" s="207" t="s">
        <v>1586</v>
      </c>
      <c r="CGU88" s="207" t="s">
        <v>1587</v>
      </c>
      <c r="CGV88" s="207" t="s">
        <v>8</v>
      </c>
      <c r="CGW88" s="207" t="s">
        <v>1036</v>
      </c>
      <c r="CGX88" s="207" t="s">
        <v>1586</v>
      </c>
      <c r="CGY88" s="207" t="s">
        <v>1587</v>
      </c>
      <c r="CGZ88" s="207" t="s">
        <v>8</v>
      </c>
      <c r="CHA88" s="207" t="s">
        <v>1036</v>
      </c>
      <c r="CHB88" s="207" t="s">
        <v>1586</v>
      </c>
      <c r="CHC88" s="207" t="s">
        <v>1587</v>
      </c>
      <c r="CHD88" s="207" t="s">
        <v>8</v>
      </c>
      <c r="CHE88" s="207" t="s">
        <v>1036</v>
      </c>
      <c r="CHF88" s="207" t="s">
        <v>1586</v>
      </c>
      <c r="CHG88" s="207" t="s">
        <v>1587</v>
      </c>
      <c r="CHH88" s="207" t="s">
        <v>8</v>
      </c>
      <c r="CHI88" s="207" t="s">
        <v>1036</v>
      </c>
      <c r="CHJ88" s="207" t="s">
        <v>1586</v>
      </c>
      <c r="CHK88" s="207" t="s">
        <v>1587</v>
      </c>
      <c r="CHL88" s="207" t="s">
        <v>8</v>
      </c>
      <c r="CHM88" s="207" t="s">
        <v>1036</v>
      </c>
      <c r="CHN88" s="207" t="s">
        <v>1586</v>
      </c>
      <c r="CHO88" s="207" t="s">
        <v>1587</v>
      </c>
      <c r="CHP88" s="207" t="s">
        <v>8</v>
      </c>
      <c r="CHQ88" s="207" t="s">
        <v>1036</v>
      </c>
      <c r="CHR88" s="207" t="s">
        <v>1586</v>
      </c>
      <c r="CHS88" s="207" t="s">
        <v>1587</v>
      </c>
      <c r="CHT88" s="207" t="s">
        <v>8</v>
      </c>
      <c r="CHU88" s="207" t="s">
        <v>1036</v>
      </c>
      <c r="CHV88" s="207" t="s">
        <v>1586</v>
      </c>
      <c r="CHW88" s="207" t="s">
        <v>1587</v>
      </c>
      <c r="CHX88" s="207" t="s">
        <v>8</v>
      </c>
      <c r="CHY88" s="207" t="s">
        <v>1036</v>
      </c>
      <c r="CHZ88" s="207" t="s">
        <v>1586</v>
      </c>
      <c r="CIA88" s="207" t="s">
        <v>1587</v>
      </c>
      <c r="CIB88" s="207" t="s">
        <v>8</v>
      </c>
      <c r="CIC88" s="207" t="s">
        <v>1036</v>
      </c>
      <c r="CID88" s="207" t="s">
        <v>1586</v>
      </c>
      <c r="CIE88" s="207" t="s">
        <v>1587</v>
      </c>
      <c r="CIF88" s="207" t="s">
        <v>8</v>
      </c>
      <c r="CIG88" s="207" t="s">
        <v>1036</v>
      </c>
      <c r="CIH88" s="207" t="s">
        <v>1586</v>
      </c>
      <c r="CII88" s="207" t="s">
        <v>1587</v>
      </c>
      <c r="CIJ88" s="207" t="s">
        <v>8</v>
      </c>
      <c r="CIK88" s="207" t="s">
        <v>1036</v>
      </c>
      <c r="CIL88" s="207" t="s">
        <v>1586</v>
      </c>
      <c r="CIM88" s="207" t="s">
        <v>1587</v>
      </c>
      <c r="CIN88" s="207" t="s">
        <v>8</v>
      </c>
      <c r="CIO88" s="207" t="s">
        <v>1036</v>
      </c>
      <c r="CIP88" s="207" t="s">
        <v>1586</v>
      </c>
      <c r="CIQ88" s="207" t="s">
        <v>1587</v>
      </c>
      <c r="CIR88" s="207" t="s">
        <v>8</v>
      </c>
      <c r="CIS88" s="207" t="s">
        <v>1036</v>
      </c>
      <c r="CIT88" s="207" t="s">
        <v>1586</v>
      </c>
      <c r="CIU88" s="207" t="s">
        <v>1587</v>
      </c>
      <c r="CIV88" s="207" t="s">
        <v>8</v>
      </c>
      <c r="CIW88" s="207" t="s">
        <v>1036</v>
      </c>
      <c r="CIX88" s="207" t="s">
        <v>1586</v>
      </c>
      <c r="CIY88" s="207" t="s">
        <v>1587</v>
      </c>
      <c r="CIZ88" s="207" t="s">
        <v>8</v>
      </c>
      <c r="CJA88" s="207" t="s">
        <v>1036</v>
      </c>
      <c r="CJB88" s="207" t="s">
        <v>1586</v>
      </c>
      <c r="CJC88" s="207" t="s">
        <v>1587</v>
      </c>
      <c r="CJD88" s="207" t="s">
        <v>8</v>
      </c>
      <c r="CJE88" s="207" t="s">
        <v>1036</v>
      </c>
      <c r="CJF88" s="207" t="s">
        <v>1586</v>
      </c>
      <c r="CJG88" s="207" t="s">
        <v>1587</v>
      </c>
      <c r="CJH88" s="207" t="s">
        <v>8</v>
      </c>
      <c r="CJI88" s="207" t="s">
        <v>1036</v>
      </c>
      <c r="CJJ88" s="207" t="s">
        <v>1586</v>
      </c>
      <c r="CJK88" s="207" t="s">
        <v>1587</v>
      </c>
      <c r="CJL88" s="207" t="s">
        <v>8</v>
      </c>
      <c r="CJM88" s="207" t="s">
        <v>1036</v>
      </c>
      <c r="CJN88" s="207" t="s">
        <v>1586</v>
      </c>
      <c r="CJO88" s="207" t="s">
        <v>1587</v>
      </c>
      <c r="CJP88" s="207" t="s">
        <v>8</v>
      </c>
      <c r="CJQ88" s="207" t="s">
        <v>1036</v>
      </c>
      <c r="CJR88" s="207" t="s">
        <v>1586</v>
      </c>
      <c r="CJS88" s="207" t="s">
        <v>1587</v>
      </c>
      <c r="CJT88" s="207" t="s">
        <v>8</v>
      </c>
      <c r="CJU88" s="207" t="s">
        <v>1036</v>
      </c>
      <c r="CJV88" s="207" t="s">
        <v>1586</v>
      </c>
      <c r="CJW88" s="207" t="s">
        <v>1587</v>
      </c>
      <c r="CJX88" s="207" t="s">
        <v>8</v>
      </c>
      <c r="CJY88" s="207" t="s">
        <v>1036</v>
      </c>
      <c r="CJZ88" s="207" t="s">
        <v>1586</v>
      </c>
      <c r="CKA88" s="207" t="s">
        <v>1587</v>
      </c>
      <c r="CKB88" s="207" t="s">
        <v>8</v>
      </c>
      <c r="CKC88" s="207" t="s">
        <v>1036</v>
      </c>
      <c r="CKD88" s="207" t="s">
        <v>1586</v>
      </c>
      <c r="CKE88" s="207" t="s">
        <v>1587</v>
      </c>
      <c r="CKF88" s="207" t="s">
        <v>8</v>
      </c>
      <c r="CKG88" s="207" t="s">
        <v>1036</v>
      </c>
      <c r="CKH88" s="207" t="s">
        <v>1586</v>
      </c>
      <c r="CKI88" s="207" t="s">
        <v>1587</v>
      </c>
      <c r="CKJ88" s="207" t="s">
        <v>8</v>
      </c>
      <c r="CKK88" s="207" t="s">
        <v>1036</v>
      </c>
      <c r="CKL88" s="207" t="s">
        <v>1586</v>
      </c>
      <c r="CKM88" s="207" t="s">
        <v>1587</v>
      </c>
      <c r="CKN88" s="207" t="s">
        <v>8</v>
      </c>
      <c r="CKO88" s="207" t="s">
        <v>1036</v>
      </c>
      <c r="CKP88" s="207" t="s">
        <v>1586</v>
      </c>
      <c r="CKQ88" s="207" t="s">
        <v>1587</v>
      </c>
      <c r="CKR88" s="207" t="s">
        <v>8</v>
      </c>
      <c r="CKS88" s="207" t="s">
        <v>1036</v>
      </c>
      <c r="CKT88" s="207" t="s">
        <v>1586</v>
      </c>
      <c r="CKU88" s="207" t="s">
        <v>1587</v>
      </c>
      <c r="CKV88" s="207" t="s">
        <v>8</v>
      </c>
      <c r="CKW88" s="207" t="s">
        <v>1036</v>
      </c>
      <c r="CKX88" s="207" t="s">
        <v>1586</v>
      </c>
      <c r="CKY88" s="207" t="s">
        <v>1587</v>
      </c>
      <c r="CKZ88" s="207" t="s">
        <v>8</v>
      </c>
      <c r="CLA88" s="207" t="s">
        <v>1036</v>
      </c>
      <c r="CLB88" s="207" t="s">
        <v>1586</v>
      </c>
      <c r="CLC88" s="207" t="s">
        <v>1587</v>
      </c>
      <c r="CLD88" s="207" t="s">
        <v>8</v>
      </c>
      <c r="CLE88" s="207" t="s">
        <v>1036</v>
      </c>
      <c r="CLF88" s="207" t="s">
        <v>1586</v>
      </c>
      <c r="CLG88" s="207" t="s">
        <v>1587</v>
      </c>
      <c r="CLH88" s="207" t="s">
        <v>8</v>
      </c>
      <c r="CLI88" s="207" t="s">
        <v>1036</v>
      </c>
      <c r="CLJ88" s="207" t="s">
        <v>1586</v>
      </c>
      <c r="CLK88" s="207" t="s">
        <v>1587</v>
      </c>
      <c r="CLL88" s="207" t="s">
        <v>8</v>
      </c>
      <c r="CLM88" s="207" t="s">
        <v>1036</v>
      </c>
      <c r="CLN88" s="207" t="s">
        <v>1586</v>
      </c>
      <c r="CLO88" s="207" t="s">
        <v>1587</v>
      </c>
      <c r="CLP88" s="207" t="s">
        <v>8</v>
      </c>
      <c r="CLQ88" s="207" t="s">
        <v>1036</v>
      </c>
      <c r="CLR88" s="207" t="s">
        <v>1586</v>
      </c>
      <c r="CLS88" s="207" t="s">
        <v>1587</v>
      </c>
      <c r="CLT88" s="207" t="s">
        <v>8</v>
      </c>
      <c r="CLU88" s="207" t="s">
        <v>1036</v>
      </c>
      <c r="CLV88" s="207" t="s">
        <v>1586</v>
      </c>
      <c r="CLW88" s="207" t="s">
        <v>1587</v>
      </c>
      <c r="CLX88" s="207" t="s">
        <v>8</v>
      </c>
      <c r="CLY88" s="207" t="s">
        <v>1036</v>
      </c>
      <c r="CLZ88" s="207" t="s">
        <v>1586</v>
      </c>
      <c r="CMA88" s="207" t="s">
        <v>1587</v>
      </c>
      <c r="CMB88" s="207" t="s">
        <v>8</v>
      </c>
      <c r="CMC88" s="207" t="s">
        <v>1036</v>
      </c>
      <c r="CMD88" s="207" t="s">
        <v>1586</v>
      </c>
      <c r="CME88" s="207" t="s">
        <v>1587</v>
      </c>
      <c r="CMF88" s="207" t="s">
        <v>8</v>
      </c>
      <c r="CMG88" s="207" t="s">
        <v>1036</v>
      </c>
      <c r="CMH88" s="207" t="s">
        <v>1586</v>
      </c>
      <c r="CMI88" s="207" t="s">
        <v>1587</v>
      </c>
      <c r="CMJ88" s="207" t="s">
        <v>8</v>
      </c>
      <c r="CMK88" s="207" t="s">
        <v>1036</v>
      </c>
      <c r="CML88" s="207" t="s">
        <v>1586</v>
      </c>
      <c r="CMM88" s="207" t="s">
        <v>1587</v>
      </c>
      <c r="CMN88" s="207" t="s">
        <v>8</v>
      </c>
      <c r="CMO88" s="207" t="s">
        <v>1036</v>
      </c>
      <c r="CMP88" s="207" t="s">
        <v>1586</v>
      </c>
      <c r="CMQ88" s="207" t="s">
        <v>1587</v>
      </c>
      <c r="CMR88" s="207" t="s">
        <v>8</v>
      </c>
      <c r="CMS88" s="207" t="s">
        <v>1036</v>
      </c>
      <c r="CMT88" s="207" t="s">
        <v>1586</v>
      </c>
      <c r="CMU88" s="207" t="s">
        <v>1587</v>
      </c>
      <c r="CMV88" s="207" t="s">
        <v>8</v>
      </c>
      <c r="CMW88" s="207" t="s">
        <v>1036</v>
      </c>
      <c r="CMX88" s="207" t="s">
        <v>1586</v>
      </c>
      <c r="CMY88" s="207" t="s">
        <v>1587</v>
      </c>
      <c r="CMZ88" s="207" t="s">
        <v>8</v>
      </c>
      <c r="CNA88" s="207" t="s">
        <v>1036</v>
      </c>
      <c r="CNB88" s="207" t="s">
        <v>1586</v>
      </c>
      <c r="CNC88" s="207" t="s">
        <v>1587</v>
      </c>
      <c r="CND88" s="207" t="s">
        <v>8</v>
      </c>
      <c r="CNE88" s="207" t="s">
        <v>1036</v>
      </c>
      <c r="CNF88" s="207" t="s">
        <v>1586</v>
      </c>
      <c r="CNG88" s="207" t="s">
        <v>1587</v>
      </c>
      <c r="CNH88" s="207" t="s">
        <v>8</v>
      </c>
      <c r="CNI88" s="207" t="s">
        <v>1036</v>
      </c>
      <c r="CNJ88" s="207" t="s">
        <v>1586</v>
      </c>
      <c r="CNK88" s="207" t="s">
        <v>1587</v>
      </c>
      <c r="CNL88" s="207" t="s">
        <v>8</v>
      </c>
      <c r="CNM88" s="207" t="s">
        <v>1036</v>
      </c>
      <c r="CNN88" s="207" t="s">
        <v>1586</v>
      </c>
      <c r="CNO88" s="207" t="s">
        <v>1587</v>
      </c>
      <c r="CNP88" s="207" t="s">
        <v>8</v>
      </c>
      <c r="CNQ88" s="207" t="s">
        <v>1036</v>
      </c>
      <c r="CNR88" s="207" t="s">
        <v>1586</v>
      </c>
      <c r="CNS88" s="207" t="s">
        <v>1587</v>
      </c>
      <c r="CNT88" s="207" t="s">
        <v>8</v>
      </c>
      <c r="CNU88" s="207" t="s">
        <v>1036</v>
      </c>
      <c r="CNV88" s="207" t="s">
        <v>1586</v>
      </c>
      <c r="CNW88" s="207" t="s">
        <v>1587</v>
      </c>
      <c r="CNX88" s="207" t="s">
        <v>8</v>
      </c>
      <c r="CNY88" s="207" t="s">
        <v>1036</v>
      </c>
      <c r="CNZ88" s="207" t="s">
        <v>1586</v>
      </c>
      <c r="COA88" s="207" t="s">
        <v>1587</v>
      </c>
      <c r="COB88" s="207" t="s">
        <v>8</v>
      </c>
      <c r="COC88" s="207" t="s">
        <v>1036</v>
      </c>
      <c r="COD88" s="207" t="s">
        <v>1586</v>
      </c>
      <c r="COE88" s="207" t="s">
        <v>1587</v>
      </c>
      <c r="COF88" s="207" t="s">
        <v>8</v>
      </c>
      <c r="COG88" s="207" t="s">
        <v>1036</v>
      </c>
      <c r="COH88" s="207" t="s">
        <v>1586</v>
      </c>
      <c r="COI88" s="207" t="s">
        <v>1587</v>
      </c>
      <c r="COJ88" s="207" t="s">
        <v>8</v>
      </c>
      <c r="COK88" s="207" t="s">
        <v>1036</v>
      </c>
      <c r="COL88" s="207" t="s">
        <v>1586</v>
      </c>
      <c r="COM88" s="207" t="s">
        <v>1587</v>
      </c>
      <c r="CON88" s="207" t="s">
        <v>8</v>
      </c>
      <c r="COO88" s="207" t="s">
        <v>1036</v>
      </c>
      <c r="COP88" s="207" t="s">
        <v>1586</v>
      </c>
      <c r="COQ88" s="207" t="s">
        <v>1587</v>
      </c>
      <c r="COR88" s="207" t="s">
        <v>8</v>
      </c>
      <c r="COS88" s="207" t="s">
        <v>1036</v>
      </c>
      <c r="COT88" s="207" t="s">
        <v>1586</v>
      </c>
      <c r="COU88" s="207" t="s">
        <v>1587</v>
      </c>
      <c r="COV88" s="207" t="s">
        <v>8</v>
      </c>
      <c r="COW88" s="207" t="s">
        <v>1036</v>
      </c>
      <c r="COX88" s="207" t="s">
        <v>1586</v>
      </c>
      <c r="COY88" s="207" t="s">
        <v>1587</v>
      </c>
      <c r="COZ88" s="207" t="s">
        <v>8</v>
      </c>
      <c r="CPA88" s="207" t="s">
        <v>1036</v>
      </c>
      <c r="CPB88" s="207" t="s">
        <v>1586</v>
      </c>
      <c r="CPC88" s="207" t="s">
        <v>1587</v>
      </c>
      <c r="CPD88" s="207" t="s">
        <v>8</v>
      </c>
      <c r="CPE88" s="207" t="s">
        <v>1036</v>
      </c>
      <c r="CPF88" s="207" t="s">
        <v>1586</v>
      </c>
      <c r="CPG88" s="207" t="s">
        <v>1587</v>
      </c>
      <c r="CPH88" s="207" t="s">
        <v>8</v>
      </c>
      <c r="CPI88" s="207" t="s">
        <v>1036</v>
      </c>
      <c r="CPJ88" s="207" t="s">
        <v>1586</v>
      </c>
      <c r="CPK88" s="207" t="s">
        <v>1587</v>
      </c>
      <c r="CPL88" s="207" t="s">
        <v>8</v>
      </c>
      <c r="CPM88" s="207" t="s">
        <v>1036</v>
      </c>
      <c r="CPN88" s="207" t="s">
        <v>1586</v>
      </c>
      <c r="CPO88" s="207" t="s">
        <v>1587</v>
      </c>
      <c r="CPP88" s="207" t="s">
        <v>8</v>
      </c>
      <c r="CPQ88" s="207" t="s">
        <v>1036</v>
      </c>
      <c r="CPR88" s="207" t="s">
        <v>1586</v>
      </c>
      <c r="CPS88" s="207" t="s">
        <v>1587</v>
      </c>
      <c r="CPT88" s="207" t="s">
        <v>8</v>
      </c>
      <c r="CPU88" s="207" t="s">
        <v>1036</v>
      </c>
      <c r="CPV88" s="207" t="s">
        <v>1586</v>
      </c>
      <c r="CPW88" s="207" t="s">
        <v>1587</v>
      </c>
      <c r="CPX88" s="207" t="s">
        <v>8</v>
      </c>
      <c r="CPY88" s="207" t="s">
        <v>1036</v>
      </c>
      <c r="CPZ88" s="207" t="s">
        <v>1586</v>
      </c>
      <c r="CQA88" s="207" t="s">
        <v>1587</v>
      </c>
      <c r="CQB88" s="207" t="s">
        <v>8</v>
      </c>
      <c r="CQC88" s="207" t="s">
        <v>1036</v>
      </c>
      <c r="CQD88" s="207" t="s">
        <v>1586</v>
      </c>
      <c r="CQE88" s="207" t="s">
        <v>1587</v>
      </c>
      <c r="CQF88" s="207" t="s">
        <v>8</v>
      </c>
      <c r="CQG88" s="207" t="s">
        <v>1036</v>
      </c>
      <c r="CQH88" s="207" t="s">
        <v>1586</v>
      </c>
      <c r="CQI88" s="207" t="s">
        <v>1587</v>
      </c>
      <c r="CQJ88" s="207" t="s">
        <v>8</v>
      </c>
      <c r="CQK88" s="207" t="s">
        <v>1036</v>
      </c>
      <c r="CQL88" s="207" t="s">
        <v>1586</v>
      </c>
      <c r="CQM88" s="207" t="s">
        <v>1587</v>
      </c>
      <c r="CQN88" s="207" t="s">
        <v>8</v>
      </c>
      <c r="CQO88" s="207" t="s">
        <v>1036</v>
      </c>
      <c r="CQP88" s="207" t="s">
        <v>1586</v>
      </c>
      <c r="CQQ88" s="207" t="s">
        <v>1587</v>
      </c>
      <c r="CQR88" s="207" t="s">
        <v>8</v>
      </c>
      <c r="CQS88" s="207" t="s">
        <v>1036</v>
      </c>
      <c r="CQT88" s="207" t="s">
        <v>1586</v>
      </c>
      <c r="CQU88" s="207" t="s">
        <v>1587</v>
      </c>
      <c r="CQV88" s="207" t="s">
        <v>8</v>
      </c>
      <c r="CQW88" s="207" t="s">
        <v>1036</v>
      </c>
      <c r="CQX88" s="207" t="s">
        <v>1586</v>
      </c>
      <c r="CQY88" s="207" t="s">
        <v>1587</v>
      </c>
      <c r="CQZ88" s="207" t="s">
        <v>8</v>
      </c>
      <c r="CRA88" s="207" t="s">
        <v>1036</v>
      </c>
      <c r="CRB88" s="207" t="s">
        <v>1586</v>
      </c>
      <c r="CRC88" s="207" t="s">
        <v>1587</v>
      </c>
      <c r="CRD88" s="207" t="s">
        <v>8</v>
      </c>
      <c r="CRE88" s="207" t="s">
        <v>1036</v>
      </c>
      <c r="CRF88" s="207" t="s">
        <v>1586</v>
      </c>
      <c r="CRG88" s="207" t="s">
        <v>1587</v>
      </c>
      <c r="CRH88" s="207" t="s">
        <v>8</v>
      </c>
      <c r="CRI88" s="207" t="s">
        <v>1036</v>
      </c>
      <c r="CRJ88" s="207" t="s">
        <v>1586</v>
      </c>
      <c r="CRK88" s="207" t="s">
        <v>1587</v>
      </c>
      <c r="CRL88" s="207" t="s">
        <v>8</v>
      </c>
      <c r="CRM88" s="207" t="s">
        <v>1036</v>
      </c>
      <c r="CRN88" s="207" t="s">
        <v>1586</v>
      </c>
      <c r="CRO88" s="207" t="s">
        <v>1587</v>
      </c>
      <c r="CRP88" s="207" t="s">
        <v>8</v>
      </c>
      <c r="CRQ88" s="207" t="s">
        <v>1036</v>
      </c>
      <c r="CRR88" s="207" t="s">
        <v>1586</v>
      </c>
      <c r="CRS88" s="207" t="s">
        <v>1587</v>
      </c>
      <c r="CRT88" s="207" t="s">
        <v>8</v>
      </c>
      <c r="CRU88" s="207" t="s">
        <v>1036</v>
      </c>
      <c r="CRV88" s="207" t="s">
        <v>1586</v>
      </c>
      <c r="CRW88" s="207" t="s">
        <v>1587</v>
      </c>
      <c r="CRX88" s="207" t="s">
        <v>8</v>
      </c>
      <c r="CRY88" s="207" t="s">
        <v>1036</v>
      </c>
      <c r="CRZ88" s="207" t="s">
        <v>1586</v>
      </c>
      <c r="CSA88" s="207" t="s">
        <v>1587</v>
      </c>
      <c r="CSB88" s="207" t="s">
        <v>8</v>
      </c>
      <c r="CSC88" s="207" t="s">
        <v>1036</v>
      </c>
      <c r="CSD88" s="207" t="s">
        <v>1586</v>
      </c>
      <c r="CSE88" s="207" t="s">
        <v>1587</v>
      </c>
      <c r="CSF88" s="207" t="s">
        <v>8</v>
      </c>
      <c r="CSG88" s="207" t="s">
        <v>1036</v>
      </c>
      <c r="CSH88" s="207" t="s">
        <v>1586</v>
      </c>
      <c r="CSI88" s="207" t="s">
        <v>1587</v>
      </c>
      <c r="CSJ88" s="207" t="s">
        <v>8</v>
      </c>
      <c r="CSK88" s="207" t="s">
        <v>1036</v>
      </c>
      <c r="CSL88" s="207" t="s">
        <v>1586</v>
      </c>
      <c r="CSM88" s="207" t="s">
        <v>1587</v>
      </c>
      <c r="CSN88" s="207" t="s">
        <v>8</v>
      </c>
      <c r="CSO88" s="207" t="s">
        <v>1036</v>
      </c>
      <c r="CSP88" s="207" t="s">
        <v>1586</v>
      </c>
      <c r="CSQ88" s="207" t="s">
        <v>1587</v>
      </c>
      <c r="CSR88" s="207" t="s">
        <v>8</v>
      </c>
      <c r="CSS88" s="207" t="s">
        <v>1036</v>
      </c>
      <c r="CST88" s="207" t="s">
        <v>1586</v>
      </c>
      <c r="CSU88" s="207" t="s">
        <v>1587</v>
      </c>
      <c r="CSV88" s="207" t="s">
        <v>8</v>
      </c>
      <c r="CSW88" s="207" t="s">
        <v>1036</v>
      </c>
      <c r="CSX88" s="207" t="s">
        <v>1586</v>
      </c>
      <c r="CSY88" s="207" t="s">
        <v>1587</v>
      </c>
      <c r="CSZ88" s="207" t="s">
        <v>8</v>
      </c>
      <c r="CTA88" s="207" t="s">
        <v>1036</v>
      </c>
      <c r="CTB88" s="207" t="s">
        <v>1586</v>
      </c>
      <c r="CTC88" s="207" t="s">
        <v>1587</v>
      </c>
      <c r="CTD88" s="207" t="s">
        <v>8</v>
      </c>
      <c r="CTE88" s="207" t="s">
        <v>1036</v>
      </c>
      <c r="CTF88" s="207" t="s">
        <v>1586</v>
      </c>
      <c r="CTG88" s="207" t="s">
        <v>1587</v>
      </c>
      <c r="CTH88" s="207" t="s">
        <v>8</v>
      </c>
      <c r="CTI88" s="207" t="s">
        <v>1036</v>
      </c>
      <c r="CTJ88" s="207" t="s">
        <v>1586</v>
      </c>
      <c r="CTK88" s="207" t="s">
        <v>1587</v>
      </c>
      <c r="CTL88" s="207" t="s">
        <v>8</v>
      </c>
      <c r="CTM88" s="207" t="s">
        <v>1036</v>
      </c>
      <c r="CTN88" s="207" t="s">
        <v>1586</v>
      </c>
      <c r="CTO88" s="207" t="s">
        <v>1587</v>
      </c>
      <c r="CTP88" s="207" t="s">
        <v>8</v>
      </c>
      <c r="CTQ88" s="207" t="s">
        <v>1036</v>
      </c>
      <c r="CTR88" s="207" t="s">
        <v>1586</v>
      </c>
      <c r="CTS88" s="207" t="s">
        <v>1587</v>
      </c>
      <c r="CTT88" s="207" t="s">
        <v>8</v>
      </c>
      <c r="CTU88" s="207" t="s">
        <v>1036</v>
      </c>
      <c r="CTV88" s="207" t="s">
        <v>1586</v>
      </c>
      <c r="CTW88" s="207" t="s">
        <v>1587</v>
      </c>
      <c r="CTX88" s="207" t="s">
        <v>8</v>
      </c>
      <c r="CTY88" s="207" t="s">
        <v>1036</v>
      </c>
      <c r="CTZ88" s="207" t="s">
        <v>1586</v>
      </c>
      <c r="CUA88" s="207" t="s">
        <v>1587</v>
      </c>
      <c r="CUB88" s="207" t="s">
        <v>8</v>
      </c>
      <c r="CUC88" s="207" t="s">
        <v>1036</v>
      </c>
      <c r="CUD88" s="207" t="s">
        <v>1586</v>
      </c>
      <c r="CUE88" s="207" t="s">
        <v>1587</v>
      </c>
      <c r="CUF88" s="207" t="s">
        <v>8</v>
      </c>
      <c r="CUG88" s="207" t="s">
        <v>1036</v>
      </c>
      <c r="CUH88" s="207" t="s">
        <v>1586</v>
      </c>
      <c r="CUI88" s="207" t="s">
        <v>1587</v>
      </c>
      <c r="CUJ88" s="207" t="s">
        <v>8</v>
      </c>
      <c r="CUK88" s="207" t="s">
        <v>1036</v>
      </c>
      <c r="CUL88" s="207" t="s">
        <v>1586</v>
      </c>
      <c r="CUM88" s="207" t="s">
        <v>1587</v>
      </c>
      <c r="CUN88" s="207" t="s">
        <v>8</v>
      </c>
      <c r="CUO88" s="207" t="s">
        <v>1036</v>
      </c>
      <c r="CUP88" s="207" t="s">
        <v>1586</v>
      </c>
      <c r="CUQ88" s="207" t="s">
        <v>1587</v>
      </c>
      <c r="CUR88" s="207" t="s">
        <v>8</v>
      </c>
      <c r="CUS88" s="207" t="s">
        <v>1036</v>
      </c>
      <c r="CUT88" s="207" t="s">
        <v>1586</v>
      </c>
      <c r="CUU88" s="207" t="s">
        <v>1587</v>
      </c>
      <c r="CUV88" s="207" t="s">
        <v>8</v>
      </c>
      <c r="CUW88" s="207" t="s">
        <v>1036</v>
      </c>
      <c r="CUX88" s="207" t="s">
        <v>1586</v>
      </c>
      <c r="CUY88" s="207" t="s">
        <v>1587</v>
      </c>
      <c r="CUZ88" s="207" t="s">
        <v>8</v>
      </c>
      <c r="CVA88" s="207" t="s">
        <v>1036</v>
      </c>
      <c r="CVB88" s="207" t="s">
        <v>1586</v>
      </c>
      <c r="CVC88" s="207" t="s">
        <v>1587</v>
      </c>
      <c r="CVD88" s="207" t="s">
        <v>8</v>
      </c>
      <c r="CVE88" s="207" t="s">
        <v>1036</v>
      </c>
      <c r="CVF88" s="207" t="s">
        <v>1586</v>
      </c>
      <c r="CVG88" s="207" t="s">
        <v>1587</v>
      </c>
      <c r="CVH88" s="207" t="s">
        <v>8</v>
      </c>
      <c r="CVI88" s="207" t="s">
        <v>1036</v>
      </c>
      <c r="CVJ88" s="207" t="s">
        <v>1586</v>
      </c>
      <c r="CVK88" s="207" t="s">
        <v>1587</v>
      </c>
      <c r="CVL88" s="207" t="s">
        <v>8</v>
      </c>
      <c r="CVM88" s="207" t="s">
        <v>1036</v>
      </c>
      <c r="CVN88" s="207" t="s">
        <v>1586</v>
      </c>
      <c r="CVO88" s="207" t="s">
        <v>1587</v>
      </c>
      <c r="CVP88" s="207" t="s">
        <v>8</v>
      </c>
      <c r="CVQ88" s="207" t="s">
        <v>1036</v>
      </c>
      <c r="CVR88" s="207" t="s">
        <v>1586</v>
      </c>
      <c r="CVS88" s="207" t="s">
        <v>1587</v>
      </c>
      <c r="CVT88" s="207" t="s">
        <v>8</v>
      </c>
      <c r="CVU88" s="207" t="s">
        <v>1036</v>
      </c>
      <c r="CVV88" s="207" t="s">
        <v>1586</v>
      </c>
      <c r="CVW88" s="207" t="s">
        <v>1587</v>
      </c>
      <c r="CVX88" s="207" t="s">
        <v>8</v>
      </c>
      <c r="CVY88" s="207" t="s">
        <v>1036</v>
      </c>
      <c r="CVZ88" s="207" t="s">
        <v>1586</v>
      </c>
      <c r="CWA88" s="207" t="s">
        <v>1587</v>
      </c>
      <c r="CWB88" s="207" t="s">
        <v>8</v>
      </c>
      <c r="CWC88" s="207" t="s">
        <v>1036</v>
      </c>
      <c r="CWD88" s="207" t="s">
        <v>1586</v>
      </c>
      <c r="CWE88" s="207" t="s">
        <v>1587</v>
      </c>
      <c r="CWF88" s="207" t="s">
        <v>8</v>
      </c>
      <c r="CWG88" s="207" t="s">
        <v>1036</v>
      </c>
      <c r="CWH88" s="207" t="s">
        <v>1586</v>
      </c>
      <c r="CWI88" s="207" t="s">
        <v>1587</v>
      </c>
      <c r="CWJ88" s="207" t="s">
        <v>8</v>
      </c>
      <c r="CWK88" s="207" t="s">
        <v>1036</v>
      </c>
      <c r="CWL88" s="207" t="s">
        <v>1586</v>
      </c>
      <c r="CWM88" s="207" t="s">
        <v>1587</v>
      </c>
      <c r="CWN88" s="207" t="s">
        <v>8</v>
      </c>
      <c r="CWO88" s="207" t="s">
        <v>1036</v>
      </c>
      <c r="CWP88" s="207" t="s">
        <v>1586</v>
      </c>
      <c r="CWQ88" s="207" t="s">
        <v>1587</v>
      </c>
      <c r="CWR88" s="207" t="s">
        <v>8</v>
      </c>
      <c r="CWS88" s="207" t="s">
        <v>1036</v>
      </c>
      <c r="CWT88" s="207" t="s">
        <v>1586</v>
      </c>
      <c r="CWU88" s="207" t="s">
        <v>1587</v>
      </c>
      <c r="CWV88" s="207" t="s">
        <v>8</v>
      </c>
      <c r="CWW88" s="207" t="s">
        <v>1036</v>
      </c>
      <c r="CWX88" s="207" t="s">
        <v>1586</v>
      </c>
      <c r="CWY88" s="207" t="s">
        <v>1587</v>
      </c>
      <c r="CWZ88" s="207" t="s">
        <v>8</v>
      </c>
      <c r="CXA88" s="207" t="s">
        <v>1036</v>
      </c>
      <c r="CXB88" s="207" t="s">
        <v>1586</v>
      </c>
      <c r="CXC88" s="207" t="s">
        <v>1587</v>
      </c>
      <c r="CXD88" s="207" t="s">
        <v>8</v>
      </c>
      <c r="CXE88" s="207" t="s">
        <v>1036</v>
      </c>
      <c r="CXF88" s="207" t="s">
        <v>1586</v>
      </c>
      <c r="CXG88" s="207" t="s">
        <v>1587</v>
      </c>
      <c r="CXH88" s="207" t="s">
        <v>8</v>
      </c>
      <c r="CXI88" s="207" t="s">
        <v>1036</v>
      </c>
      <c r="CXJ88" s="207" t="s">
        <v>1586</v>
      </c>
      <c r="CXK88" s="207" t="s">
        <v>1587</v>
      </c>
      <c r="CXL88" s="207" t="s">
        <v>8</v>
      </c>
      <c r="CXM88" s="207" t="s">
        <v>1036</v>
      </c>
      <c r="CXN88" s="207" t="s">
        <v>1586</v>
      </c>
      <c r="CXO88" s="207" t="s">
        <v>1587</v>
      </c>
      <c r="CXP88" s="207" t="s">
        <v>8</v>
      </c>
      <c r="CXQ88" s="207" t="s">
        <v>1036</v>
      </c>
      <c r="CXR88" s="207" t="s">
        <v>1586</v>
      </c>
      <c r="CXS88" s="207" t="s">
        <v>1587</v>
      </c>
      <c r="CXT88" s="207" t="s">
        <v>8</v>
      </c>
      <c r="CXU88" s="207" t="s">
        <v>1036</v>
      </c>
      <c r="CXV88" s="207" t="s">
        <v>1586</v>
      </c>
      <c r="CXW88" s="207" t="s">
        <v>1587</v>
      </c>
      <c r="CXX88" s="207" t="s">
        <v>8</v>
      </c>
      <c r="CXY88" s="207" t="s">
        <v>1036</v>
      </c>
      <c r="CXZ88" s="207" t="s">
        <v>1586</v>
      </c>
      <c r="CYA88" s="207" t="s">
        <v>1587</v>
      </c>
      <c r="CYB88" s="207" t="s">
        <v>8</v>
      </c>
      <c r="CYC88" s="207" t="s">
        <v>1036</v>
      </c>
      <c r="CYD88" s="207" t="s">
        <v>1586</v>
      </c>
      <c r="CYE88" s="207" t="s">
        <v>1587</v>
      </c>
      <c r="CYF88" s="207" t="s">
        <v>8</v>
      </c>
      <c r="CYG88" s="207" t="s">
        <v>1036</v>
      </c>
      <c r="CYH88" s="207" t="s">
        <v>1586</v>
      </c>
      <c r="CYI88" s="207" t="s">
        <v>1587</v>
      </c>
      <c r="CYJ88" s="207" t="s">
        <v>8</v>
      </c>
      <c r="CYK88" s="207" t="s">
        <v>1036</v>
      </c>
      <c r="CYL88" s="207" t="s">
        <v>1586</v>
      </c>
      <c r="CYM88" s="207" t="s">
        <v>1587</v>
      </c>
      <c r="CYN88" s="207" t="s">
        <v>8</v>
      </c>
      <c r="CYO88" s="207" t="s">
        <v>1036</v>
      </c>
      <c r="CYP88" s="207" t="s">
        <v>1586</v>
      </c>
      <c r="CYQ88" s="207" t="s">
        <v>1587</v>
      </c>
      <c r="CYR88" s="207" t="s">
        <v>8</v>
      </c>
      <c r="CYS88" s="207" t="s">
        <v>1036</v>
      </c>
      <c r="CYT88" s="207" t="s">
        <v>1586</v>
      </c>
      <c r="CYU88" s="207" t="s">
        <v>1587</v>
      </c>
      <c r="CYV88" s="207" t="s">
        <v>8</v>
      </c>
      <c r="CYW88" s="207" t="s">
        <v>1036</v>
      </c>
      <c r="CYX88" s="207" t="s">
        <v>1586</v>
      </c>
      <c r="CYY88" s="207" t="s">
        <v>1587</v>
      </c>
      <c r="CYZ88" s="207" t="s">
        <v>8</v>
      </c>
      <c r="CZA88" s="207" t="s">
        <v>1036</v>
      </c>
      <c r="CZB88" s="207" t="s">
        <v>1586</v>
      </c>
      <c r="CZC88" s="207" t="s">
        <v>1587</v>
      </c>
      <c r="CZD88" s="207" t="s">
        <v>8</v>
      </c>
      <c r="CZE88" s="207" t="s">
        <v>1036</v>
      </c>
      <c r="CZF88" s="207" t="s">
        <v>1586</v>
      </c>
      <c r="CZG88" s="207" t="s">
        <v>1587</v>
      </c>
      <c r="CZH88" s="207" t="s">
        <v>8</v>
      </c>
      <c r="CZI88" s="207" t="s">
        <v>1036</v>
      </c>
      <c r="CZJ88" s="207" t="s">
        <v>1586</v>
      </c>
      <c r="CZK88" s="207" t="s">
        <v>1587</v>
      </c>
      <c r="CZL88" s="207" t="s">
        <v>8</v>
      </c>
      <c r="CZM88" s="207" t="s">
        <v>1036</v>
      </c>
      <c r="CZN88" s="207" t="s">
        <v>1586</v>
      </c>
      <c r="CZO88" s="207" t="s">
        <v>1587</v>
      </c>
      <c r="CZP88" s="207" t="s">
        <v>8</v>
      </c>
      <c r="CZQ88" s="207" t="s">
        <v>1036</v>
      </c>
      <c r="CZR88" s="207" t="s">
        <v>1586</v>
      </c>
      <c r="CZS88" s="207" t="s">
        <v>1587</v>
      </c>
      <c r="CZT88" s="207" t="s">
        <v>8</v>
      </c>
      <c r="CZU88" s="207" t="s">
        <v>1036</v>
      </c>
      <c r="CZV88" s="207" t="s">
        <v>1586</v>
      </c>
      <c r="CZW88" s="207" t="s">
        <v>1587</v>
      </c>
      <c r="CZX88" s="207" t="s">
        <v>8</v>
      </c>
      <c r="CZY88" s="207" t="s">
        <v>1036</v>
      </c>
      <c r="CZZ88" s="207" t="s">
        <v>1586</v>
      </c>
      <c r="DAA88" s="207" t="s">
        <v>1587</v>
      </c>
      <c r="DAB88" s="207" t="s">
        <v>8</v>
      </c>
      <c r="DAC88" s="207" t="s">
        <v>1036</v>
      </c>
      <c r="DAD88" s="207" t="s">
        <v>1586</v>
      </c>
      <c r="DAE88" s="207" t="s">
        <v>1587</v>
      </c>
      <c r="DAF88" s="207" t="s">
        <v>8</v>
      </c>
      <c r="DAG88" s="207" t="s">
        <v>1036</v>
      </c>
      <c r="DAH88" s="207" t="s">
        <v>1586</v>
      </c>
      <c r="DAI88" s="207" t="s">
        <v>1587</v>
      </c>
      <c r="DAJ88" s="207" t="s">
        <v>8</v>
      </c>
      <c r="DAK88" s="207" t="s">
        <v>1036</v>
      </c>
      <c r="DAL88" s="207" t="s">
        <v>1586</v>
      </c>
      <c r="DAM88" s="207" t="s">
        <v>1587</v>
      </c>
      <c r="DAN88" s="207" t="s">
        <v>8</v>
      </c>
      <c r="DAO88" s="207" t="s">
        <v>1036</v>
      </c>
      <c r="DAP88" s="207" t="s">
        <v>1586</v>
      </c>
      <c r="DAQ88" s="207" t="s">
        <v>1587</v>
      </c>
      <c r="DAR88" s="207" t="s">
        <v>8</v>
      </c>
      <c r="DAS88" s="207" t="s">
        <v>1036</v>
      </c>
      <c r="DAT88" s="207" t="s">
        <v>1586</v>
      </c>
      <c r="DAU88" s="207" t="s">
        <v>1587</v>
      </c>
      <c r="DAV88" s="207" t="s">
        <v>8</v>
      </c>
      <c r="DAW88" s="207" t="s">
        <v>1036</v>
      </c>
      <c r="DAX88" s="207" t="s">
        <v>1586</v>
      </c>
      <c r="DAY88" s="207" t="s">
        <v>1587</v>
      </c>
      <c r="DAZ88" s="207" t="s">
        <v>8</v>
      </c>
      <c r="DBA88" s="207" t="s">
        <v>1036</v>
      </c>
      <c r="DBB88" s="207" t="s">
        <v>1586</v>
      </c>
      <c r="DBC88" s="207" t="s">
        <v>1587</v>
      </c>
      <c r="DBD88" s="207" t="s">
        <v>8</v>
      </c>
      <c r="DBE88" s="207" t="s">
        <v>1036</v>
      </c>
      <c r="DBF88" s="207" t="s">
        <v>1586</v>
      </c>
      <c r="DBG88" s="207" t="s">
        <v>1587</v>
      </c>
      <c r="DBH88" s="207" t="s">
        <v>8</v>
      </c>
      <c r="DBI88" s="207" t="s">
        <v>1036</v>
      </c>
      <c r="DBJ88" s="207" t="s">
        <v>1586</v>
      </c>
      <c r="DBK88" s="207" t="s">
        <v>1587</v>
      </c>
      <c r="DBL88" s="207" t="s">
        <v>8</v>
      </c>
      <c r="DBM88" s="207" t="s">
        <v>1036</v>
      </c>
      <c r="DBN88" s="207" t="s">
        <v>1586</v>
      </c>
      <c r="DBO88" s="207" t="s">
        <v>1587</v>
      </c>
      <c r="DBP88" s="207" t="s">
        <v>8</v>
      </c>
      <c r="DBQ88" s="207" t="s">
        <v>1036</v>
      </c>
      <c r="DBR88" s="207" t="s">
        <v>1586</v>
      </c>
      <c r="DBS88" s="207" t="s">
        <v>1587</v>
      </c>
      <c r="DBT88" s="207" t="s">
        <v>8</v>
      </c>
      <c r="DBU88" s="207" t="s">
        <v>1036</v>
      </c>
      <c r="DBV88" s="207" t="s">
        <v>1586</v>
      </c>
      <c r="DBW88" s="207" t="s">
        <v>1587</v>
      </c>
      <c r="DBX88" s="207" t="s">
        <v>8</v>
      </c>
      <c r="DBY88" s="207" t="s">
        <v>1036</v>
      </c>
      <c r="DBZ88" s="207" t="s">
        <v>1586</v>
      </c>
      <c r="DCA88" s="207" t="s">
        <v>1587</v>
      </c>
      <c r="DCB88" s="207" t="s">
        <v>8</v>
      </c>
      <c r="DCC88" s="207" t="s">
        <v>1036</v>
      </c>
      <c r="DCD88" s="207" t="s">
        <v>1586</v>
      </c>
      <c r="DCE88" s="207" t="s">
        <v>1587</v>
      </c>
      <c r="DCF88" s="207" t="s">
        <v>8</v>
      </c>
      <c r="DCG88" s="207" t="s">
        <v>1036</v>
      </c>
      <c r="DCH88" s="207" t="s">
        <v>1586</v>
      </c>
      <c r="DCI88" s="207" t="s">
        <v>1587</v>
      </c>
      <c r="DCJ88" s="207" t="s">
        <v>8</v>
      </c>
      <c r="DCK88" s="207" t="s">
        <v>1036</v>
      </c>
      <c r="DCL88" s="207" t="s">
        <v>1586</v>
      </c>
      <c r="DCM88" s="207" t="s">
        <v>1587</v>
      </c>
      <c r="DCN88" s="207" t="s">
        <v>8</v>
      </c>
      <c r="DCO88" s="207" t="s">
        <v>1036</v>
      </c>
      <c r="DCP88" s="207" t="s">
        <v>1586</v>
      </c>
      <c r="DCQ88" s="207" t="s">
        <v>1587</v>
      </c>
      <c r="DCR88" s="207" t="s">
        <v>8</v>
      </c>
      <c r="DCS88" s="207" t="s">
        <v>1036</v>
      </c>
      <c r="DCT88" s="207" t="s">
        <v>1586</v>
      </c>
      <c r="DCU88" s="207" t="s">
        <v>1587</v>
      </c>
      <c r="DCV88" s="207" t="s">
        <v>8</v>
      </c>
      <c r="DCW88" s="207" t="s">
        <v>1036</v>
      </c>
      <c r="DCX88" s="207" t="s">
        <v>1586</v>
      </c>
      <c r="DCY88" s="207" t="s">
        <v>1587</v>
      </c>
      <c r="DCZ88" s="207" t="s">
        <v>8</v>
      </c>
      <c r="DDA88" s="207" t="s">
        <v>1036</v>
      </c>
      <c r="DDB88" s="207" t="s">
        <v>1586</v>
      </c>
      <c r="DDC88" s="207" t="s">
        <v>1587</v>
      </c>
      <c r="DDD88" s="207" t="s">
        <v>8</v>
      </c>
      <c r="DDE88" s="207" t="s">
        <v>1036</v>
      </c>
      <c r="DDF88" s="207" t="s">
        <v>1586</v>
      </c>
      <c r="DDG88" s="207" t="s">
        <v>1587</v>
      </c>
      <c r="DDH88" s="207" t="s">
        <v>8</v>
      </c>
      <c r="DDI88" s="207" t="s">
        <v>1036</v>
      </c>
      <c r="DDJ88" s="207" t="s">
        <v>1586</v>
      </c>
      <c r="DDK88" s="207" t="s">
        <v>1587</v>
      </c>
      <c r="DDL88" s="207" t="s">
        <v>8</v>
      </c>
      <c r="DDM88" s="207" t="s">
        <v>1036</v>
      </c>
      <c r="DDN88" s="207" t="s">
        <v>1586</v>
      </c>
      <c r="DDO88" s="207" t="s">
        <v>1587</v>
      </c>
      <c r="DDP88" s="207" t="s">
        <v>8</v>
      </c>
      <c r="DDQ88" s="207" t="s">
        <v>1036</v>
      </c>
      <c r="DDR88" s="207" t="s">
        <v>1586</v>
      </c>
      <c r="DDS88" s="207" t="s">
        <v>1587</v>
      </c>
      <c r="DDT88" s="207" t="s">
        <v>8</v>
      </c>
      <c r="DDU88" s="207" t="s">
        <v>1036</v>
      </c>
      <c r="DDV88" s="207" t="s">
        <v>1586</v>
      </c>
      <c r="DDW88" s="207" t="s">
        <v>1587</v>
      </c>
      <c r="DDX88" s="207" t="s">
        <v>8</v>
      </c>
      <c r="DDY88" s="207" t="s">
        <v>1036</v>
      </c>
      <c r="DDZ88" s="207" t="s">
        <v>1586</v>
      </c>
      <c r="DEA88" s="207" t="s">
        <v>1587</v>
      </c>
      <c r="DEB88" s="207" t="s">
        <v>8</v>
      </c>
      <c r="DEC88" s="207" t="s">
        <v>1036</v>
      </c>
      <c r="DED88" s="207" t="s">
        <v>1586</v>
      </c>
      <c r="DEE88" s="207" t="s">
        <v>1587</v>
      </c>
      <c r="DEF88" s="207" t="s">
        <v>8</v>
      </c>
      <c r="DEG88" s="207" t="s">
        <v>1036</v>
      </c>
      <c r="DEH88" s="207" t="s">
        <v>1586</v>
      </c>
      <c r="DEI88" s="207" t="s">
        <v>1587</v>
      </c>
      <c r="DEJ88" s="207" t="s">
        <v>8</v>
      </c>
      <c r="DEK88" s="207" t="s">
        <v>1036</v>
      </c>
      <c r="DEL88" s="207" t="s">
        <v>1586</v>
      </c>
      <c r="DEM88" s="207" t="s">
        <v>1587</v>
      </c>
      <c r="DEN88" s="207" t="s">
        <v>8</v>
      </c>
      <c r="DEO88" s="207" t="s">
        <v>1036</v>
      </c>
      <c r="DEP88" s="207" t="s">
        <v>1586</v>
      </c>
      <c r="DEQ88" s="207" t="s">
        <v>1587</v>
      </c>
      <c r="DER88" s="207" t="s">
        <v>8</v>
      </c>
      <c r="DES88" s="207" t="s">
        <v>1036</v>
      </c>
      <c r="DET88" s="207" t="s">
        <v>1586</v>
      </c>
      <c r="DEU88" s="207" t="s">
        <v>1587</v>
      </c>
      <c r="DEV88" s="207" t="s">
        <v>8</v>
      </c>
      <c r="DEW88" s="207" t="s">
        <v>1036</v>
      </c>
      <c r="DEX88" s="207" t="s">
        <v>1586</v>
      </c>
      <c r="DEY88" s="207" t="s">
        <v>1587</v>
      </c>
      <c r="DEZ88" s="207" t="s">
        <v>8</v>
      </c>
      <c r="DFA88" s="207" t="s">
        <v>1036</v>
      </c>
      <c r="DFB88" s="207" t="s">
        <v>1586</v>
      </c>
      <c r="DFC88" s="207" t="s">
        <v>1587</v>
      </c>
      <c r="DFD88" s="207" t="s">
        <v>8</v>
      </c>
      <c r="DFE88" s="207" t="s">
        <v>1036</v>
      </c>
      <c r="DFF88" s="207" t="s">
        <v>1586</v>
      </c>
      <c r="DFG88" s="207" t="s">
        <v>1587</v>
      </c>
      <c r="DFH88" s="207" t="s">
        <v>8</v>
      </c>
      <c r="DFI88" s="207" t="s">
        <v>1036</v>
      </c>
      <c r="DFJ88" s="207" t="s">
        <v>1586</v>
      </c>
      <c r="DFK88" s="207" t="s">
        <v>1587</v>
      </c>
      <c r="DFL88" s="207" t="s">
        <v>8</v>
      </c>
      <c r="DFM88" s="207" t="s">
        <v>1036</v>
      </c>
      <c r="DFN88" s="207" t="s">
        <v>1586</v>
      </c>
      <c r="DFO88" s="207" t="s">
        <v>1587</v>
      </c>
      <c r="DFP88" s="207" t="s">
        <v>8</v>
      </c>
      <c r="DFQ88" s="207" t="s">
        <v>1036</v>
      </c>
      <c r="DFR88" s="207" t="s">
        <v>1586</v>
      </c>
      <c r="DFS88" s="207" t="s">
        <v>1587</v>
      </c>
      <c r="DFT88" s="207" t="s">
        <v>8</v>
      </c>
      <c r="DFU88" s="207" t="s">
        <v>1036</v>
      </c>
      <c r="DFV88" s="207" t="s">
        <v>1586</v>
      </c>
      <c r="DFW88" s="207" t="s">
        <v>1587</v>
      </c>
      <c r="DFX88" s="207" t="s">
        <v>8</v>
      </c>
      <c r="DFY88" s="207" t="s">
        <v>1036</v>
      </c>
      <c r="DFZ88" s="207" t="s">
        <v>1586</v>
      </c>
      <c r="DGA88" s="207" t="s">
        <v>1587</v>
      </c>
      <c r="DGB88" s="207" t="s">
        <v>8</v>
      </c>
      <c r="DGC88" s="207" t="s">
        <v>1036</v>
      </c>
      <c r="DGD88" s="207" t="s">
        <v>1586</v>
      </c>
      <c r="DGE88" s="207" t="s">
        <v>1587</v>
      </c>
      <c r="DGF88" s="207" t="s">
        <v>8</v>
      </c>
      <c r="DGG88" s="207" t="s">
        <v>1036</v>
      </c>
      <c r="DGH88" s="207" t="s">
        <v>1586</v>
      </c>
      <c r="DGI88" s="207" t="s">
        <v>1587</v>
      </c>
      <c r="DGJ88" s="207" t="s">
        <v>8</v>
      </c>
      <c r="DGK88" s="207" t="s">
        <v>1036</v>
      </c>
      <c r="DGL88" s="207" t="s">
        <v>1586</v>
      </c>
      <c r="DGM88" s="207" t="s">
        <v>1587</v>
      </c>
      <c r="DGN88" s="207" t="s">
        <v>8</v>
      </c>
      <c r="DGO88" s="207" t="s">
        <v>1036</v>
      </c>
      <c r="DGP88" s="207" t="s">
        <v>1586</v>
      </c>
      <c r="DGQ88" s="207" t="s">
        <v>1587</v>
      </c>
      <c r="DGR88" s="207" t="s">
        <v>8</v>
      </c>
      <c r="DGS88" s="207" t="s">
        <v>1036</v>
      </c>
      <c r="DGT88" s="207" t="s">
        <v>1586</v>
      </c>
      <c r="DGU88" s="207" t="s">
        <v>1587</v>
      </c>
      <c r="DGV88" s="207" t="s">
        <v>8</v>
      </c>
      <c r="DGW88" s="207" t="s">
        <v>1036</v>
      </c>
      <c r="DGX88" s="207" t="s">
        <v>1586</v>
      </c>
      <c r="DGY88" s="207" t="s">
        <v>1587</v>
      </c>
      <c r="DGZ88" s="207" t="s">
        <v>8</v>
      </c>
      <c r="DHA88" s="207" t="s">
        <v>1036</v>
      </c>
      <c r="DHB88" s="207" t="s">
        <v>1586</v>
      </c>
      <c r="DHC88" s="207" t="s">
        <v>1587</v>
      </c>
      <c r="DHD88" s="207" t="s">
        <v>8</v>
      </c>
      <c r="DHE88" s="207" t="s">
        <v>1036</v>
      </c>
      <c r="DHF88" s="207" t="s">
        <v>1586</v>
      </c>
      <c r="DHG88" s="207" t="s">
        <v>1587</v>
      </c>
      <c r="DHH88" s="207" t="s">
        <v>8</v>
      </c>
      <c r="DHI88" s="207" t="s">
        <v>1036</v>
      </c>
      <c r="DHJ88" s="207" t="s">
        <v>1586</v>
      </c>
      <c r="DHK88" s="207" t="s">
        <v>1587</v>
      </c>
      <c r="DHL88" s="207" t="s">
        <v>8</v>
      </c>
      <c r="DHM88" s="207" t="s">
        <v>1036</v>
      </c>
      <c r="DHN88" s="207" t="s">
        <v>1586</v>
      </c>
      <c r="DHO88" s="207" t="s">
        <v>1587</v>
      </c>
      <c r="DHP88" s="207" t="s">
        <v>8</v>
      </c>
      <c r="DHQ88" s="207" t="s">
        <v>1036</v>
      </c>
      <c r="DHR88" s="207" t="s">
        <v>1586</v>
      </c>
      <c r="DHS88" s="207" t="s">
        <v>1587</v>
      </c>
      <c r="DHT88" s="207" t="s">
        <v>8</v>
      </c>
      <c r="DHU88" s="207" t="s">
        <v>1036</v>
      </c>
      <c r="DHV88" s="207" t="s">
        <v>1586</v>
      </c>
      <c r="DHW88" s="207" t="s">
        <v>1587</v>
      </c>
      <c r="DHX88" s="207" t="s">
        <v>8</v>
      </c>
      <c r="DHY88" s="207" t="s">
        <v>1036</v>
      </c>
      <c r="DHZ88" s="207" t="s">
        <v>1586</v>
      </c>
      <c r="DIA88" s="207" t="s">
        <v>1587</v>
      </c>
      <c r="DIB88" s="207" t="s">
        <v>8</v>
      </c>
      <c r="DIC88" s="207" t="s">
        <v>1036</v>
      </c>
      <c r="DID88" s="207" t="s">
        <v>1586</v>
      </c>
      <c r="DIE88" s="207" t="s">
        <v>1587</v>
      </c>
      <c r="DIF88" s="207" t="s">
        <v>8</v>
      </c>
      <c r="DIG88" s="207" t="s">
        <v>1036</v>
      </c>
      <c r="DIH88" s="207" t="s">
        <v>1586</v>
      </c>
      <c r="DII88" s="207" t="s">
        <v>1587</v>
      </c>
      <c r="DIJ88" s="207" t="s">
        <v>8</v>
      </c>
      <c r="DIK88" s="207" t="s">
        <v>1036</v>
      </c>
      <c r="DIL88" s="207" t="s">
        <v>1586</v>
      </c>
      <c r="DIM88" s="207" t="s">
        <v>1587</v>
      </c>
      <c r="DIN88" s="207" t="s">
        <v>8</v>
      </c>
      <c r="DIO88" s="207" t="s">
        <v>1036</v>
      </c>
      <c r="DIP88" s="207" t="s">
        <v>1586</v>
      </c>
      <c r="DIQ88" s="207" t="s">
        <v>1587</v>
      </c>
      <c r="DIR88" s="207" t="s">
        <v>8</v>
      </c>
      <c r="DIS88" s="207" t="s">
        <v>1036</v>
      </c>
      <c r="DIT88" s="207" t="s">
        <v>1586</v>
      </c>
      <c r="DIU88" s="207" t="s">
        <v>1587</v>
      </c>
      <c r="DIV88" s="207" t="s">
        <v>8</v>
      </c>
      <c r="DIW88" s="207" t="s">
        <v>1036</v>
      </c>
      <c r="DIX88" s="207" t="s">
        <v>1586</v>
      </c>
      <c r="DIY88" s="207" t="s">
        <v>1587</v>
      </c>
      <c r="DIZ88" s="207" t="s">
        <v>8</v>
      </c>
      <c r="DJA88" s="207" t="s">
        <v>1036</v>
      </c>
      <c r="DJB88" s="207" t="s">
        <v>1586</v>
      </c>
      <c r="DJC88" s="207" t="s">
        <v>1587</v>
      </c>
      <c r="DJD88" s="207" t="s">
        <v>8</v>
      </c>
      <c r="DJE88" s="207" t="s">
        <v>1036</v>
      </c>
      <c r="DJF88" s="207" t="s">
        <v>1586</v>
      </c>
      <c r="DJG88" s="207" t="s">
        <v>1587</v>
      </c>
      <c r="DJH88" s="207" t="s">
        <v>8</v>
      </c>
      <c r="DJI88" s="207" t="s">
        <v>1036</v>
      </c>
      <c r="DJJ88" s="207" t="s">
        <v>1586</v>
      </c>
      <c r="DJK88" s="207" t="s">
        <v>1587</v>
      </c>
      <c r="DJL88" s="207" t="s">
        <v>8</v>
      </c>
      <c r="DJM88" s="207" t="s">
        <v>1036</v>
      </c>
      <c r="DJN88" s="207" t="s">
        <v>1586</v>
      </c>
      <c r="DJO88" s="207" t="s">
        <v>1587</v>
      </c>
      <c r="DJP88" s="207" t="s">
        <v>8</v>
      </c>
      <c r="DJQ88" s="207" t="s">
        <v>1036</v>
      </c>
      <c r="DJR88" s="207" t="s">
        <v>1586</v>
      </c>
      <c r="DJS88" s="207" t="s">
        <v>1587</v>
      </c>
      <c r="DJT88" s="207" t="s">
        <v>8</v>
      </c>
      <c r="DJU88" s="207" t="s">
        <v>1036</v>
      </c>
      <c r="DJV88" s="207" t="s">
        <v>1586</v>
      </c>
      <c r="DJW88" s="207" t="s">
        <v>1587</v>
      </c>
      <c r="DJX88" s="207" t="s">
        <v>8</v>
      </c>
      <c r="DJY88" s="207" t="s">
        <v>1036</v>
      </c>
      <c r="DJZ88" s="207" t="s">
        <v>1586</v>
      </c>
      <c r="DKA88" s="207" t="s">
        <v>1587</v>
      </c>
      <c r="DKB88" s="207" t="s">
        <v>8</v>
      </c>
      <c r="DKC88" s="207" t="s">
        <v>1036</v>
      </c>
      <c r="DKD88" s="207" t="s">
        <v>1586</v>
      </c>
      <c r="DKE88" s="207" t="s">
        <v>1587</v>
      </c>
      <c r="DKF88" s="207" t="s">
        <v>8</v>
      </c>
      <c r="DKG88" s="207" t="s">
        <v>1036</v>
      </c>
      <c r="DKH88" s="207" t="s">
        <v>1586</v>
      </c>
      <c r="DKI88" s="207" t="s">
        <v>1587</v>
      </c>
      <c r="DKJ88" s="207" t="s">
        <v>8</v>
      </c>
      <c r="DKK88" s="207" t="s">
        <v>1036</v>
      </c>
      <c r="DKL88" s="207" t="s">
        <v>1586</v>
      </c>
      <c r="DKM88" s="207" t="s">
        <v>1587</v>
      </c>
      <c r="DKN88" s="207" t="s">
        <v>8</v>
      </c>
      <c r="DKO88" s="207" t="s">
        <v>1036</v>
      </c>
      <c r="DKP88" s="207" t="s">
        <v>1586</v>
      </c>
      <c r="DKQ88" s="207" t="s">
        <v>1587</v>
      </c>
      <c r="DKR88" s="207" t="s">
        <v>8</v>
      </c>
      <c r="DKS88" s="207" t="s">
        <v>1036</v>
      </c>
      <c r="DKT88" s="207" t="s">
        <v>1586</v>
      </c>
      <c r="DKU88" s="207" t="s">
        <v>1587</v>
      </c>
      <c r="DKV88" s="207" t="s">
        <v>8</v>
      </c>
      <c r="DKW88" s="207" t="s">
        <v>1036</v>
      </c>
      <c r="DKX88" s="207" t="s">
        <v>1586</v>
      </c>
      <c r="DKY88" s="207" t="s">
        <v>1587</v>
      </c>
      <c r="DKZ88" s="207" t="s">
        <v>8</v>
      </c>
      <c r="DLA88" s="207" t="s">
        <v>1036</v>
      </c>
      <c r="DLB88" s="207" t="s">
        <v>1586</v>
      </c>
      <c r="DLC88" s="207" t="s">
        <v>1587</v>
      </c>
      <c r="DLD88" s="207" t="s">
        <v>8</v>
      </c>
      <c r="DLE88" s="207" t="s">
        <v>1036</v>
      </c>
      <c r="DLF88" s="207" t="s">
        <v>1586</v>
      </c>
      <c r="DLG88" s="207" t="s">
        <v>1587</v>
      </c>
      <c r="DLH88" s="207" t="s">
        <v>8</v>
      </c>
      <c r="DLI88" s="207" t="s">
        <v>1036</v>
      </c>
      <c r="DLJ88" s="207" t="s">
        <v>1586</v>
      </c>
      <c r="DLK88" s="207" t="s">
        <v>1587</v>
      </c>
      <c r="DLL88" s="207" t="s">
        <v>8</v>
      </c>
      <c r="DLM88" s="207" t="s">
        <v>1036</v>
      </c>
      <c r="DLN88" s="207" t="s">
        <v>1586</v>
      </c>
      <c r="DLO88" s="207" t="s">
        <v>1587</v>
      </c>
      <c r="DLP88" s="207" t="s">
        <v>8</v>
      </c>
      <c r="DLQ88" s="207" t="s">
        <v>1036</v>
      </c>
      <c r="DLR88" s="207" t="s">
        <v>1586</v>
      </c>
      <c r="DLS88" s="207" t="s">
        <v>1587</v>
      </c>
      <c r="DLT88" s="207" t="s">
        <v>8</v>
      </c>
      <c r="DLU88" s="207" t="s">
        <v>1036</v>
      </c>
      <c r="DLV88" s="207" t="s">
        <v>1586</v>
      </c>
      <c r="DLW88" s="207" t="s">
        <v>1587</v>
      </c>
      <c r="DLX88" s="207" t="s">
        <v>8</v>
      </c>
      <c r="DLY88" s="207" t="s">
        <v>1036</v>
      </c>
      <c r="DLZ88" s="207" t="s">
        <v>1586</v>
      </c>
      <c r="DMA88" s="207" t="s">
        <v>1587</v>
      </c>
      <c r="DMB88" s="207" t="s">
        <v>8</v>
      </c>
      <c r="DMC88" s="207" t="s">
        <v>1036</v>
      </c>
      <c r="DMD88" s="207" t="s">
        <v>1586</v>
      </c>
      <c r="DME88" s="207" t="s">
        <v>1587</v>
      </c>
      <c r="DMF88" s="207" t="s">
        <v>8</v>
      </c>
      <c r="DMG88" s="207" t="s">
        <v>1036</v>
      </c>
      <c r="DMH88" s="207" t="s">
        <v>1586</v>
      </c>
      <c r="DMI88" s="207" t="s">
        <v>1587</v>
      </c>
      <c r="DMJ88" s="207" t="s">
        <v>8</v>
      </c>
      <c r="DMK88" s="207" t="s">
        <v>1036</v>
      </c>
      <c r="DML88" s="207" t="s">
        <v>1586</v>
      </c>
      <c r="DMM88" s="207" t="s">
        <v>1587</v>
      </c>
      <c r="DMN88" s="207" t="s">
        <v>8</v>
      </c>
      <c r="DMO88" s="207" t="s">
        <v>1036</v>
      </c>
      <c r="DMP88" s="207" t="s">
        <v>1586</v>
      </c>
      <c r="DMQ88" s="207" t="s">
        <v>1587</v>
      </c>
      <c r="DMR88" s="207" t="s">
        <v>8</v>
      </c>
      <c r="DMS88" s="207" t="s">
        <v>1036</v>
      </c>
      <c r="DMT88" s="207" t="s">
        <v>1586</v>
      </c>
      <c r="DMU88" s="207" t="s">
        <v>1587</v>
      </c>
      <c r="DMV88" s="207" t="s">
        <v>8</v>
      </c>
      <c r="DMW88" s="207" t="s">
        <v>1036</v>
      </c>
      <c r="DMX88" s="207" t="s">
        <v>1586</v>
      </c>
      <c r="DMY88" s="207" t="s">
        <v>1587</v>
      </c>
      <c r="DMZ88" s="207" t="s">
        <v>8</v>
      </c>
      <c r="DNA88" s="207" t="s">
        <v>1036</v>
      </c>
      <c r="DNB88" s="207" t="s">
        <v>1586</v>
      </c>
      <c r="DNC88" s="207" t="s">
        <v>1587</v>
      </c>
      <c r="DND88" s="207" t="s">
        <v>8</v>
      </c>
      <c r="DNE88" s="207" t="s">
        <v>1036</v>
      </c>
      <c r="DNF88" s="207" t="s">
        <v>1586</v>
      </c>
      <c r="DNG88" s="207" t="s">
        <v>1587</v>
      </c>
      <c r="DNH88" s="207" t="s">
        <v>8</v>
      </c>
      <c r="DNI88" s="207" t="s">
        <v>1036</v>
      </c>
      <c r="DNJ88" s="207" t="s">
        <v>1586</v>
      </c>
      <c r="DNK88" s="207" t="s">
        <v>1587</v>
      </c>
      <c r="DNL88" s="207" t="s">
        <v>8</v>
      </c>
      <c r="DNM88" s="207" t="s">
        <v>1036</v>
      </c>
      <c r="DNN88" s="207" t="s">
        <v>1586</v>
      </c>
      <c r="DNO88" s="207" t="s">
        <v>1587</v>
      </c>
      <c r="DNP88" s="207" t="s">
        <v>8</v>
      </c>
      <c r="DNQ88" s="207" t="s">
        <v>1036</v>
      </c>
      <c r="DNR88" s="207" t="s">
        <v>1586</v>
      </c>
      <c r="DNS88" s="207" t="s">
        <v>1587</v>
      </c>
      <c r="DNT88" s="207" t="s">
        <v>8</v>
      </c>
      <c r="DNU88" s="207" t="s">
        <v>1036</v>
      </c>
      <c r="DNV88" s="207" t="s">
        <v>1586</v>
      </c>
      <c r="DNW88" s="207" t="s">
        <v>1587</v>
      </c>
      <c r="DNX88" s="207" t="s">
        <v>8</v>
      </c>
      <c r="DNY88" s="207" t="s">
        <v>1036</v>
      </c>
      <c r="DNZ88" s="207" t="s">
        <v>1586</v>
      </c>
      <c r="DOA88" s="207" t="s">
        <v>1587</v>
      </c>
      <c r="DOB88" s="207" t="s">
        <v>8</v>
      </c>
      <c r="DOC88" s="207" t="s">
        <v>1036</v>
      </c>
      <c r="DOD88" s="207" t="s">
        <v>1586</v>
      </c>
      <c r="DOE88" s="207" t="s">
        <v>1587</v>
      </c>
      <c r="DOF88" s="207" t="s">
        <v>8</v>
      </c>
      <c r="DOG88" s="207" t="s">
        <v>1036</v>
      </c>
      <c r="DOH88" s="207" t="s">
        <v>1586</v>
      </c>
      <c r="DOI88" s="207" t="s">
        <v>1587</v>
      </c>
      <c r="DOJ88" s="207" t="s">
        <v>8</v>
      </c>
      <c r="DOK88" s="207" t="s">
        <v>1036</v>
      </c>
      <c r="DOL88" s="207" t="s">
        <v>1586</v>
      </c>
      <c r="DOM88" s="207" t="s">
        <v>1587</v>
      </c>
      <c r="DON88" s="207" t="s">
        <v>8</v>
      </c>
      <c r="DOO88" s="207" t="s">
        <v>1036</v>
      </c>
      <c r="DOP88" s="207" t="s">
        <v>1586</v>
      </c>
      <c r="DOQ88" s="207" t="s">
        <v>1587</v>
      </c>
      <c r="DOR88" s="207" t="s">
        <v>8</v>
      </c>
      <c r="DOS88" s="207" t="s">
        <v>1036</v>
      </c>
      <c r="DOT88" s="207" t="s">
        <v>1586</v>
      </c>
      <c r="DOU88" s="207" t="s">
        <v>1587</v>
      </c>
      <c r="DOV88" s="207" t="s">
        <v>8</v>
      </c>
      <c r="DOW88" s="207" t="s">
        <v>1036</v>
      </c>
      <c r="DOX88" s="207" t="s">
        <v>1586</v>
      </c>
      <c r="DOY88" s="207" t="s">
        <v>1587</v>
      </c>
      <c r="DOZ88" s="207" t="s">
        <v>8</v>
      </c>
      <c r="DPA88" s="207" t="s">
        <v>1036</v>
      </c>
      <c r="DPB88" s="207" t="s">
        <v>1586</v>
      </c>
      <c r="DPC88" s="207" t="s">
        <v>1587</v>
      </c>
      <c r="DPD88" s="207" t="s">
        <v>8</v>
      </c>
      <c r="DPE88" s="207" t="s">
        <v>1036</v>
      </c>
      <c r="DPF88" s="207" t="s">
        <v>1586</v>
      </c>
      <c r="DPG88" s="207" t="s">
        <v>1587</v>
      </c>
      <c r="DPH88" s="207" t="s">
        <v>8</v>
      </c>
      <c r="DPI88" s="207" t="s">
        <v>1036</v>
      </c>
      <c r="DPJ88" s="207" t="s">
        <v>1586</v>
      </c>
      <c r="DPK88" s="207" t="s">
        <v>1587</v>
      </c>
      <c r="DPL88" s="207" t="s">
        <v>8</v>
      </c>
      <c r="DPM88" s="207" t="s">
        <v>1036</v>
      </c>
      <c r="DPN88" s="207" t="s">
        <v>1586</v>
      </c>
      <c r="DPO88" s="207" t="s">
        <v>1587</v>
      </c>
      <c r="DPP88" s="207" t="s">
        <v>8</v>
      </c>
      <c r="DPQ88" s="207" t="s">
        <v>1036</v>
      </c>
      <c r="DPR88" s="207" t="s">
        <v>1586</v>
      </c>
      <c r="DPS88" s="207" t="s">
        <v>1587</v>
      </c>
      <c r="DPT88" s="207" t="s">
        <v>8</v>
      </c>
      <c r="DPU88" s="207" t="s">
        <v>1036</v>
      </c>
      <c r="DPV88" s="207" t="s">
        <v>1586</v>
      </c>
      <c r="DPW88" s="207" t="s">
        <v>1587</v>
      </c>
      <c r="DPX88" s="207" t="s">
        <v>8</v>
      </c>
      <c r="DPY88" s="207" t="s">
        <v>1036</v>
      </c>
      <c r="DPZ88" s="207" t="s">
        <v>1586</v>
      </c>
      <c r="DQA88" s="207" t="s">
        <v>1587</v>
      </c>
      <c r="DQB88" s="207" t="s">
        <v>8</v>
      </c>
      <c r="DQC88" s="207" t="s">
        <v>1036</v>
      </c>
      <c r="DQD88" s="207" t="s">
        <v>1586</v>
      </c>
      <c r="DQE88" s="207" t="s">
        <v>1587</v>
      </c>
      <c r="DQF88" s="207" t="s">
        <v>8</v>
      </c>
      <c r="DQG88" s="207" t="s">
        <v>1036</v>
      </c>
      <c r="DQH88" s="207" t="s">
        <v>1586</v>
      </c>
      <c r="DQI88" s="207" t="s">
        <v>1587</v>
      </c>
      <c r="DQJ88" s="207" t="s">
        <v>8</v>
      </c>
      <c r="DQK88" s="207" t="s">
        <v>1036</v>
      </c>
      <c r="DQL88" s="207" t="s">
        <v>1586</v>
      </c>
      <c r="DQM88" s="207" t="s">
        <v>1587</v>
      </c>
      <c r="DQN88" s="207" t="s">
        <v>8</v>
      </c>
      <c r="DQO88" s="207" t="s">
        <v>1036</v>
      </c>
      <c r="DQP88" s="207" t="s">
        <v>1586</v>
      </c>
      <c r="DQQ88" s="207" t="s">
        <v>1587</v>
      </c>
      <c r="DQR88" s="207" t="s">
        <v>8</v>
      </c>
      <c r="DQS88" s="207" t="s">
        <v>1036</v>
      </c>
      <c r="DQT88" s="207" t="s">
        <v>1586</v>
      </c>
      <c r="DQU88" s="207" t="s">
        <v>1587</v>
      </c>
      <c r="DQV88" s="207" t="s">
        <v>8</v>
      </c>
      <c r="DQW88" s="207" t="s">
        <v>1036</v>
      </c>
      <c r="DQX88" s="207" t="s">
        <v>1586</v>
      </c>
      <c r="DQY88" s="207" t="s">
        <v>1587</v>
      </c>
      <c r="DQZ88" s="207" t="s">
        <v>8</v>
      </c>
      <c r="DRA88" s="207" t="s">
        <v>1036</v>
      </c>
      <c r="DRB88" s="207" t="s">
        <v>1586</v>
      </c>
      <c r="DRC88" s="207" t="s">
        <v>1587</v>
      </c>
      <c r="DRD88" s="207" t="s">
        <v>8</v>
      </c>
      <c r="DRE88" s="207" t="s">
        <v>1036</v>
      </c>
      <c r="DRF88" s="207" t="s">
        <v>1586</v>
      </c>
      <c r="DRG88" s="207" t="s">
        <v>1587</v>
      </c>
      <c r="DRH88" s="207" t="s">
        <v>8</v>
      </c>
      <c r="DRI88" s="207" t="s">
        <v>1036</v>
      </c>
      <c r="DRJ88" s="207" t="s">
        <v>1586</v>
      </c>
      <c r="DRK88" s="207" t="s">
        <v>1587</v>
      </c>
      <c r="DRL88" s="207" t="s">
        <v>8</v>
      </c>
      <c r="DRM88" s="207" t="s">
        <v>1036</v>
      </c>
      <c r="DRN88" s="207" t="s">
        <v>1586</v>
      </c>
      <c r="DRO88" s="207" t="s">
        <v>1587</v>
      </c>
      <c r="DRP88" s="207" t="s">
        <v>8</v>
      </c>
      <c r="DRQ88" s="207" t="s">
        <v>1036</v>
      </c>
      <c r="DRR88" s="207" t="s">
        <v>1586</v>
      </c>
      <c r="DRS88" s="207" t="s">
        <v>1587</v>
      </c>
      <c r="DRT88" s="207" t="s">
        <v>8</v>
      </c>
      <c r="DRU88" s="207" t="s">
        <v>1036</v>
      </c>
      <c r="DRV88" s="207" t="s">
        <v>1586</v>
      </c>
      <c r="DRW88" s="207" t="s">
        <v>1587</v>
      </c>
      <c r="DRX88" s="207" t="s">
        <v>8</v>
      </c>
      <c r="DRY88" s="207" t="s">
        <v>1036</v>
      </c>
      <c r="DRZ88" s="207" t="s">
        <v>1586</v>
      </c>
      <c r="DSA88" s="207" t="s">
        <v>1587</v>
      </c>
      <c r="DSB88" s="207" t="s">
        <v>8</v>
      </c>
      <c r="DSC88" s="207" t="s">
        <v>1036</v>
      </c>
      <c r="DSD88" s="207" t="s">
        <v>1586</v>
      </c>
      <c r="DSE88" s="207" t="s">
        <v>1587</v>
      </c>
      <c r="DSF88" s="207" t="s">
        <v>8</v>
      </c>
      <c r="DSG88" s="207" t="s">
        <v>1036</v>
      </c>
      <c r="DSH88" s="207" t="s">
        <v>1586</v>
      </c>
      <c r="DSI88" s="207" t="s">
        <v>1587</v>
      </c>
      <c r="DSJ88" s="207" t="s">
        <v>8</v>
      </c>
      <c r="DSK88" s="207" t="s">
        <v>1036</v>
      </c>
      <c r="DSL88" s="207" t="s">
        <v>1586</v>
      </c>
      <c r="DSM88" s="207" t="s">
        <v>1587</v>
      </c>
      <c r="DSN88" s="207" t="s">
        <v>8</v>
      </c>
      <c r="DSO88" s="207" t="s">
        <v>1036</v>
      </c>
      <c r="DSP88" s="207" t="s">
        <v>1586</v>
      </c>
      <c r="DSQ88" s="207" t="s">
        <v>1587</v>
      </c>
      <c r="DSR88" s="207" t="s">
        <v>8</v>
      </c>
      <c r="DSS88" s="207" t="s">
        <v>1036</v>
      </c>
      <c r="DST88" s="207" t="s">
        <v>1586</v>
      </c>
      <c r="DSU88" s="207" t="s">
        <v>1587</v>
      </c>
      <c r="DSV88" s="207" t="s">
        <v>8</v>
      </c>
      <c r="DSW88" s="207" t="s">
        <v>1036</v>
      </c>
      <c r="DSX88" s="207" t="s">
        <v>1586</v>
      </c>
      <c r="DSY88" s="207" t="s">
        <v>1587</v>
      </c>
      <c r="DSZ88" s="207" t="s">
        <v>8</v>
      </c>
      <c r="DTA88" s="207" t="s">
        <v>1036</v>
      </c>
      <c r="DTB88" s="207" t="s">
        <v>1586</v>
      </c>
      <c r="DTC88" s="207" t="s">
        <v>1587</v>
      </c>
      <c r="DTD88" s="207" t="s">
        <v>8</v>
      </c>
      <c r="DTE88" s="207" t="s">
        <v>1036</v>
      </c>
      <c r="DTF88" s="207" t="s">
        <v>1586</v>
      </c>
      <c r="DTG88" s="207" t="s">
        <v>1587</v>
      </c>
      <c r="DTH88" s="207" t="s">
        <v>8</v>
      </c>
      <c r="DTI88" s="207" t="s">
        <v>1036</v>
      </c>
      <c r="DTJ88" s="207" t="s">
        <v>1586</v>
      </c>
      <c r="DTK88" s="207" t="s">
        <v>1587</v>
      </c>
      <c r="DTL88" s="207" t="s">
        <v>8</v>
      </c>
      <c r="DTM88" s="207" t="s">
        <v>1036</v>
      </c>
      <c r="DTN88" s="207" t="s">
        <v>1586</v>
      </c>
      <c r="DTO88" s="207" t="s">
        <v>1587</v>
      </c>
      <c r="DTP88" s="207" t="s">
        <v>8</v>
      </c>
      <c r="DTQ88" s="207" t="s">
        <v>1036</v>
      </c>
      <c r="DTR88" s="207" t="s">
        <v>1586</v>
      </c>
      <c r="DTS88" s="207" t="s">
        <v>1587</v>
      </c>
      <c r="DTT88" s="207" t="s">
        <v>8</v>
      </c>
      <c r="DTU88" s="207" t="s">
        <v>1036</v>
      </c>
      <c r="DTV88" s="207" t="s">
        <v>1586</v>
      </c>
      <c r="DTW88" s="207" t="s">
        <v>1587</v>
      </c>
      <c r="DTX88" s="207" t="s">
        <v>8</v>
      </c>
      <c r="DTY88" s="207" t="s">
        <v>1036</v>
      </c>
      <c r="DTZ88" s="207" t="s">
        <v>1586</v>
      </c>
      <c r="DUA88" s="207" t="s">
        <v>1587</v>
      </c>
      <c r="DUB88" s="207" t="s">
        <v>8</v>
      </c>
      <c r="DUC88" s="207" t="s">
        <v>1036</v>
      </c>
      <c r="DUD88" s="207" t="s">
        <v>1586</v>
      </c>
      <c r="DUE88" s="207" t="s">
        <v>1587</v>
      </c>
      <c r="DUF88" s="207" t="s">
        <v>8</v>
      </c>
      <c r="DUG88" s="207" t="s">
        <v>1036</v>
      </c>
      <c r="DUH88" s="207" t="s">
        <v>1586</v>
      </c>
      <c r="DUI88" s="207" t="s">
        <v>1587</v>
      </c>
      <c r="DUJ88" s="207" t="s">
        <v>8</v>
      </c>
      <c r="DUK88" s="207" t="s">
        <v>1036</v>
      </c>
      <c r="DUL88" s="207" t="s">
        <v>1586</v>
      </c>
      <c r="DUM88" s="207" t="s">
        <v>1587</v>
      </c>
      <c r="DUN88" s="207" t="s">
        <v>8</v>
      </c>
      <c r="DUO88" s="207" t="s">
        <v>1036</v>
      </c>
      <c r="DUP88" s="207" t="s">
        <v>1586</v>
      </c>
      <c r="DUQ88" s="207" t="s">
        <v>1587</v>
      </c>
      <c r="DUR88" s="207" t="s">
        <v>8</v>
      </c>
      <c r="DUS88" s="207" t="s">
        <v>1036</v>
      </c>
      <c r="DUT88" s="207" t="s">
        <v>1586</v>
      </c>
      <c r="DUU88" s="207" t="s">
        <v>1587</v>
      </c>
      <c r="DUV88" s="207" t="s">
        <v>8</v>
      </c>
      <c r="DUW88" s="207" t="s">
        <v>1036</v>
      </c>
      <c r="DUX88" s="207" t="s">
        <v>1586</v>
      </c>
      <c r="DUY88" s="207" t="s">
        <v>1587</v>
      </c>
      <c r="DUZ88" s="207" t="s">
        <v>8</v>
      </c>
      <c r="DVA88" s="207" t="s">
        <v>1036</v>
      </c>
      <c r="DVB88" s="207" t="s">
        <v>1586</v>
      </c>
      <c r="DVC88" s="207" t="s">
        <v>1587</v>
      </c>
      <c r="DVD88" s="207" t="s">
        <v>8</v>
      </c>
      <c r="DVE88" s="207" t="s">
        <v>1036</v>
      </c>
      <c r="DVF88" s="207" t="s">
        <v>1586</v>
      </c>
      <c r="DVG88" s="207" t="s">
        <v>1587</v>
      </c>
      <c r="DVH88" s="207" t="s">
        <v>8</v>
      </c>
      <c r="DVI88" s="207" t="s">
        <v>1036</v>
      </c>
      <c r="DVJ88" s="207" t="s">
        <v>1586</v>
      </c>
      <c r="DVK88" s="207" t="s">
        <v>1587</v>
      </c>
      <c r="DVL88" s="207" t="s">
        <v>8</v>
      </c>
      <c r="DVM88" s="207" t="s">
        <v>1036</v>
      </c>
      <c r="DVN88" s="207" t="s">
        <v>1586</v>
      </c>
      <c r="DVO88" s="207" t="s">
        <v>1587</v>
      </c>
      <c r="DVP88" s="207" t="s">
        <v>8</v>
      </c>
      <c r="DVQ88" s="207" t="s">
        <v>1036</v>
      </c>
      <c r="DVR88" s="207" t="s">
        <v>1586</v>
      </c>
      <c r="DVS88" s="207" t="s">
        <v>1587</v>
      </c>
      <c r="DVT88" s="207" t="s">
        <v>8</v>
      </c>
      <c r="DVU88" s="207" t="s">
        <v>1036</v>
      </c>
      <c r="DVV88" s="207" t="s">
        <v>1586</v>
      </c>
      <c r="DVW88" s="207" t="s">
        <v>1587</v>
      </c>
      <c r="DVX88" s="207" t="s">
        <v>8</v>
      </c>
      <c r="DVY88" s="207" t="s">
        <v>1036</v>
      </c>
      <c r="DVZ88" s="207" t="s">
        <v>1586</v>
      </c>
      <c r="DWA88" s="207" t="s">
        <v>1587</v>
      </c>
      <c r="DWB88" s="207" t="s">
        <v>8</v>
      </c>
      <c r="DWC88" s="207" t="s">
        <v>1036</v>
      </c>
      <c r="DWD88" s="207" t="s">
        <v>1586</v>
      </c>
      <c r="DWE88" s="207" t="s">
        <v>1587</v>
      </c>
      <c r="DWF88" s="207" t="s">
        <v>8</v>
      </c>
      <c r="DWG88" s="207" t="s">
        <v>1036</v>
      </c>
      <c r="DWH88" s="207" t="s">
        <v>1586</v>
      </c>
      <c r="DWI88" s="207" t="s">
        <v>1587</v>
      </c>
      <c r="DWJ88" s="207" t="s">
        <v>8</v>
      </c>
      <c r="DWK88" s="207" t="s">
        <v>1036</v>
      </c>
      <c r="DWL88" s="207" t="s">
        <v>1586</v>
      </c>
      <c r="DWM88" s="207" t="s">
        <v>1587</v>
      </c>
      <c r="DWN88" s="207" t="s">
        <v>8</v>
      </c>
      <c r="DWO88" s="207" t="s">
        <v>1036</v>
      </c>
      <c r="DWP88" s="207" t="s">
        <v>1586</v>
      </c>
      <c r="DWQ88" s="207" t="s">
        <v>1587</v>
      </c>
      <c r="DWR88" s="207" t="s">
        <v>8</v>
      </c>
      <c r="DWS88" s="207" t="s">
        <v>1036</v>
      </c>
      <c r="DWT88" s="207" t="s">
        <v>1586</v>
      </c>
      <c r="DWU88" s="207" t="s">
        <v>1587</v>
      </c>
      <c r="DWV88" s="207" t="s">
        <v>8</v>
      </c>
      <c r="DWW88" s="207" t="s">
        <v>1036</v>
      </c>
      <c r="DWX88" s="207" t="s">
        <v>1586</v>
      </c>
      <c r="DWY88" s="207" t="s">
        <v>1587</v>
      </c>
      <c r="DWZ88" s="207" t="s">
        <v>8</v>
      </c>
      <c r="DXA88" s="207" t="s">
        <v>1036</v>
      </c>
      <c r="DXB88" s="207" t="s">
        <v>1586</v>
      </c>
      <c r="DXC88" s="207" t="s">
        <v>1587</v>
      </c>
      <c r="DXD88" s="207" t="s">
        <v>8</v>
      </c>
      <c r="DXE88" s="207" t="s">
        <v>1036</v>
      </c>
      <c r="DXF88" s="207" t="s">
        <v>1586</v>
      </c>
      <c r="DXG88" s="207" t="s">
        <v>1587</v>
      </c>
      <c r="DXH88" s="207" t="s">
        <v>8</v>
      </c>
      <c r="DXI88" s="207" t="s">
        <v>1036</v>
      </c>
      <c r="DXJ88" s="207" t="s">
        <v>1586</v>
      </c>
      <c r="DXK88" s="207" t="s">
        <v>1587</v>
      </c>
      <c r="DXL88" s="207" t="s">
        <v>8</v>
      </c>
      <c r="DXM88" s="207" t="s">
        <v>1036</v>
      </c>
      <c r="DXN88" s="207" t="s">
        <v>1586</v>
      </c>
      <c r="DXO88" s="207" t="s">
        <v>1587</v>
      </c>
      <c r="DXP88" s="207" t="s">
        <v>8</v>
      </c>
      <c r="DXQ88" s="207" t="s">
        <v>1036</v>
      </c>
      <c r="DXR88" s="207" t="s">
        <v>1586</v>
      </c>
      <c r="DXS88" s="207" t="s">
        <v>1587</v>
      </c>
      <c r="DXT88" s="207" t="s">
        <v>8</v>
      </c>
      <c r="DXU88" s="207" t="s">
        <v>1036</v>
      </c>
      <c r="DXV88" s="207" t="s">
        <v>1586</v>
      </c>
      <c r="DXW88" s="207" t="s">
        <v>1587</v>
      </c>
      <c r="DXX88" s="207" t="s">
        <v>8</v>
      </c>
      <c r="DXY88" s="207" t="s">
        <v>1036</v>
      </c>
      <c r="DXZ88" s="207" t="s">
        <v>1586</v>
      </c>
      <c r="DYA88" s="207" t="s">
        <v>1587</v>
      </c>
      <c r="DYB88" s="207" t="s">
        <v>8</v>
      </c>
      <c r="DYC88" s="207" t="s">
        <v>1036</v>
      </c>
      <c r="DYD88" s="207" t="s">
        <v>1586</v>
      </c>
      <c r="DYE88" s="207" t="s">
        <v>1587</v>
      </c>
      <c r="DYF88" s="207" t="s">
        <v>8</v>
      </c>
      <c r="DYG88" s="207" t="s">
        <v>1036</v>
      </c>
      <c r="DYH88" s="207" t="s">
        <v>1586</v>
      </c>
      <c r="DYI88" s="207" t="s">
        <v>1587</v>
      </c>
      <c r="DYJ88" s="207" t="s">
        <v>8</v>
      </c>
      <c r="DYK88" s="207" t="s">
        <v>1036</v>
      </c>
      <c r="DYL88" s="207" t="s">
        <v>1586</v>
      </c>
      <c r="DYM88" s="207" t="s">
        <v>1587</v>
      </c>
      <c r="DYN88" s="207" t="s">
        <v>8</v>
      </c>
      <c r="DYO88" s="207" t="s">
        <v>1036</v>
      </c>
      <c r="DYP88" s="207" t="s">
        <v>1586</v>
      </c>
      <c r="DYQ88" s="207" t="s">
        <v>1587</v>
      </c>
      <c r="DYR88" s="207" t="s">
        <v>8</v>
      </c>
      <c r="DYS88" s="207" t="s">
        <v>1036</v>
      </c>
      <c r="DYT88" s="207" t="s">
        <v>1586</v>
      </c>
      <c r="DYU88" s="207" t="s">
        <v>1587</v>
      </c>
      <c r="DYV88" s="207" t="s">
        <v>8</v>
      </c>
      <c r="DYW88" s="207" t="s">
        <v>1036</v>
      </c>
      <c r="DYX88" s="207" t="s">
        <v>1586</v>
      </c>
      <c r="DYY88" s="207" t="s">
        <v>1587</v>
      </c>
      <c r="DYZ88" s="207" t="s">
        <v>8</v>
      </c>
      <c r="DZA88" s="207" t="s">
        <v>1036</v>
      </c>
      <c r="DZB88" s="207" t="s">
        <v>1586</v>
      </c>
      <c r="DZC88" s="207" t="s">
        <v>1587</v>
      </c>
      <c r="DZD88" s="207" t="s">
        <v>8</v>
      </c>
      <c r="DZE88" s="207" t="s">
        <v>1036</v>
      </c>
      <c r="DZF88" s="207" t="s">
        <v>1586</v>
      </c>
      <c r="DZG88" s="207" t="s">
        <v>1587</v>
      </c>
      <c r="DZH88" s="207" t="s">
        <v>8</v>
      </c>
      <c r="DZI88" s="207" t="s">
        <v>1036</v>
      </c>
      <c r="DZJ88" s="207" t="s">
        <v>1586</v>
      </c>
      <c r="DZK88" s="207" t="s">
        <v>1587</v>
      </c>
      <c r="DZL88" s="207" t="s">
        <v>8</v>
      </c>
      <c r="DZM88" s="207" t="s">
        <v>1036</v>
      </c>
      <c r="DZN88" s="207" t="s">
        <v>1586</v>
      </c>
      <c r="DZO88" s="207" t="s">
        <v>1587</v>
      </c>
      <c r="DZP88" s="207" t="s">
        <v>8</v>
      </c>
      <c r="DZQ88" s="207" t="s">
        <v>1036</v>
      </c>
      <c r="DZR88" s="207" t="s">
        <v>1586</v>
      </c>
      <c r="DZS88" s="207" t="s">
        <v>1587</v>
      </c>
      <c r="DZT88" s="207" t="s">
        <v>8</v>
      </c>
      <c r="DZU88" s="207" t="s">
        <v>1036</v>
      </c>
      <c r="DZV88" s="207" t="s">
        <v>1586</v>
      </c>
      <c r="DZW88" s="207" t="s">
        <v>1587</v>
      </c>
      <c r="DZX88" s="207" t="s">
        <v>8</v>
      </c>
      <c r="DZY88" s="207" t="s">
        <v>1036</v>
      </c>
      <c r="DZZ88" s="207" t="s">
        <v>1586</v>
      </c>
      <c r="EAA88" s="207" t="s">
        <v>1587</v>
      </c>
      <c r="EAB88" s="207" t="s">
        <v>8</v>
      </c>
      <c r="EAC88" s="207" t="s">
        <v>1036</v>
      </c>
      <c r="EAD88" s="207" t="s">
        <v>1586</v>
      </c>
      <c r="EAE88" s="207" t="s">
        <v>1587</v>
      </c>
      <c r="EAF88" s="207" t="s">
        <v>8</v>
      </c>
      <c r="EAG88" s="207" t="s">
        <v>1036</v>
      </c>
      <c r="EAH88" s="207" t="s">
        <v>1586</v>
      </c>
      <c r="EAI88" s="207" t="s">
        <v>1587</v>
      </c>
      <c r="EAJ88" s="207" t="s">
        <v>8</v>
      </c>
      <c r="EAK88" s="207" t="s">
        <v>1036</v>
      </c>
      <c r="EAL88" s="207" t="s">
        <v>1586</v>
      </c>
      <c r="EAM88" s="207" t="s">
        <v>1587</v>
      </c>
      <c r="EAN88" s="207" t="s">
        <v>8</v>
      </c>
      <c r="EAO88" s="207" t="s">
        <v>1036</v>
      </c>
      <c r="EAP88" s="207" t="s">
        <v>1586</v>
      </c>
      <c r="EAQ88" s="207" t="s">
        <v>1587</v>
      </c>
      <c r="EAR88" s="207" t="s">
        <v>8</v>
      </c>
      <c r="EAS88" s="207" t="s">
        <v>1036</v>
      </c>
      <c r="EAT88" s="207" t="s">
        <v>1586</v>
      </c>
      <c r="EAU88" s="207" t="s">
        <v>1587</v>
      </c>
      <c r="EAV88" s="207" t="s">
        <v>8</v>
      </c>
      <c r="EAW88" s="207" t="s">
        <v>1036</v>
      </c>
      <c r="EAX88" s="207" t="s">
        <v>1586</v>
      </c>
      <c r="EAY88" s="207" t="s">
        <v>1587</v>
      </c>
      <c r="EAZ88" s="207" t="s">
        <v>8</v>
      </c>
      <c r="EBA88" s="207" t="s">
        <v>1036</v>
      </c>
      <c r="EBB88" s="207" t="s">
        <v>1586</v>
      </c>
      <c r="EBC88" s="207" t="s">
        <v>1587</v>
      </c>
      <c r="EBD88" s="207" t="s">
        <v>8</v>
      </c>
      <c r="EBE88" s="207" t="s">
        <v>1036</v>
      </c>
      <c r="EBF88" s="207" t="s">
        <v>1586</v>
      </c>
      <c r="EBG88" s="207" t="s">
        <v>1587</v>
      </c>
      <c r="EBH88" s="207" t="s">
        <v>8</v>
      </c>
      <c r="EBI88" s="207" t="s">
        <v>1036</v>
      </c>
      <c r="EBJ88" s="207" t="s">
        <v>1586</v>
      </c>
      <c r="EBK88" s="207" t="s">
        <v>1587</v>
      </c>
      <c r="EBL88" s="207" t="s">
        <v>8</v>
      </c>
      <c r="EBM88" s="207" t="s">
        <v>1036</v>
      </c>
      <c r="EBN88" s="207" t="s">
        <v>1586</v>
      </c>
      <c r="EBO88" s="207" t="s">
        <v>1587</v>
      </c>
      <c r="EBP88" s="207" t="s">
        <v>8</v>
      </c>
      <c r="EBQ88" s="207" t="s">
        <v>1036</v>
      </c>
      <c r="EBR88" s="207" t="s">
        <v>1586</v>
      </c>
      <c r="EBS88" s="207" t="s">
        <v>1587</v>
      </c>
      <c r="EBT88" s="207" t="s">
        <v>8</v>
      </c>
      <c r="EBU88" s="207" t="s">
        <v>1036</v>
      </c>
      <c r="EBV88" s="207" t="s">
        <v>1586</v>
      </c>
      <c r="EBW88" s="207" t="s">
        <v>1587</v>
      </c>
      <c r="EBX88" s="207" t="s">
        <v>8</v>
      </c>
      <c r="EBY88" s="207" t="s">
        <v>1036</v>
      </c>
      <c r="EBZ88" s="207" t="s">
        <v>1586</v>
      </c>
      <c r="ECA88" s="207" t="s">
        <v>1587</v>
      </c>
      <c r="ECB88" s="207" t="s">
        <v>8</v>
      </c>
      <c r="ECC88" s="207" t="s">
        <v>1036</v>
      </c>
      <c r="ECD88" s="207" t="s">
        <v>1586</v>
      </c>
      <c r="ECE88" s="207" t="s">
        <v>1587</v>
      </c>
      <c r="ECF88" s="207" t="s">
        <v>8</v>
      </c>
      <c r="ECG88" s="207" t="s">
        <v>1036</v>
      </c>
      <c r="ECH88" s="207" t="s">
        <v>1586</v>
      </c>
      <c r="ECI88" s="207" t="s">
        <v>1587</v>
      </c>
      <c r="ECJ88" s="207" t="s">
        <v>8</v>
      </c>
      <c r="ECK88" s="207" t="s">
        <v>1036</v>
      </c>
      <c r="ECL88" s="207" t="s">
        <v>1586</v>
      </c>
      <c r="ECM88" s="207" t="s">
        <v>1587</v>
      </c>
      <c r="ECN88" s="207" t="s">
        <v>8</v>
      </c>
      <c r="ECO88" s="207" t="s">
        <v>1036</v>
      </c>
      <c r="ECP88" s="207" t="s">
        <v>1586</v>
      </c>
      <c r="ECQ88" s="207" t="s">
        <v>1587</v>
      </c>
      <c r="ECR88" s="207" t="s">
        <v>8</v>
      </c>
      <c r="ECS88" s="207" t="s">
        <v>1036</v>
      </c>
      <c r="ECT88" s="207" t="s">
        <v>1586</v>
      </c>
      <c r="ECU88" s="207" t="s">
        <v>1587</v>
      </c>
      <c r="ECV88" s="207" t="s">
        <v>8</v>
      </c>
      <c r="ECW88" s="207" t="s">
        <v>1036</v>
      </c>
      <c r="ECX88" s="207" t="s">
        <v>1586</v>
      </c>
      <c r="ECY88" s="207" t="s">
        <v>1587</v>
      </c>
      <c r="ECZ88" s="207" t="s">
        <v>8</v>
      </c>
      <c r="EDA88" s="207" t="s">
        <v>1036</v>
      </c>
      <c r="EDB88" s="207" t="s">
        <v>1586</v>
      </c>
      <c r="EDC88" s="207" t="s">
        <v>1587</v>
      </c>
      <c r="EDD88" s="207" t="s">
        <v>8</v>
      </c>
      <c r="EDE88" s="207" t="s">
        <v>1036</v>
      </c>
      <c r="EDF88" s="207" t="s">
        <v>1586</v>
      </c>
      <c r="EDG88" s="207" t="s">
        <v>1587</v>
      </c>
      <c r="EDH88" s="207" t="s">
        <v>8</v>
      </c>
      <c r="EDI88" s="207" t="s">
        <v>1036</v>
      </c>
      <c r="EDJ88" s="207" t="s">
        <v>1586</v>
      </c>
      <c r="EDK88" s="207" t="s">
        <v>1587</v>
      </c>
      <c r="EDL88" s="207" t="s">
        <v>8</v>
      </c>
      <c r="EDM88" s="207" t="s">
        <v>1036</v>
      </c>
      <c r="EDN88" s="207" t="s">
        <v>1586</v>
      </c>
      <c r="EDO88" s="207" t="s">
        <v>1587</v>
      </c>
      <c r="EDP88" s="207" t="s">
        <v>8</v>
      </c>
      <c r="EDQ88" s="207" t="s">
        <v>1036</v>
      </c>
      <c r="EDR88" s="207" t="s">
        <v>1586</v>
      </c>
      <c r="EDS88" s="207" t="s">
        <v>1587</v>
      </c>
      <c r="EDT88" s="207" t="s">
        <v>8</v>
      </c>
      <c r="EDU88" s="207" t="s">
        <v>1036</v>
      </c>
      <c r="EDV88" s="207" t="s">
        <v>1586</v>
      </c>
      <c r="EDW88" s="207" t="s">
        <v>1587</v>
      </c>
      <c r="EDX88" s="207" t="s">
        <v>8</v>
      </c>
      <c r="EDY88" s="207" t="s">
        <v>1036</v>
      </c>
      <c r="EDZ88" s="207" t="s">
        <v>1586</v>
      </c>
      <c r="EEA88" s="207" t="s">
        <v>1587</v>
      </c>
      <c r="EEB88" s="207" t="s">
        <v>8</v>
      </c>
      <c r="EEC88" s="207" t="s">
        <v>1036</v>
      </c>
      <c r="EED88" s="207" t="s">
        <v>1586</v>
      </c>
      <c r="EEE88" s="207" t="s">
        <v>1587</v>
      </c>
      <c r="EEF88" s="207" t="s">
        <v>8</v>
      </c>
      <c r="EEG88" s="207" t="s">
        <v>1036</v>
      </c>
      <c r="EEH88" s="207" t="s">
        <v>1586</v>
      </c>
      <c r="EEI88" s="207" t="s">
        <v>1587</v>
      </c>
      <c r="EEJ88" s="207" t="s">
        <v>8</v>
      </c>
      <c r="EEK88" s="207" t="s">
        <v>1036</v>
      </c>
      <c r="EEL88" s="207" t="s">
        <v>1586</v>
      </c>
      <c r="EEM88" s="207" t="s">
        <v>1587</v>
      </c>
      <c r="EEN88" s="207" t="s">
        <v>8</v>
      </c>
      <c r="EEO88" s="207" t="s">
        <v>1036</v>
      </c>
      <c r="EEP88" s="207" t="s">
        <v>1586</v>
      </c>
      <c r="EEQ88" s="207" t="s">
        <v>1587</v>
      </c>
      <c r="EER88" s="207" t="s">
        <v>8</v>
      </c>
      <c r="EES88" s="207" t="s">
        <v>1036</v>
      </c>
      <c r="EET88" s="207" t="s">
        <v>1586</v>
      </c>
      <c r="EEU88" s="207" t="s">
        <v>1587</v>
      </c>
      <c r="EEV88" s="207" t="s">
        <v>8</v>
      </c>
      <c r="EEW88" s="207" t="s">
        <v>1036</v>
      </c>
      <c r="EEX88" s="207" t="s">
        <v>1586</v>
      </c>
      <c r="EEY88" s="207" t="s">
        <v>1587</v>
      </c>
      <c r="EEZ88" s="207" t="s">
        <v>8</v>
      </c>
      <c r="EFA88" s="207" t="s">
        <v>1036</v>
      </c>
      <c r="EFB88" s="207" t="s">
        <v>1586</v>
      </c>
      <c r="EFC88" s="207" t="s">
        <v>1587</v>
      </c>
      <c r="EFD88" s="207" t="s">
        <v>8</v>
      </c>
      <c r="EFE88" s="207" t="s">
        <v>1036</v>
      </c>
      <c r="EFF88" s="207" t="s">
        <v>1586</v>
      </c>
      <c r="EFG88" s="207" t="s">
        <v>1587</v>
      </c>
      <c r="EFH88" s="207" t="s">
        <v>8</v>
      </c>
      <c r="EFI88" s="207" t="s">
        <v>1036</v>
      </c>
      <c r="EFJ88" s="207" t="s">
        <v>1586</v>
      </c>
      <c r="EFK88" s="207" t="s">
        <v>1587</v>
      </c>
      <c r="EFL88" s="207" t="s">
        <v>8</v>
      </c>
      <c r="EFM88" s="207" t="s">
        <v>1036</v>
      </c>
      <c r="EFN88" s="207" t="s">
        <v>1586</v>
      </c>
      <c r="EFO88" s="207" t="s">
        <v>1587</v>
      </c>
      <c r="EFP88" s="207" t="s">
        <v>8</v>
      </c>
      <c r="EFQ88" s="207" t="s">
        <v>1036</v>
      </c>
      <c r="EFR88" s="207" t="s">
        <v>1586</v>
      </c>
      <c r="EFS88" s="207" t="s">
        <v>1587</v>
      </c>
      <c r="EFT88" s="207" t="s">
        <v>8</v>
      </c>
      <c r="EFU88" s="207" t="s">
        <v>1036</v>
      </c>
      <c r="EFV88" s="207" t="s">
        <v>1586</v>
      </c>
      <c r="EFW88" s="207" t="s">
        <v>1587</v>
      </c>
      <c r="EFX88" s="207" t="s">
        <v>8</v>
      </c>
      <c r="EFY88" s="207" t="s">
        <v>1036</v>
      </c>
      <c r="EFZ88" s="207" t="s">
        <v>1586</v>
      </c>
      <c r="EGA88" s="207" t="s">
        <v>1587</v>
      </c>
      <c r="EGB88" s="207" t="s">
        <v>8</v>
      </c>
      <c r="EGC88" s="207" t="s">
        <v>1036</v>
      </c>
      <c r="EGD88" s="207" t="s">
        <v>1586</v>
      </c>
      <c r="EGE88" s="207" t="s">
        <v>1587</v>
      </c>
      <c r="EGF88" s="207" t="s">
        <v>8</v>
      </c>
      <c r="EGG88" s="207" t="s">
        <v>1036</v>
      </c>
      <c r="EGH88" s="207" t="s">
        <v>1586</v>
      </c>
      <c r="EGI88" s="207" t="s">
        <v>1587</v>
      </c>
      <c r="EGJ88" s="207" t="s">
        <v>8</v>
      </c>
      <c r="EGK88" s="207" t="s">
        <v>1036</v>
      </c>
      <c r="EGL88" s="207" t="s">
        <v>1586</v>
      </c>
      <c r="EGM88" s="207" t="s">
        <v>1587</v>
      </c>
      <c r="EGN88" s="207" t="s">
        <v>8</v>
      </c>
      <c r="EGO88" s="207" t="s">
        <v>1036</v>
      </c>
      <c r="EGP88" s="207" t="s">
        <v>1586</v>
      </c>
      <c r="EGQ88" s="207" t="s">
        <v>1587</v>
      </c>
      <c r="EGR88" s="207" t="s">
        <v>8</v>
      </c>
      <c r="EGS88" s="207" t="s">
        <v>1036</v>
      </c>
      <c r="EGT88" s="207" t="s">
        <v>1586</v>
      </c>
      <c r="EGU88" s="207" t="s">
        <v>1587</v>
      </c>
      <c r="EGV88" s="207" t="s">
        <v>8</v>
      </c>
      <c r="EGW88" s="207" t="s">
        <v>1036</v>
      </c>
      <c r="EGX88" s="207" t="s">
        <v>1586</v>
      </c>
      <c r="EGY88" s="207" t="s">
        <v>1587</v>
      </c>
      <c r="EGZ88" s="207" t="s">
        <v>8</v>
      </c>
      <c r="EHA88" s="207" t="s">
        <v>1036</v>
      </c>
      <c r="EHB88" s="207" t="s">
        <v>1586</v>
      </c>
      <c r="EHC88" s="207" t="s">
        <v>1587</v>
      </c>
      <c r="EHD88" s="207" t="s">
        <v>8</v>
      </c>
      <c r="EHE88" s="207" t="s">
        <v>1036</v>
      </c>
      <c r="EHF88" s="207" t="s">
        <v>1586</v>
      </c>
      <c r="EHG88" s="207" t="s">
        <v>1587</v>
      </c>
      <c r="EHH88" s="207" t="s">
        <v>8</v>
      </c>
      <c r="EHI88" s="207" t="s">
        <v>1036</v>
      </c>
      <c r="EHJ88" s="207" t="s">
        <v>1586</v>
      </c>
      <c r="EHK88" s="207" t="s">
        <v>1587</v>
      </c>
      <c r="EHL88" s="207" t="s">
        <v>8</v>
      </c>
      <c r="EHM88" s="207" t="s">
        <v>1036</v>
      </c>
      <c r="EHN88" s="207" t="s">
        <v>1586</v>
      </c>
      <c r="EHO88" s="207" t="s">
        <v>1587</v>
      </c>
      <c r="EHP88" s="207" t="s">
        <v>8</v>
      </c>
      <c r="EHQ88" s="207" t="s">
        <v>1036</v>
      </c>
      <c r="EHR88" s="207" t="s">
        <v>1586</v>
      </c>
      <c r="EHS88" s="207" t="s">
        <v>1587</v>
      </c>
      <c r="EHT88" s="207" t="s">
        <v>8</v>
      </c>
      <c r="EHU88" s="207" t="s">
        <v>1036</v>
      </c>
      <c r="EHV88" s="207" t="s">
        <v>1586</v>
      </c>
      <c r="EHW88" s="207" t="s">
        <v>1587</v>
      </c>
      <c r="EHX88" s="207" t="s">
        <v>8</v>
      </c>
      <c r="EHY88" s="207" t="s">
        <v>1036</v>
      </c>
      <c r="EHZ88" s="207" t="s">
        <v>1586</v>
      </c>
      <c r="EIA88" s="207" t="s">
        <v>1587</v>
      </c>
      <c r="EIB88" s="207" t="s">
        <v>8</v>
      </c>
      <c r="EIC88" s="207" t="s">
        <v>1036</v>
      </c>
      <c r="EID88" s="207" t="s">
        <v>1586</v>
      </c>
      <c r="EIE88" s="207" t="s">
        <v>1587</v>
      </c>
      <c r="EIF88" s="207" t="s">
        <v>8</v>
      </c>
      <c r="EIG88" s="207" t="s">
        <v>1036</v>
      </c>
      <c r="EIH88" s="207" t="s">
        <v>1586</v>
      </c>
      <c r="EII88" s="207" t="s">
        <v>1587</v>
      </c>
      <c r="EIJ88" s="207" t="s">
        <v>8</v>
      </c>
      <c r="EIK88" s="207" t="s">
        <v>1036</v>
      </c>
      <c r="EIL88" s="207" t="s">
        <v>1586</v>
      </c>
      <c r="EIM88" s="207" t="s">
        <v>1587</v>
      </c>
      <c r="EIN88" s="207" t="s">
        <v>8</v>
      </c>
      <c r="EIO88" s="207" t="s">
        <v>1036</v>
      </c>
      <c r="EIP88" s="207" t="s">
        <v>1586</v>
      </c>
      <c r="EIQ88" s="207" t="s">
        <v>1587</v>
      </c>
      <c r="EIR88" s="207" t="s">
        <v>8</v>
      </c>
      <c r="EIS88" s="207" t="s">
        <v>1036</v>
      </c>
      <c r="EIT88" s="207" t="s">
        <v>1586</v>
      </c>
      <c r="EIU88" s="207" t="s">
        <v>1587</v>
      </c>
      <c r="EIV88" s="207" t="s">
        <v>8</v>
      </c>
      <c r="EIW88" s="207" t="s">
        <v>1036</v>
      </c>
      <c r="EIX88" s="207" t="s">
        <v>1586</v>
      </c>
      <c r="EIY88" s="207" t="s">
        <v>1587</v>
      </c>
      <c r="EIZ88" s="207" t="s">
        <v>8</v>
      </c>
      <c r="EJA88" s="207" t="s">
        <v>1036</v>
      </c>
      <c r="EJB88" s="207" t="s">
        <v>1586</v>
      </c>
      <c r="EJC88" s="207" t="s">
        <v>1587</v>
      </c>
      <c r="EJD88" s="207" t="s">
        <v>8</v>
      </c>
      <c r="EJE88" s="207" t="s">
        <v>1036</v>
      </c>
      <c r="EJF88" s="207" t="s">
        <v>1586</v>
      </c>
      <c r="EJG88" s="207" t="s">
        <v>1587</v>
      </c>
      <c r="EJH88" s="207" t="s">
        <v>8</v>
      </c>
      <c r="EJI88" s="207" t="s">
        <v>1036</v>
      </c>
      <c r="EJJ88" s="207" t="s">
        <v>1586</v>
      </c>
      <c r="EJK88" s="207" t="s">
        <v>1587</v>
      </c>
      <c r="EJL88" s="207" t="s">
        <v>8</v>
      </c>
      <c r="EJM88" s="207" t="s">
        <v>1036</v>
      </c>
      <c r="EJN88" s="207" t="s">
        <v>1586</v>
      </c>
      <c r="EJO88" s="207" t="s">
        <v>1587</v>
      </c>
      <c r="EJP88" s="207" t="s">
        <v>8</v>
      </c>
      <c r="EJQ88" s="207" t="s">
        <v>1036</v>
      </c>
      <c r="EJR88" s="207" t="s">
        <v>1586</v>
      </c>
      <c r="EJS88" s="207" t="s">
        <v>1587</v>
      </c>
      <c r="EJT88" s="207" t="s">
        <v>8</v>
      </c>
      <c r="EJU88" s="207" t="s">
        <v>1036</v>
      </c>
      <c r="EJV88" s="207" t="s">
        <v>1586</v>
      </c>
      <c r="EJW88" s="207" t="s">
        <v>1587</v>
      </c>
      <c r="EJX88" s="207" t="s">
        <v>8</v>
      </c>
      <c r="EJY88" s="207" t="s">
        <v>1036</v>
      </c>
      <c r="EJZ88" s="207" t="s">
        <v>1586</v>
      </c>
      <c r="EKA88" s="207" t="s">
        <v>1587</v>
      </c>
      <c r="EKB88" s="207" t="s">
        <v>8</v>
      </c>
      <c r="EKC88" s="207" t="s">
        <v>1036</v>
      </c>
      <c r="EKD88" s="207" t="s">
        <v>1586</v>
      </c>
      <c r="EKE88" s="207" t="s">
        <v>1587</v>
      </c>
      <c r="EKF88" s="207" t="s">
        <v>8</v>
      </c>
      <c r="EKG88" s="207" t="s">
        <v>1036</v>
      </c>
      <c r="EKH88" s="207" t="s">
        <v>1586</v>
      </c>
      <c r="EKI88" s="207" t="s">
        <v>1587</v>
      </c>
      <c r="EKJ88" s="207" t="s">
        <v>8</v>
      </c>
      <c r="EKK88" s="207" t="s">
        <v>1036</v>
      </c>
      <c r="EKL88" s="207" t="s">
        <v>1586</v>
      </c>
      <c r="EKM88" s="207" t="s">
        <v>1587</v>
      </c>
      <c r="EKN88" s="207" t="s">
        <v>8</v>
      </c>
      <c r="EKO88" s="207" t="s">
        <v>1036</v>
      </c>
      <c r="EKP88" s="207" t="s">
        <v>1586</v>
      </c>
      <c r="EKQ88" s="207" t="s">
        <v>1587</v>
      </c>
      <c r="EKR88" s="207" t="s">
        <v>8</v>
      </c>
      <c r="EKS88" s="207" t="s">
        <v>1036</v>
      </c>
      <c r="EKT88" s="207" t="s">
        <v>1586</v>
      </c>
      <c r="EKU88" s="207" t="s">
        <v>1587</v>
      </c>
      <c r="EKV88" s="207" t="s">
        <v>8</v>
      </c>
      <c r="EKW88" s="207" t="s">
        <v>1036</v>
      </c>
      <c r="EKX88" s="207" t="s">
        <v>1586</v>
      </c>
      <c r="EKY88" s="207" t="s">
        <v>1587</v>
      </c>
      <c r="EKZ88" s="207" t="s">
        <v>8</v>
      </c>
      <c r="ELA88" s="207" t="s">
        <v>1036</v>
      </c>
      <c r="ELB88" s="207" t="s">
        <v>1586</v>
      </c>
      <c r="ELC88" s="207" t="s">
        <v>1587</v>
      </c>
      <c r="ELD88" s="207" t="s">
        <v>8</v>
      </c>
      <c r="ELE88" s="207" t="s">
        <v>1036</v>
      </c>
      <c r="ELF88" s="207" t="s">
        <v>1586</v>
      </c>
      <c r="ELG88" s="207" t="s">
        <v>1587</v>
      </c>
      <c r="ELH88" s="207" t="s">
        <v>8</v>
      </c>
      <c r="ELI88" s="207" t="s">
        <v>1036</v>
      </c>
      <c r="ELJ88" s="207" t="s">
        <v>1586</v>
      </c>
      <c r="ELK88" s="207" t="s">
        <v>1587</v>
      </c>
      <c r="ELL88" s="207" t="s">
        <v>8</v>
      </c>
      <c r="ELM88" s="207" t="s">
        <v>1036</v>
      </c>
      <c r="ELN88" s="207" t="s">
        <v>1586</v>
      </c>
      <c r="ELO88" s="207" t="s">
        <v>1587</v>
      </c>
      <c r="ELP88" s="207" t="s">
        <v>8</v>
      </c>
      <c r="ELQ88" s="207" t="s">
        <v>1036</v>
      </c>
      <c r="ELR88" s="207" t="s">
        <v>1586</v>
      </c>
      <c r="ELS88" s="207" t="s">
        <v>1587</v>
      </c>
      <c r="ELT88" s="207" t="s">
        <v>8</v>
      </c>
      <c r="ELU88" s="207" t="s">
        <v>1036</v>
      </c>
      <c r="ELV88" s="207" t="s">
        <v>1586</v>
      </c>
      <c r="ELW88" s="207" t="s">
        <v>1587</v>
      </c>
      <c r="ELX88" s="207" t="s">
        <v>8</v>
      </c>
      <c r="ELY88" s="207" t="s">
        <v>1036</v>
      </c>
      <c r="ELZ88" s="207" t="s">
        <v>1586</v>
      </c>
      <c r="EMA88" s="207" t="s">
        <v>1587</v>
      </c>
      <c r="EMB88" s="207" t="s">
        <v>8</v>
      </c>
      <c r="EMC88" s="207" t="s">
        <v>1036</v>
      </c>
      <c r="EMD88" s="207" t="s">
        <v>1586</v>
      </c>
      <c r="EME88" s="207" t="s">
        <v>1587</v>
      </c>
      <c r="EMF88" s="207" t="s">
        <v>8</v>
      </c>
      <c r="EMG88" s="207" t="s">
        <v>1036</v>
      </c>
      <c r="EMH88" s="207" t="s">
        <v>1586</v>
      </c>
      <c r="EMI88" s="207" t="s">
        <v>1587</v>
      </c>
      <c r="EMJ88" s="207" t="s">
        <v>8</v>
      </c>
      <c r="EMK88" s="207" t="s">
        <v>1036</v>
      </c>
      <c r="EML88" s="207" t="s">
        <v>1586</v>
      </c>
      <c r="EMM88" s="207" t="s">
        <v>1587</v>
      </c>
      <c r="EMN88" s="207" t="s">
        <v>8</v>
      </c>
      <c r="EMO88" s="207" t="s">
        <v>1036</v>
      </c>
      <c r="EMP88" s="207" t="s">
        <v>1586</v>
      </c>
      <c r="EMQ88" s="207" t="s">
        <v>1587</v>
      </c>
      <c r="EMR88" s="207" t="s">
        <v>8</v>
      </c>
      <c r="EMS88" s="207" t="s">
        <v>1036</v>
      </c>
      <c r="EMT88" s="207" t="s">
        <v>1586</v>
      </c>
      <c r="EMU88" s="207" t="s">
        <v>1587</v>
      </c>
      <c r="EMV88" s="207" t="s">
        <v>8</v>
      </c>
      <c r="EMW88" s="207" t="s">
        <v>1036</v>
      </c>
      <c r="EMX88" s="207" t="s">
        <v>1586</v>
      </c>
      <c r="EMY88" s="207" t="s">
        <v>1587</v>
      </c>
      <c r="EMZ88" s="207" t="s">
        <v>8</v>
      </c>
      <c r="ENA88" s="207" t="s">
        <v>1036</v>
      </c>
      <c r="ENB88" s="207" t="s">
        <v>1586</v>
      </c>
      <c r="ENC88" s="207" t="s">
        <v>1587</v>
      </c>
      <c r="END88" s="207" t="s">
        <v>8</v>
      </c>
      <c r="ENE88" s="207" t="s">
        <v>1036</v>
      </c>
      <c r="ENF88" s="207" t="s">
        <v>1586</v>
      </c>
      <c r="ENG88" s="207" t="s">
        <v>1587</v>
      </c>
      <c r="ENH88" s="207" t="s">
        <v>8</v>
      </c>
      <c r="ENI88" s="207" t="s">
        <v>1036</v>
      </c>
      <c r="ENJ88" s="207" t="s">
        <v>1586</v>
      </c>
      <c r="ENK88" s="207" t="s">
        <v>1587</v>
      </c>
      <c r="ENL88" s="207" t="s">
        <v>8</v>
      </c>
      <c r="ENM88" s="207" t="s">
        <v>1036</v>
      </c>
      <c r="ENN88" s="207" t="s">
        <v>1586</v>
      </c>
      <c r="ENO88" s="207" t="s">
        <v>1587</v>
      </c>
      <c r="ENP88" s="207" t="s">
        <v>8</v>
      </c>
      <c r="ENQ88" s="207" t="s">
        <v>1036</v>
      </c>
      <c r="ENR88" s="207" t="s">
        <v>1586</v>
      </c>
      <c r="ENS88" s="207" t="s">
        <v>1587</v>
      </c>
      <c r="ENT88" s="207" t="s">
        <v>8</v>
      </c>
      <c r="ENU88" s="207" t="s">
        <v>1036</v>
      </c>
      <c r="ENV88" s="207" t="s">
        <v>1586</v>
      </c>
      <c r="ENW88" s="207" t="s">
        <v>1587</v>
      </c>
      <c r="ENX88" s="207" t="s">
        <v>8</v>
      </c>
      <c r="ENY88" s="207" t="s">
        <v>1036</v>
      </c>
      <c r="ENZ88" s="207" t="s">
        <v>1586</v>
      </c>
      <c r="EOA88" s="207" t="s">
        <v>1587</v>
      </c>
      <c r="EOB88" s="207" t="s">
        <v>8</v>
      </c>
      <c r="EOC88" s="207" t="s">
        <v>1036</v>
      </c>
      <c r="EOD88" s="207" t="s">
        <v>1586</v>
      </c>
      <c r="EOE88" s="207" t="s">
        <v>1587</v>
      </c>
      <c r="EOF88" s="207" t="s">
        <v>8</v>
      </c>
      <c r="EOG88" s="207" t="s">
        <v>1036</v>
      </c>
      <c r="EOH88" s="207" t="s">
        <v>1586</v>
      </c>
      <c r="EOI88" s="207" t="s">
        <v>1587</v>
      </c>
      <c r="EOJ88" s="207" t="s">
        <v>8</v>
      </c>
      <c r="EOK88" s="207" t="s">
        <v>1036</v>
      </c>
      <c r="EOL88" s="207" t="s">
        <v>1586</v>
      </c>
      <c r="EOM88" s="207" t="s">
        <v>1587</v>
      </c>
      <c r="EON88" s="207" t="s">
        <v>8</v>
      </c>
      <c r="EOO88" s="207" t="s">
        <v>1036</v>
      </c>
      <c r="EOP88" s="207" t="s">
        <v>1586</v>
      </c>
      <c r="EOQ88" s="207" t="s">
        <v>1587</v>
      </c>
      <c r="EOR88" s="207" t="s">
        <v>8</v>
      </c>
      <c r="EOS88" s="207" t="s">
        <v>1036</v>
      </c>
      <c r="EOT88" s="207" t="s">
        <v>1586</v>
      </c>
      <c r="EOU88" s="207" t="s">
        <v>1587</v>
      </c>
      <c r="EOV88" s="207" t="s">
        <v>8</v>
      </c>
      <c r="EOW88" s="207" t="s">
        <v>1036</v>
      </c>
      <c r="EOX88" s="207" t="s">
        <v>1586</v>
      </c>
      <c r="EOY88" s="207" t="s">
        <v>1587</v>
      </c>
      <c r="EOZ88" s="207" t="s">
        <v>8</v>
      </c>
      <c r="EPA88" s="207" t="s">
        <v>1036</v>
      </c>
      <c r="EPB88" s="207" t="s">
        <v>1586</v>
      </c>
      <c r="EPC88" s="207" t="s">
        <v>1587</v>
      </c>
      <c r="EPD88" s="207" t="s">
        <v>8</v>
      </c>
      <c r="EPE88" s="207" t="s">
        <v>1036</v>
      </c>
      <c r="EPF88" s="207" t="s">
        <v>1586</v>
      </c>
      <c r="EPG88" s="207" t="s">
        <v>1587</v>
      </c>
      <c r="EPH88" s="207" t="s">
        <v>8</v>
      </c>
      <c r="EPI88" s="207" t="s">
        <v>1036</v>
      </c>
      <c r="EPJ88" s="207" t="s">
        <v>1586</v>
      </c>
      <c r="EPK88" s="207" t="s">
        <v>1587</v>
      </c>
      <c r="EPL88" s="207" t="s">
        <v>8</v>
      </c>
      <c r="EPM88" s="207" t="s">
        <v>1036</v>
      </c>
      <c r="EPN88" s="207" t="s">
        <v>1586</v>
      </c>
      <c r="EPO88" s="207" t="s">
        <v>1587</v>
      </c>
      <c r="EPP88" s="207" t="s">
        <v>8</v>
      </c>
      <c r="EPQ88" s="207" t="s">
        <v>1036</v>
      </c>
      <c r="EPR88" s="207" t="s">
        <v>1586</v>
      </c>
      <c r="EPS88" s="207" t="s">
        <v>1587</v>
      </c>
      <c r="EPT88" s="207" t="s">
        <v>8</v>
      </c>
      <c r="EPU88" s="207" t="s">
        <v>1036</v>
      </c>
      <c r="EPV88" s="207" t="s">
        <v>1586</v>
      </c>
      <c r="EPW88" s="207" t="s">
        <v>1587</v>
      </c>
      <c r="EPX88" s="207" t="s">
        <v>8</v>
      </c>
      <c r="EPY88" s="207" t="s">
        <v>1036</v>
      </c>
      <c r="EPZ88" s="207" t="s">
        <v>1586</v>
      </c>
      <c r="EQA88" s="207" t="s">
        <v>1587</v>
      </c>
      <c r="EQB88" s="207" t="s">
        <v>8</v>
      </c>
      <c r="EQC88" s="207" t="s">
        <v>1036</v>
      </c>
      <c r="EQD88" s="207" t="s">
        <v>1586</v>
      </c>
      <c r="EQE88" s="207" t="s">
        <v>1587</v>
      </c>
      <c r="EQF88" s="207" t="s">
        <v>8</v>
      </c>
      <c r="EQG88" s="207" t="s">
        <v>1036</v>
      </c>
      <c r="EQH88" s="207" t="s">
        <v>1586</v>
      </c>
      <c r="EQI88" s="207" t="s">
        <v>1587</v>
      </c>
      <c r="EQJ88" s="207" t="s">
        <v>8</v>
      </c>
      <c r="EQK88" s="207" t="s">
        <v>1036</v>
      </c>
      <c r="EQL88" s="207" t="s">
        <v>1586</v>
      </c>
      <c r="EQM88" s="207" t="s">
        <v>1587</v>
      </c>
      <c r="EQN88" s="207" t="s">
        <v>8</v>
      </c>
      <c r="EQO88" s="207" t="s">
        <v>1036</v>
      </c>
      <c r="EQP88" s="207" t="s">
        <v>1586</v>
      </c>
      <c r="EQQ88" s="207" t="s">
        <v>1587</v>
      </c>
      <c r="EQR88" s="207" t="s">
        <v>8</v>
      </c>
      <c r="EQS88" s="207" t="s">
        <v>1036</v>
      </c>
      <c r="EQT88" s="207" t="s">
        <v>1586</v>
      </c>
      <c r="EQU88" s="207" t="s">
        <v>1587</v>
      </c>
      <c r="EQV88" s="207" t="s">
        <v>8</v>
      </c>
      <c r="EQW88" s="207" t="s">
        <v>1036</v>
      </c>
      <c r="EQX88" s="207" t="s">
        <v>1586</v>
      </c>
      <c r="EQY88" s="207" t="s">
        <v>1587</v>
      </c>
      <c r="EQZ88" s="207" t="s">
        <v>8</v>
      </c>
      <c r="ERA88" s="207" t="s">
        <v>1036</v>
      </c>
      <c r="ERB88" s="207" t="s">
        <v>1586</v>
      </c>
      <c r="ERC88" s="207" t="s">
        <v>1587</v>
      </c>
      <c r="ERD88" s="207" t="s">
        <v>8</v>
      </c>
      <c r="ERE88" s="207" t="s">
        <v>1036</v>
      </c>
      <c r="ERF88" s="207" t="s">
        <v>1586</v>
      </c>
      <c r="ERG88" s="207" t="s">
        <v>1587</v>
      </c>
      <c r="ERH88" s="207" t="s">
        <v>8</v>
      </c>
      <c r="ERI88" s="207" t="s">
        <v>1036</v>
      </c>
      <c r="ERJ88" s="207" t="s">
        <v>1586</v>
      </c>
      <c r="ERK88" s="207" t="s">
        <v>1587</v>
      </c>
      <c r="ERL88" s="207" t="s">
        <v>8</v>
      </c>
      <c r="ERM88" s="207" t="s">
        <v>1036</v>
      </c>
      <c r="ERN88" s="207" t="s">
        <v>1586</v>
      </c>
      <c r="ERO88" s="207" t="s">
        <v>1587</v>
      </c>
      <c r="ERP88" s="207" t="s">
        <v>8</v>
      </c>
      <c r="ERQ88" s="207" t="s">
        <v>1036</v>
      </c>
      <c r="ERR88" s="207" t="s">
        <v>1586</v>
      </c>
      <c r="ERS88" s="207" t="s">
        <v>1587</v>
      </c>
      <c r="ERT88" s="207" t="s">
        <v>8</v>
      </c>
      <c r="ERU88" s="207" t="s">
        <v>1036</v>
      </c>
      <c r="ERV88" s="207" t="s">
        <v>1586</v>
      </c>
      <c r="ERW88" s="207" t="s">
        <v>1587</v>
      </c>
      <c r="ERX88" s="207" t="s">
        <v>8</v>
      </c>
      <c r="ERY88" s="207" t="s">
        <v>1036</v>
      </c>
      <c r="ERZ88" s="207" t="s">
        <v>1586</v>
      </c>
      <c r="ESA88" s="207" t="s">
        <v>1587</v>
      </c>
      <c r="ESB88" s="207" t="s">
        <v>8</v>
      </c>
      <c r="ESC88" s="207" t="s">
        <v>1036</v>
      </c>
      <c r="ESD88" s="207" t="s">
        <v>1586</v>
      </c>
      <c r="ESE88" s="207" t="s">
        <v>1587</v>
      </c>
      <c r="ESF88" s="207" t="s">
        <v>8</v>
      </c>
      <c r="ESG88" s="207" t="s">
        <v>1036</v>
      </c>
      <c r="ESH88" s="207" t="s">
        <v>1586</v>
      </c>
      <c r="ESI88" s="207" t="s">
        <v>1587</v>
      </c>
      <c r="ESJ88" s="207" t="s">
        <v>8</v>
      </c>
      <c r="ESK88" s="207" t="s">
        <v>1036</v>
      </c>
      <c r="ESL88" s="207" t="s">
        <v>1586</v>
      </c>
      <c r="ESM88" s="207" t="s">
        <v>1587</v>
      </c>
      <c r="ESN88" s="207" t="s">
        <v>8</v>
      </c>
      <c r="ESO88" s="207" t="s">
        <v>1036</v>
      </c>
      <c r="ESP88" s="207" t="s">
        <v>1586</v>
      </c>
      <c r="ESQ88" s="207" t="s">
        <v>1587</v>
      </c>
      <c r="ESR88" s="207" t="s">
        <v>8</v>
      </c>
      <c r="ESS88" s="207" t="s">
        <v>1036</v>
      </c>
      <c r="EST88" s="207" t="s">
        <v>1586</v>
      </c>
      <c r="ESU88" s="207" t="s">
        <v>1587</v>
      </c>
      <c r="ESV88" s="207" t="s">
        <v>8</v>
      </c>
      <c r="ESW88" s="207" t="s">
        <v>1036</v>
      </c>
      <c r="ESX88" s="207" t="s">
        <v>1586</v>
      </c>
      <c r="ESY88" s="207" t="s">
        <v>1587</v>
      </c>
      <c r="ESZ88" s="207" t="s">
        <v>8</v>
      </c>
      <c r="ETA88" s="207" t="s">
        <v>1036</v>
      </c>
      <c r="ETB88" s="207" t="s">
        <v>1586</v>
      </c>
      <c r="ETC88" s="207" t="s">
        <v>1587</v>
      </c>
      <c r="ETD88" s="207" t="s">
        <v>8</v>
      </c>
      <c r="ETE88" s="207" t="s">
        <v>1036</v>
      </c>
      <c r="ETF88" s="207" t="s">
        <v>1586</v>
      </c>
      <c r="ETG88" s="207" t="s">
        <v>1587</v>
      </c>
      <c r="ETH88" s="207" t="s">
        <v>8</v>
      </c>
      <c r="ETI88" s="207" t="s">
        <v>1036</v>
      </c>
      <c r="ETJ88" s="207" t="s">
        <v>1586</v>
      </c>
      <c r="ETK88" s="207" t="s">
        <v>1587</v>
      </c>
      <c r="ETL88" s="207" t="s">
        <v>8</v>
      </c>
      <c r="ETM88" s="207" t="s">
        <v>1036</v>
      </c>
      <c r="ETN88" s="207" t="s">
        <v>1586</v>
      </c>
      <c r="ETO88" s="207" t="s">
        <v>1587</v>
      </c>
      <c r="ETP88" s="207" t="s">
        <v>8</v>
      </c>
      <c r="ETQ88" s="207" t="s">
        <v>1036</v>
      </c>
      <c r="ETR88" s="207" t="s">
        <v>1586</v>
      </c>
      <c r="ETS88" s="207" t="s">
        <v>1587</v>
      </c>
      <c r="ETT88" s="207" t="s">
        <v>8</v>
      </c>
      <c r="ETU88" s="207" t="s">
        <v>1036</v>
      </c>
      <c r="ETV88" s="207" t="s">
        <v>1586</v>
      </c>
      <c r="ETW88" s="207" t="s">
        <v>1587</v>
      </c>
      <c r="ETX88" s="207" t="s">
        <v>8</v>
      </c>
      <c r="ETY88" s="207" t="s">
        <v>1036</v>
      </c>
      <c r="ETZ88" s="207" t="s">
        <v>1586</v>
      </c>
      <c r="EUA88" s="207" t="s">
        <v>1587</v>
      </c>
      <c r="EUB88" s="207" t="s">
        <v>8</v>
      </c>
      <c r="EUC88" s="207" t="s">
        <v>1036</v>
      </c>
      <c r="EUD88" s="207" t="s">
        <v>1586</v>
      </c>
      <c r="EUE88" s="207" t="s">
        <v>1587</v>
      </c>
      <c r="EUF88" s="207" t="s">
        <v>8</v>
      </c>
      <c r="EUG88" s="207" t="s">
        <v>1036</v>
      </c>
      <c r="EUH88" s="207" t="s">
        <v>1586</v>
      </c>
      <c r="EUI88" s="207" t="s">
        <v>1587</v>
      </c>
      <c r="EUJ88" s="207" t="s">
        <v>8</v>
      </c>
      <c r="EUK88" s="207" t="s">
        <v>1036</v>
      </c>
      <c r="EUL88" s="207" t="s">
        <v>1586</v>
      </c>
      <c r="EUM88" s="207" t="s">
        <v>1587</v>
      </c>
      <c r="EUN88" s="207" t="s">
        <v>8</v>
      </c>
      <c r="EUO88" s="207" t="s">
        <v>1036</v>
      </c>
      <c r="EUP88" s="207" t="s">
        <v>1586</v>
      </c>
      <c r="EUQ88" s="207" t="s">
        <v>1587</v>
      </c>
      <c r="EUR88" s="207" t="s">
        <v>8</v>
      </c>
      <c r="EUS88" s="207" t="s">
        <v>1036</v>
      </c>
      <c r="EUT88" s="207" t="s">
        <v>1586</v>
      </c>
      <c r="EUU88" s="207" t="s">
        <v>1587</v>
      </c>
      <c r="EUV88" s="207" t="s">
        <v>8</v>
      </c>
      <c r="EUW88" s="207" t="s">
        <v>1036</v>
      </c>
      <c r="EUX88" s="207" t="s">
        <v>1586</v>
      </c>
      <c r="EUY88" s="207" t="s">
        <v>1587</v>
      </c>
      <c r="EUZ88" s="207" t="s">
        <v>8</v>
      </c>
      <c r="EVA88" s="207" t="s">
        <v>1036</v>
      </c>
      <c r="EVB88" s="207" t="s">
        <v>1586</v>
      </c>
      <c r="EVC88" s="207" t="s">
        <v>1587</v>
      </c>
      <c r="EVD88" s="207" t="s">
        <v>8</v>
      </c>
      <c r="EVE88" s="207" t="s">
        <v>1036</v>
      </c>
      <c r="EVF88" s="207" t="s">
        <v>1586</v>
      </c>
      <c r="EVG88" s="207" t="s">
        <v>1587</v>
      </c>
      <c r="EVH88" s="207" t="s">
        <v>8</v>
      </c>
      <c r="EVI88" s="207" t="s">
        <v>1036</v>
      </c>
      <c r="EVJ88" s="207" t="s">
        <v>1586</v>
      </c>
      <c r="EVK88" s="207" t="s">
        <v>1587</v>
      </c>
      <c r="EVL88" s="207" t="s">
        <v>8</v>
      </c>
      <c r="EVM88" s="207" t="s">
        <v>1036</v>
      </c>
      <c r="EVN88" s="207" t="s">
        <v>1586</v>
      </c>
      <c r="EVO88" s="207" t="s">
        <v>1587</v>
      </c>
      <c r="EVP88" s="207" t="s">
        <v>8</v>
      </c>
      <c r="EVQ88" s="207" t="s">
        <v>1036</v>
      </c>
      <c r="EVR88" s="207" t="s">
        <v>1586</v>
      </c>
      <c r="EVS88" s="207" t="s">
        <v>1587</v>
      </c>
      <c r="EVT88" s="207" t="s">
        <v>8</v>
      </c>
      <c r="EVU88" s="207" t="s">
        <v>1036</v>
      </c>
      <c r="EVV88" s="207" t="s">
        <v>1586</v>
      </c>
      <c r="EVW88" s="207" t="s">
        <v>1587</v>
      </c>
      <c r="EVX88" s="207" t="s">
        <v>8</v>
      </c>
      <c r="EVY88" s="207" t="s">
        <v>1036</v>
      </c>
      <c r="EVZ88" s="207" t="s">
        <v>1586</v>
      </c>
      <c r="EWA88" s="207" t="s">
        <v>1587</v>
      </c>
      <c r="EWB88" s="207" t="s">
        <v>8</v>
      </c>
      <c r="EWC88" s="207" t="s">
        <v>1036</v>
      </c>
      <c r="EWD88" s="207" t="s">
        <v>1586</v>
      </c>
      <c r="EWE88" s="207" t="s">
        <v>1587</v>
      </c>
      <c r="EWF88" s="207" t="s">
        <v>8</v>
      </c>
      <c r="EWG88" s="207" t="s">
        <v>1036</v>
      </c>
      <c r="EWH88" s="207" t="s">
        <v>1586</v>
      </c>
      <c r="EWI88" s="207" t="s">
        <v>1587</v>
      </c>
      <c r="EWJ88" s="207" t="s">
        <v>8</v>
      </c>
      <c r="EWK88" s="207" t="s">
        <v>1036</v>
      </c>
      <c r="EWL88" s="207" t="s">
        <v>1586</v>
      </c>
      <c r="EWM88" s="207" t="s">
        <v>1587</v>
      </c>
      <c r="EWN88" s="207" t="s">
        <v>8</v>
      </c>
      <c r="EWO88" s="207" t="s">
        <v>1036</v>
      </c>
      <c r="EWP88" s="207" t="s">
        <v>1586</v>
      </c>
      <c r="EWQ88" s="207" t="s">
        <v>1587</v>
      </c>
      <c r="EWR88" s="207" t="s">
        <v>8</v>
      </c>
      <c r="EWS88" s="207" t="s">
        <v>1036</v>
      </c>
      <c r="EWT88" s="207" t="s">
        <v>1586</v>
      </c>
      <c r="EWU88" s="207" t="s">
        <v>1587</v>
      </c>
      <c r="EWV88" s="207" t="s">
        <v>8</v>
      </c>
      <c r="EWW88" s="207" t="s">
        <v>1036</v>
      </c>
      <c r="EWX88" s="207" t="s">
        <v>1586</v>
      </c>
      <c r="EWY88" s="207" t="s">
        <v>1587</v>
      </c>
      <c r="EWZ88" s="207" t="s">
        <v>8</v>
      </c>
      <c r="EXA88" s="207" t="s">
        <v>1036</v>
      </c>
      <c r="EXB88" s="207" t="s">
        <v>1586</v>
      </c>
      <c r="EXC88" s="207" t="s">
        <v>1587</v>
      </c>
      <c r="EXD88" s="207" t="s">
        <v>8</v>
      </c>
      <c r="EXE88" s="207" t="s">
        <v>1036</v>
      </c>
      <c r="EXF88" s="207" t="s">
        <v>1586</v>
      </c>
      <c r="EXG88" s="207" t="s">
        <v>1587</v>
      </c>
      <c r="EXH88" s="207" t="s">
        <v>8</v>
      </c>
      <c r="EXI88" s="207" t="s">
        <v>1036</v>
      </c>
      <c r="EXJ88" s="207" t="s">
        <v>1586</v>
      </c>
      <c r="EXK88" s="207" t="s">
        <v>1587</v>
      </c>
      <c r="EXL88" s="207" t="s">
        <v>8</v>
      </c>
      <c r="EXM88" s="207" t="s">
        <v>1036</v>
      </c>
      <c r="EXN88" s="207" t="s">
        <v>1586</v>
      </c>
      <c r="EXO88" s="207" t="s">
        <v>1587</v>
      </c>
      <c r="EXP88" s="207" t="s">
        <v>8</v>
      </c>
      <c r="EXQ88" s="207" t="s">
        <v>1036</v>
      </c>
      <c r="EXR88" s="207" t="s">
        <v>1586</v>
      </c>
      <c r="EXS88" s="207" t="s">
        <v>1587</v>
      </c>
      <c r="EXT88" s="207" t="s">
        <v>8</v>
      </c>
      <c r="EXU88" s="207" t="s">
        <v>1036</v>
      </c>
      <c r="EXV88" s="207" t="s">
        <v>1586</v>
      </c>
      <c r="EXW88" s="207" t="s">
        <v>1587</v>
      </c>
      <c r="EXX88" s="207" t="s">
        <v>8</v>
      </c>
      <c r="EXY88" s="207" t="s">
        <v>1036</v>
      </c>
      <c r="EXZ88" s="207" t="s">
        <v>1586</v>
      </c>
      <c r="EYA88" s="207" t="s">
        <v>1587</v>
      </c>
      <c r="EYB88" s="207" t="s">
        <v>8</v>
      </c>
      <c r="EYC88" s="207" t="s">
        <v>1036</v>
      </c>
      <c r="EYD88" s="207" t="s">
        <v>1586</v>
      </c>
      <c r="EYE88" s="207" t="s">
        <v>1587</v>
      </c>
      <c r="EYF88" s="207" t="s">
        <v>8</v>
      </c>
      <c r="EYG88" s="207" t="s">
        <v>1036</v>
      </c>
      <c r="EYH88" s="207" t="s">
        <v>1586</v>
      </c>
      <c r="EYI88" s="207" t="s">
        <v>1587</v>
      </c>
      <c r="EYJ88" s="207" t="s">
        <v>8</v>
      </c>
      <c r="EYK88" s="207" t="s">
        <v>1036</v>
      </c>
      <c r="EYL88" s="207" t="s">
        <v>1586</v>
      </c>
      <c r="EYM88" s="207" t="s">
        <v>1587</v>
      </c>
      <c r="EYN88" s="207" t="s">
        <v>8</v>
      </c>
      <c r="EYO88" s="207" t="s">
        <v>1036</v>
      </c>
      <c r="EYP88" s="207" t="s">
        <v>1586</v>
      </c>
      <c r="EYQ88" s="207" t="s">
        <v>1587</v>
      </c>
      <c r="EYR88" s="207" t="s">
        <v>8</v>
      </c>
      <c r="EYS88" s="207" t="s">
        <v>1036</v>
      </c>
      <c r="EYT88" s="207" t="s">
        <v>1586</v>
      </c>
      <c r="EYU88" s="207" t="s">
        <v>1587</v>
      </c>
      <c r="EYV88" s="207" t="s">
        <v>8</v>
      </c>
      <c r="EYW88" s="207" t="s">
        <v>1036</v>
      </c>
      <c r="EYX88" s="207" t="s">
        <v>1586</v>
      </c>
      <c r="EYY88" s="207" t="s">
        <v>1587</v>
      </c>
      <c r="EYZ88" s="207" t="s">
        <v>8</v>
      </c>
      <c r="EZA88" s="207" t="s">
        <v>1036</v>
      </c>
      <c r="EZB88" s="207" t="s">
        <v>1586</v>
      </c>
      <c r="EZC88" s="207" t="s">
        <v>1587</v>
      </c>
      <c r="EZD88" s="207" t="s">
        <v>8</v>
      </c>
      <c r="EZE88" s="207" t="s">
        <v>1036</v>
      </c>
      <c r="EZF88" s="207" t="s">
        <v>1586</v>
      </c>
      <c r="EZG88" s="207" t="s">
        <v>1587</v>
      </c>
      <c r="EZH88" s="207" t="s">
        <v>8</v>
      </c>
      <c r="EZI88" s="207" t="s">
        <v>1036</v>
      </c>
      <c r="EZJ88" s="207" t="s">
        <v>1586</v>
      </c>
      <c r="EZK88" s="207" t="s">
        <v>1587</v>
      </c>
      <c r="EZL88" s="207" t="s">
        <v>8</v>
      </c>
      <c r="EZM88" s="207" t="s">
        <v>1036</v>
      </c>
      <c r="EZN88" s="207" t="s">
        <v>1586</v>
      </c>
      <c r="EZO88" s="207" t="s">
        <v>1587</v>
      </c>
      <c r="EZP88" s="207" t="s">
        <v>8</v>
      </c>
      <c r="EZQ88" s="207" t="s">
        <v>1036</v>
      </c>
      <c r="EZR88" s="207" t="s">
        <v>1586</v>
      </c>
      <c r="EZS88" s="207" t="s">
        <v>1587</v>
      </c>
      <c r="EZT88" s="207" t="s">
        <v>8</v>
      </c>
      <c r="EZU88" s="207" t="s">
        <v>1036</v>
      </c>
      <c r="EZV88" s="207" t="s">
        <v>1586</v>
      </c>
      <c r="EZW88" s="207" t="s">
        <v>1587</v>
      </c>
      <c r="EZX88" s="207" t="s">
        <v>8</v>
      </c>
      <c r="EZY88" s="207" t="s">
        <v>1036</v>
      </c>
      <c r="EZZ88" s="207" t="s">
        <v>1586</v>
      </c>
      <c r="FAA88" s="207" t="s">
        <v>1587</v>
      </c>
      <c r="FAB88" s="207" t="s">
        <v>8</v>
      </c>
      <c r="FAC88" s="207" t="s">
        <v>1036</v>
      </c>
      <c r="FAD88" s="207" t="s">
        <v>1586</v>
      </c>
      <c r="FAE88" s="207" t="s">
        <v>1587</v>
      </c>
      <c r="FAF88" s="207" t="s">
        <v>8</v>
      </c>
      <c r="FAG88" s="207" t="s">
        <v>1036</v>
      </c>
      <c r="FAH88" s="207" t="s">
        <v>1586</v>
      </c>
      <c r="FAI88" s="207" t="s">
        <v>1587</v>
      </c>
      <c r="FAJ88" s="207" t="s">
        <v>8</v>
      </c>
      <c r="FAK88" s="207" t="s">
        <v>1036</v>
      </c>
      <c r="FAL88" s="207" t="s">
        <v>1586</v>
      </c>
      <c r="FAM88" s="207" t="s">
        <v>1587</v>
      </c>
      <c r="FAN88" s="207" t="s">
        <v>8</v>
      </c>
      <c r="FAO88" s="207" t="s">
        <v>1036</v>
      </c>
      <c r="FAP88" s="207" t="s">
        <v>1586</v>
      </c>
      <c r="FAQ88" s="207" t="s">
        <v>1587</v>
      </c>
      <c r="FAR88" s="207" t="s">
        <v>8</v>
      </c>
      <c r="FAS88" s="207" t="s">
        <v>1036</v>
      </c>
      <c r="FAT88" s="207" t="s">
        <v>1586</v>
      </c>
      <c r="FAU88" s="207" t="s">
        <v>1587</v>
      </c>
      <c r="FAV88" s="207" t="s">
        <v>8</v>
      </c>
      <c r="FAW88" s="207" t="s">
        <v>1036</v>
      </c>
      <c r="FAX88" s="207" t="s">
        <v>1586</v>
      </c>
      <c r="FAY88" s="207" t="s">
        <v>1587</v>
      </c>
      <c r="FAZ88" s="207" t="s">
        <v>8</v>
      </c>
      <c r="FBA88" s="207" t="s">
        <v>1036</v>
      </c>
      <c r="FBB88" s="207" t="s">
        <v>1586</v>
      </c>
      <c r="FBC88" s="207" t="s">
        <v>1587</v>
      </c>
      <c r="FBD88" s="207" t="s">
        <v>8</v>
      </c>
      <c r="FBE88" s="207" t="s">
        <v>1036</v>
      </c>
      <c r="FBF88" s="207" t="s">
        <v>1586</v>
      </c>
      <c r="FBG88" s="207" t="s">
        <v>1587</v>
      </c>
      <c r="FBH88" s="207" t="s">
        <v>8</v>
      </c>
      <c r="FBI88" s="207" t="s">
        <v>1036</v>
      </c>
      <c r="FBJ88" s="207" t="s">
        <v>1586</v>
      </c>
      <c r="FBK88" s="207" t="s">
        <v>1587</v>
      </c>
      <c r="FBL88" s="207" t="s">
        <v>8</v>
      </c>
      <c r="FBM88" s="207" t="s">
        <v>1036</v>
      </c>
      <c r="FBN88" s="207" t="s">
        <v>1586</v>
      </c>
      <c r="FBO88" s="207" t="s">
        <v>1587</v>
      </c>
      <c r="FBP88" s="207" t="s">
        <v>8</v>
      </c>
      <c r="FBQ88" s="207" t="s">
        <v>1036</v>
      </c>
      <c r="FBR88" s="207" t="s">
        <v>1586</v>
      </c>
      <c r="FBS88" s="207" t="s">
        <v>1587</v>
      </c>
      <c r="FBT88" s="207" t="s">
        <v>8</v>
      </c>
      <c r="FBU88" s="207" t="s">
        <v>1036</v>
      </c>
      <c r="FBV88" s="207" t="s">
        <v>1586</v>
      </c>
      <c r="FBW88" s="207" t="s">
        <v>1587</v>
      </c>
      <c r="FBX88" s="207" t="s">
        <v>8</v>
      </c>
      <c r="FBY88" s="207" t="s">
        <v>1036</v>
      </c>
      <c r="FBZ88" s="207" t="s">
        <v>1586</v>
      </c>
      <c r="FCA88" s="207" t="s">
        <v>1587</v>
      </c>
      <c r="FCB88" s="207" t="s">
        <v>8</v>
      </c>
      <c r="FCC88" s="207" t="s">
        <v>1036</v>
      </c>
      <c r="FCD88" s="207" t="s">
        <v>1586</v>
      </c>
      <c r="FCE88" s="207" t="s">
        <v>1587</v>
      </c>
      <c r="FCF88" s="207" t="s">
        <v>8</v>
      </c>
      <c r="FCG88" s="207" t="s">
        <v>1036</v>
      </c>
      <c r="FCH88" s="207" t="s">
        <v>1586</v>
      </c>
      <c r="FCI88" s="207" t="s">
        <v>1587</v>
      </c>
      <c r="FCJ88" s="207" t="s">
        <v>8</v>
      </c>
      <c r="FCK88" s="207" t="s">
        <v>1036</v>
      </c>
      <c r="FCL88" s="207" t="s">
        <v>1586</v>
      </c>
      <c r="FCM88" s="207" t="s">
        <v>1587</v>
      </c>
      <c r="FCN88" s="207" t="s">
        <v>8</v>
      </c>
      <c r="FCO88" s="207" t="s">
        <v>1036</v>
      </c>
      <c r="FCP88" s="207" t="s">
        <v>1586</v>
      </c>
      <c r="FCQ88" s="207" t="s">
        <v>1587</v>
      </c>
      <c r="FCR88" s="207" t="s">
        <v>8</v>
      </c>
      <c r="FCS88" s="207" t="s">
        <v>1036</v>
      </c>
      <c r="FCT88" s="207" t="s">
        <v>1586</v>
      </c>
      <c r="FCU88" s="207" t="s">
        <v>1587</v>
      </c>
      <c r="FCV88" s="207" t="s">
        <v>8</v>
      </c>
      <c r="FCW88" s="207" t="s">
        <v>1036</v>
      </c>
      <c r="FCX88" s="207" t="s">
        <v>1586</v>
      </c>
      <c r="FCY88" s="207" t="s">
        <v>1587</v>
      </c>
      <c r="FCZ88" s="207" t="s">
        <v>8</v>
      </c>
      <c r="FDA88" s="207" t="s">
        <v>1036</v>
      </c>
      <c r="FDB88" s="207" t="s">
        <v>1586</v>
      </c>
      <c r="FDC88" s="207" t="s">
        <v>1587</v>
      </c>
      <c r="FDD88" s="207" t="s">
        <v>8</v>
      </c>
      <c r="FDE88" s="207" t="s">
        <v>1036</v>
      </c>
      <c r="FDF88" s="207" t="s">
        <v>1586</v>
      </c>
      <c r="FDG88" s="207" t="s">
        <v>1587</v>
      </c>
      <c r="FDH88" s="207" t="s">
        <v>8</v>
      </c>
      <c r="FDI88" s="207" t="s">
        <v>1036</v>
      </c>
      <c r="FDJ88" s="207" t="s">
        <v>1586</v>
      </c>
      <c r="FDK88" s="207" t="s">
        <v>1587</v>
      </c>
      <c r="FDL88" s="207" t="s">
        <v>8</v>
      </c>
      <c r="FDM88" s="207" t="s">
        <v>1036</v>
      </c>
      <c r="FDN88" s="207" t="s">
        <v>1586</v>
      </c>
      <c r="FDO88" s="207" t="s">
        <v>1587</v>
      </c>
      <c r="FDP88" s="207" t="s">
        <v>8</v>
      </c>
      <c r="FDQ88" s="207" t="s">
        <v>1036</v>
      </c>
      <c r="FDR88" s="207" t="s">
        <v>1586</v>
      </c>
      <c r="FDS88" s="207" t="s">
        <v>1587</v>
      </c>
      <c r="FDT88" s="207" t="s">
        <v>8</v>
      </c>
      <c r="FDU88" s="207" t="s">
        <v>1036</v>
      </c>
      <c r="FDV88" s="207" t="s">
        <v>1586</v>
      </c>
      <c r="FDW88" s="207" t="s">
        <v>1587</v>
      </c>
      <c r="FDX88" s="207" t="s">
        <v>8</v>
      </c>
      <c r="FDY88" s="207" t="s">
        <v>1036</v>
      </c>
      <c r="FDZ88" s="207" t="s">
        <v>1586</v>
      </c>
      <c r="FEA88" s="207" t="s">
        <v>1587</v>
      </c>
      <c r="FEB88" s="207" t="s">
        <v>8</v>
      </c>
      <c r="FEC88" s="207" t="s">
        <v>1036</v>
      </c>
      <c r="FED88" s="207" t="s">
        <v>1586</v>
      </c>
      <c r="FEE88" s="207" t="s">
        <v>1587</v>
      </c>
      <c r="FEF88" s="207" t="s">
        <v>8</v>
      </c>
      <c r="FEG88" s="207" t="s">
        <v>1036</v>
      </c>
      <c r="FEH88" s="207" t="s">
        <v>1586</v>
      </c>
      <c r="FEI88" s="207" t="s">
        <v>1587</v>
      </c>
      <c r="FEJ88" s="207" t="s">
        <v>8</v>
      </c>
      <c r="FEK88" s="207" t="s">
        <v>1036</v>
      </c>
      <c r="FEL88" s="207" t="s">
        <v>1586</v>
      </c>
      <c r="FEM88" s="207" t="s">
        <v>1587</v>
      </c>
      <c r="FEN88" s="207" t="s">
        <v>8</v>
      </c>
      <c r="FEO88" s="207" t="s">
        <v>1036</v>
      </c>
      <c r="FEP88" s="207" t="s">
        <v>1586</v>
      </c>
      <c r="FEQ88" s="207" t="s">
        <v>1587</v>
      </c>
      <c r="FER88" s="207" t="s">
        <v>8</v>
      </c>
      <c r="FES88" s="207" t="s">
        <v>1036</v>
      </c>
      <c r="FET88" s="207" t="s">
        <v>1586</v>
      </c>
      <c r="FEU88" s="207" t="s">
        <v>1587</v>
      </c>
      <c r="FEV88" s="207" t="s">
        <v>8</v>
      </c>
      <c r="FEW88" s="207" t="s">
        <v>1036</v>
      </c>
      <c r="FEX88" s="207" t="s">
        <v>1586</v>
      </c>
      <c r="FEY88" s="207" t="s">
        <v>1587</v>
      </c>
      <c r="FEZ88" s="207" t="s">
        <v>8</v>
      </c>
      <c r="FFA88" s="207" t="s">
        <v>1036</v>
      </c>
      <c r="FFB88" s="207" t="s">
        <v>1586</v>
      </c>
      <c r="FFC88" s="207" t="s">
        <v>1587</v>
      </c>
      <c r="FFD88" s="207" t="s">
        <v>8</v>
      </c>
      <c r="FFE88" s="207" t="s">
        <v>1036</v>
      </c>
      <c r="FFF88" s="207" t="s">
        <v>1586</v>
      </c>
      <c r="FFG88" s="207" t="s">
        <v>1587</v>
      </c>
      <c r="FFH88" s="207" t="s">
        <v>8</v>
      </c>
      <c r="FFI88" s="207" t="s">
        <v>1036</v>
      </c>
      <c r="FFJ88" s="207" t="s">
        <v>1586</v>
      </c>
      <c r="FFK88" s="207" t="s">
        <v>1587</v>
      </c>
      <c r="FFL88" s="207" t="s">
        <v>8</v>
      </c>
      <c r="FFM88" s="207" t="s">
        <v>1036</v>
      </c>
      <c r="FFN88" s="207" t="s">
        <v>1586</v>
      </c>
      <c r="FFO88" s="207" t="s">
        <v>1587</v>
      </c>
      <c r="FFP88" s="207" t="s">
        <v>8</v>
      </c>
      <c r="FFQ88" s="207" t="s">
        <v>1036</v>
      </c>
      <c r="FFR88" s="207" t="s">
        <v>1586</v>
      </c>
      <c r="FFS88" s="207" t="s">
        <v>1587</v>
      </c>
      <c r="FFT88" s="207" t="s">
        <v>8</v>
      </c>
      <c r="FFU88" s="207" t="s">
        <v>1036</v>
      </c>
      <c r="FFV88" s="207" t="s">
        <v>1586</v>
      </c>
      <c r="FFW88" s="207" t="s">
        <v>1587</v>
      </c>
      <c r="FFX88" s="207" t="s">
        <v>8</v>
      </c>
      <c r="FFY88" s="207" t="s">
        <v>1036</v>
      </c>
      <c r="FFZ88" s="207" t="s">
        <v>1586</v>
      </c>
      <c r="FGA88" s="207" t="s">
        <v>1587</v>
      </c>
      <c r="FGB88" s="207" t="s">
        <v>8</v>
      </c>
      <c r="FGC88" s="207" t="s">
        <v>1036</v>
      </c>
      <c r="FGD88" s="207" t="s">
        <v>1586</v>
      </c>
      <c r="FGE88" s="207" t="s">
        <v>1587</v>
      </c>
      <c r="FGF88" s="207" t="s">
        <v>8</v>
      </c>
      <c r="FGG88" s="207" t="s">
        <v>1036</v>
      </c>
      <c r="FGH88" s="207" t="s">
        <v>1586</v>
      </c>
      <c r="FGI88" s="207" t="s">
        <v>1587</v>
      </c>
      <c r="FGJ88" s="207" t="s">
        <v>8</v>
      </c>
      <c r="FGK88" s="207" t="s">
        <v>1036</v>
      </c>
      <c r="FGL88" s="207" t="s">
        <v>1586</v>
      </c>
      <c r="FGM88" s="207" t="s">
        <v>1587</v>
      </c>
      <c r="FGN88" s="207" t="s">
        <v>8</v>
      </c>
      <c r="FGO88" s="207" t="s">
        <v>1036</v>
      </c>
      <c r="FGP88" s="207" t="s">
        <v>1586</v>
      </c>
      <c r="FGQ88" s="207" t="s">
        <v>1587</v>
      </c>
      <c r="FGR88" s="207" t="s">
        <v>8</v>
      </c>
      <c r="FGS88" s="207" t="s">
        <v>1036</v>
      </c>
      <c r="FGT88" s="207" t="s">
        <v>1586</v>
      </c>
      <c r="FGU88" s="207" t="s">
        <v>1587</v>
      </c>
      <c r="FGV88" s="207" t="s">
        <v>8</v>
      </c>
      <c r="FGW88" s="207" t="s">
        <v>1036</v>
      </c>
      <c r="FGX88" s="207" t="s">
        <v>1586</v>
      </c>
      <c r="FGY88" s="207" t="s">
        <v>1587</v>
      </c>
      <c r="FGZ88" s="207" t="s">
        <v>8</v>
      </c>
      <c r="FHA88" s="207" t="s">
        <v>1036</v>
      </c>
      <c r="FHB88" s="207" t="s">
        <v>1586</v>
      </c>
      <c r="FHC88" s="207" t="s">
        <v>1587</v>
      </c>
      <c r="FHD88" s="207" t="s">
        <v>8</v>
      </c>
      <c r="FHE88" s="207" t="s">
        <v>1036</v>
      </c>
      <c r="FHF88" s="207" t="s">
        <v>1586</v>
      </c>
      <c r="FHG88" s="207" t="s">
        <v>1587</v>
      </c>
      <c r="FHH88" s="207" t="s">
        <v>8</v>
      </c>
      <c r="FHI88" s="207" t="s">
        <v>1036</v>
      </c>
      <c r="FHJ88" s="207" t="s">
        <v>1586</v>
      </c>
      <c r="FHK88" s="207" t="s">
        <v>1587</v>
      </c>
      <c r="FHL88" s="207" t="s">
        <v>8</v>
      </c>
      <c r="FHM88" s="207" t="s">
        <v>1036</v>
      </c>
      <c r="FHN88" s="207" t="s">
        <v>1586</v>
      </c>
      <c r="FHO88" s="207" t="s">
        <v>1587</v>
      </c>
      <c r="FHP88" s="207" t="s">
        <v>8</v>
      </c>
      <c r="FHQ88" s="207" t="s">
        <v>1036</v>
      </c>
      <c r="FHR88" s="207" t="s">
        <v>1586</v>
      </c>
      <c r="FHS88" s="207" t="s">
        <v>1587</v>
      </c>
      <c r="FHT88" s="207" t="s">
        <v>8</v>
      </c>
      <c r="FHU88" s="207" t="s">
        <v>1036</v>
      </c>
      <c r="FHV88" s="207" t="s">
        <v>1586</v>
      </c>
      <c r="FHW88" s="207" t="s">
        <v>1587</v>
      </c>
      <c r="FHX88" s="207" t="s">
        <v>8</v>
      </c>
      <c r="FHY88" s="207" t="s">
        <v>1036</v>
      </c>
      <c r="FHZ88" s="207" t="s">
        <v>1586</v>
      </c>
      <c r="FIA88" s="207" t="s">
        <v>1587</v>
      </c>
      <c r="FIB88" s="207" t="s">
        <v>8</v>
      </c>
      <c r="FIC88" s="207" t="s">
        <v>1036</v>
      </c>
      <c r="FID88" s="207" t="s">
        <v>1586</v>
      </c>
      <c r="FIE88" s="207" t="s">
        <v>1587</v>
      </c>
      <c r="FIF88" s="207" t="s">
        <v>8</v>
      </c>
      <c r="FIG88" s="207" t="s">
        <v>1036</v>
      </c>
      <c r="FIH88" s="207" t="s">
        <v>1586</v>
      </c>
      <c r="FII88" s="207" t="s">
        <v>1587</v>
      </c>
      <c r="FIJ88" s="207" t="s">
        <v>8</v>
      </c>
      <c r="FIK88" s="207" t="s">
        <v>1036</v>
      </c>
      <c r="FIL88" s="207" t="s">
        <v>1586</v>
      </c>
      <c r="FIM88" s="207" t="s">
        <v>1587</v>
      </c>
      <c r="FIN88" s="207" t="s">
        <v>8</v>
      </c>
      <c r="FIO88" s="207" t="s">
        <v>1036</v>
      </c>
      <c r="FIP88" s="207" t="s">
        <v>1586</v>
      </c>
      <c r="FIQ88" s="207" t="s">
        <v>1587</v>
      </c>
      <c r="FIR88" s="207" t="s">
        <v>8</v>
      </c>
      <c r="FIS88" s="207" t="s">
        <v>1036</v>
      </c>
      <c r="FIT88" s="207" t="s">
        <v>1586</v>
      </c>
      <c r="FIU88" s="207" t="s">
        <v>1587</v>
      </c>
      <c r="FIV88" s="207" t="s">
        <v>8</v>
      </c>
      <c r="FIW88" s="207" t="s">
        <v>1036</v>
      </c>
      <c r="FIX88" s="207" t="s">
        <v>1586</v>
      </c>
      <c r="FIY88" s="207" t="s">
        <v>1587</v>
      </c>
      <c r="FIZ88" s="207" t="s">
        <v>8</v>
      </c>
      <c r="FJA88" s="207" t="s">
        <v>1036</v>
      </c>
      <c r="FJB88" s="207" t="s">
        <v>1586</v>
      </c>
      <c r="FJC88" s="207" t="s">
        <v>1587</v>
      </c>
      <c r="FJD88" s="207" t="s">
        <v>8</v>
      </c>
      <c r="FJE88" s="207" t="s">
        <v>1036</v>
      </c>
      <c r="FJF88" s="207" t="s">
        <v>1586</v>
      </c>
      <c r="FJG88" s="207" t="s">
        <v>1587</v>
      </c>
      <c r="FJH88" s="207" t="s">
        <v>8</v>
      </c>
      <c r="FJI88" s="207" t="s">
        <v>1036</v>
      </c>
      <c r="FJJ88" s="207" t="s">
        <v>1586</v>
      </c>
      <c r="FJK88" s="207" t="s">
        <v>1587</v>
      </c>
      <c r="FJL88" s="207" t="s">
        <v>8</v>
      </c>
      <c r="FJM88" s="207" t="s">
        <v>1036</v>
      </c>
      <c r="FJN88" s="207" t="s">
        <v>1586</v>
      </c>
      <c r="FJO88" s="207" t="s">
        <v>1587</v>
      </c>
      <c r="FJP88" s="207" t="s">
        <v>8</v>
      </c>
      <c r="FJQ88" s="207" t="s">
        <v>1036</v>
      </c>
      <c r="FJR88" s="207" t="s">
        <v>1586</v>
      </c>
      <c r="FJS88" s="207" t="s">
        <v>1587</v>
      </c>
      <c r="FJT88" s="207" t="s">
        <v>8</v>
      </c>
      <c r="FJU88" s="207" t="s">
        <v>1036</v>
      </c>
      <c r="FJV88" s="207" t="s">
        <v>1586</v>
      </c>
      <c r="FJW88" s="207" t="s">
        <v>1587</v>
      </c>
      <c r="FJX88" s="207" t="s">
        <v>8</v>
      </c>
      <c r="FJY88" s="207" t="s">
        <v>1036</v>
      </c>
      <c r="FJZ88" s="207" t="s">
        <v>1586</v>
      </c>
      <c r="FKA88" s="207" t="s">
        <v>1587</v>
      </c>
      <c r="FKB88" s="207" t="s">
        <v>8</v>
      </c>
      <c r="FKC88" s="207" t="s">
        <v>1036</v>
      </c>
      <c r="FKD88" s="207" t="s">
        <v>1586</v>
      </c>
      <c r="FKE88" s="207" t="s">
        <v>1587</v>
      </c>
      <c r="FKF88" s="207" t="s">
        <v>8</v>
      </c>
      <c r="FKG88" s="207" t="s">
        <v>1036</v>
      </c>
      <c r="FKH88" s="207" t="s">
        <v>1586</v>
      </c>
      <c r="FKI88" s="207" t="s">
        <v>1587</v>
      </c>
      <c r="FKJ88" s="207" t="s">
        <v>8</v>
      </c>
      <c r="FKK88" s="207" t="s">
        <v>1036</v>
      </c>
      <c r="FKL88" s="207" t="s">
        <v>1586</v>
      </c>
      <c r="FKM88" s="207" t="s">
        <v>1587</v>
      </c>
      <c r="FKN88" s="207" t="s">
        <v>8</v>
      </c>
      <c r="FKO88" s="207" t="s">
        <v>1036</v>
      </c>
      <c r="FKP88" s="207" t="s">
        <v>1586</v>
      </c>
      <c r="FKQ88" s="207" t="s">
        <v>1587</v>
      </c>
      <c r="FKR88" s="207" t="s">
        <v>8</v>
      </c>
      <c r="FKS88" s="207" t="s">
        <v>1036</v>
      </c>
      <c r="FKT88" s="207" t="s">
        <v>1586</v>
      </c>
      <c r="FKU88" s="207" t="s">
        <v>1587</v>
      </c>
      <c r="FKV88" s="207" t="s">
        <v>8</v>
      </c>
      <c r="FKW88" s="207" t="s">
        <v>1036</v>
      </c>
      <c r="FKX88" s="207" t="s">
        <v>1586</v>
      </c>
      <c r="FKY88" s="207" t="s">
        <v>1587</v>
      </c>
      <c r="FKZ88" s="207" t="s">
        <v>8</v>
      </c>
      <c r="FLA88" s="207" t="s">
        <v>1036</v>
      </c>
      <c r="FLB88" s="207" t="s">
        <v>1586</v>
      </c>
      <c r="FLC88" s="207" t="s">
        <v>1587</v>
      </c>
      <c r="FLD88" s="207" t="s">
        <v>8</v>
      </c>
      <c r="FLE88" s="207" t="s">
        <v>1036</v>
      </c>
      <c r="FLF88" s="207" t="s">
        <v>1586</v>
      </c>
      <c r="FLG88" s="207" t="s">
        <v>1587</v>
      </c>
      <c r="FLH88" s="207" t="s">
        <v>8</v>
      </c>
      <c r="FLI88" s="207" t="s">
        <v>1036</v>
      </c>
      <c r="FLJ88" s="207" t="s">
        <v>1586</v>
      </c>
      <c r="FLK88" s="207" t="s">
        <v>1587</v>
      </c>
      <c r="FLL88" s="207" t="s">
        <v>8</v>
      </c>
      <c r="FLM88" s="207" t="s">
        <v>1036</v>
      </c>
      <c r="FLN88" s="207" t="s">
        <v>1586</v>
      </c>
      <c r="FLO88" s="207" t="s">
        <v>1587</v>
      </c>
      <c r="FLP88" s="207" t="s">
        <v>8</v>
      </c>
      <c r="FLQ88" s="207" t="s">
        <v>1036</v>
      </c>
      <c r="FLR88" s="207" t="s">
        <v>1586</v>
      </c>
      <c r="FLS88" s="207" t="s">
        <v>1587</v>
      </c>
      <c r="FLT88" s="207" t="s">
        <v>8</v>
      </c>
      <c r="FLU88" s="207" t="s">
        <v>1036</v>
      </c>
      <c r="FLV88" s="207" t="s">
        <v>1586</v>
      </c>
      <c r="FLW88" s="207" t="s">
        <v>1587</v>
      </c>
      <c r="FLX88" s="207" t="s">
        <v>8</v>
      </c>
      <c r="FLY88" s="207" t="s">
        <v>1036</v>
      </c>
      <c r="FLZ88" s="207" t="s">
        <v>1586</v>
      </c>
      <c r="FMA88" s="207" t="s">
        <v>1587</v>
      </c>
      <c r="FMB88" s="207" t="s">
        <v>8</v>
      </c>
      <c r="FMC88" s="207" t="s">
        <v>1036</v>
      </c>
      <c r="FMD88" s="207" t="s">
        <v>1586</v>
      </c>
      <c r="FME88" s="207" t="s">
        <v>1587</v>
      </c>
      <c r="FMF88" s="207" t="s">
        <v>8</v>
      </c>
      <c r="FMG88" s="207" t="s">
        <v>1036</v>
      </c>
      <c r="FMH88" s="207" t="s">
        <v>1586</v>
      </c>
      <c r="FMI88" s="207" t="s">
        <v>1587</v>
      </c>
      <c r="FMJ88" s="207" t="s">
        <v>8</v>
      </c>
      <c r="FMK88" s="207" t="s">
        <v>1036</v>
      </c>
      <c r="FML88" s="207" t="s">
        <v>1586</v>
      </c>
      <c r="FMM88" s="207" t="s">
        <v>1587</v>
      </c>
      <c r="FMN88" s="207" t="s">
        <v>8</v>
      </c>
      <c r="FMO88" s="207" t="s">
        <v>1036</v>
      </c>
      <c r="FMP88" s="207" t="s">
        <v>1586</v>
      </c>
      <c r="FMQ88" s="207" t="s">
        <v>1587</v>
      </c>
      <c r="FMR88" s="207" t="s">
        <v>8</v>
      </c>
      <c r="FMS88" s="207" t="s">
        <v>1036</v>
      </c>
      <c r="FMT88" s="207" t="s">
        <v>1586</v>
      </c>
      <c r="FMU88" s="207" t="s">
        <v>1587</v>
      </c>
      <c r="FMV88" s="207" t="s">
        <v>8</v>
      </c>
      <c r="FMW88" s="207" t="s">
        <v>1036</v>
      </c>
      <c r="FMX88" s="207" t="s">
        <v>1586</v>
      </c>
      <c r="FMY88" s="207" t="s">
        <v>1587</v>
      </c>
      <c r="FMZ88" s="207" t="s">
        <v>8</v>
      </c>
      <c r="FNA88" s="207" t="s">
        <v>1036</v>
      </c>
      <c r="FNB88" s="207" t="s">
        <v>1586</v>
      </c>
      <c r="FNC88" s="207" t="s">
        <v>1587</v>
      </c>
      <c r="FND88" s="207" t="s">
        <v>8</v>
      </c>
      <c r="FNE88" s="207" t="s">
        <v>1036</v>
      </c>
      <c r="FNF88" s="207" t="s">
        <v>1586</v>
      </c>
      <c r="FNG88" s="207" t="s">
        <v>1587</v>
      </c>
      <c r="FNH88" s="207" t="s">
        <v>8</v>
      </c>
      <c r="FNI88" s="207" t="s">
        <v>1036</v>
      </c>
      <c r="FNJ88" s="207" t="s">
        <v>1586</v>
      </c>
      <c r="FNK88" s="207" t="s">
        <v>1587</v>
      </c>
      <c r="FNL88" s="207" t="s">
        <v>8</v>
      </c>
      <c r="FNM88" s="207" t="s">
        <v>1036</v>
      </c>
      <c r="FNN88" s="207" t="s">
        <v>1586</v>
      </c>
      <c r="FNO88" s="207" t="s">
        <v>1587</v>
      </c>
      <c r="FNP88" s="207" t="s">
        <v>8</v>
      </c>
      <c r="FNQ88" s="207" t="s">
        <v>1036</v>
      </c>
      <c r="FNR88" s="207" t="s">
        <v>1586</v>
      </c>
      <c r="FNS88" s="207" t="s">
        <v>1587</v>
      </c>
      <c r="FNT88" s="207" t="s">
        <v>8</v>
      </c>
      <c r="FNU88" s="207" t="s">
        <v>1036</v>
      </c>
      <c r="FNV88" s="207" t="s">
        <v>1586</v>
      </c>
      <c r="FNW88" s="207" t="s">
        <v>1587</v>
      </c>
      <c r="FNX88" s="207" t="s">
        <v>8</v>
      </c>
      <c r="FNY88" s="207" t="s">
        <v>1036</v>
      </c>
      <c r="FNZ88" s="207" t="s">
        <v>1586</v>
      </c>
      <c r="FOA88" s="207" t="s">
        <v>1587</v>
      </c>
      <c r="FOB88" s="207" t="s">
        <v>8</v>
      </c>
      <c r="FOC88" s="207" t="s">
        <v>1036</v>
      </c>
      <c r="FOD88" s="207" t="s">
        <v>1586</v>
      </c>
      <c r="FOE88" s="207" t="s">
        <v>1587</v>
      </c>
      <c r="FOF88" s="207" t="s">
        <v>8</v>
      </c>
      <c r="FOG88" s="207" t="s">
        <v>1036</v>
      </c>
      <c r="FOH88" s="207" t="s">
        <v>1586</v>
      </c>
      <c r="FOI88" s="207" t="s">
        <v>1587</v>
      </c>
      <c r="FOJ88" s="207" t="s">
        <v>8</v>
      </c>
      <c r="FOK88" s="207" t="s">
        <v>1036</v>
      </c>
      <c r="FOL88" s="207" t="s">
        <v>1586</v>
      </c>
      <c r="FOM88" s="207" t="s">
        <v>1587</v>
      </c>
      <c r="FON88" s="207" t="s">
        <v>8</v>
      </c>
      <c r="FOO88" s="207" t="s">
        <v>1036</v>
      </c>
      <c r="FOP88" s="207" t="s">
        <v>1586</v>
      </c>
      <c r="FOQ88" s="207" t="s">
        <v>1587</v>
      </c>
      <c r="FOR88" s="207" t="s">
        <v>8</v>
      </c>
      <c r="FOS88" s="207" t="s">
        <v>1036</v>
      </c>
      <c r="FOT88" s="207" t="s">
        <v>1586</v>
      </c>
      <c r="FOU88" s="207" t="s">
        <v>1587</v>
      </c>
      <c r="FOV88" s="207" t="s">
        <v>8</v>
      </c>
      <c r="FOW88" s="207" t="s">
        <v>1036</v>
      </c>
      <c r="FOX88" s="207" t="s">
        <v>1586</v>
      </c>
      <c r="FOY88" s="207" t="s">
        <v>1587</v>
      </c>
      <c r="FOZ88" s="207" t="s">
        <v>8</v>
      </c>
      <c r="FPA88" s="207" t="s">
        <v>1036</v>
      </c>
      <c r="FPB88" s="207" t="s">
        <v>1586</v>
      </c>
      <c r="FPC88" s="207" t="s">
        <v>1587</v>
      </c>
      <c r="FPD88" s="207" t="s">
        <v>8</v>
      </c>
      <c r="FPE88" s="207" t="s">
        <v>1036</v>
      </c>
      <c r="FPF88" s="207" t="s">
        <v>1586</v>
      </c>
      <c r="FPG88" s="207" t="s">
        <v>1587</v>
      </c>
      <c r="FPH88" s="207" t="s">
        <v>8</v>
      </c>
      <c r="FPI88" s="207" t="s">
        <v>1036</v>
      </c>
      <c r="FPJ88" s="207" t="s">
        <v>1586</v>
      </c>
      <c r="FPK88" s="207" t="s">
        <v>1587</v>
      </c>
      <c r="FPL88" s="207" t="s">
        <v>8</v>
      </c>
      <c r="FPM88" s="207" t="s">
        <v>1036</v>
      </c>
      <c r="FPN88" s="207" t="s">
        <v>1586</v>
      </c>
      <c r="FPO88" s="207" t="s">
        <v>1587</v>
      </c>
      <c r="FPP88" s="207" t="s">
        <v>8</v>
      </c>
      <c r="FPQ88" s="207" t="s">
        <v>1036</v>
      </c>
      <c r="FPR88" s="207" t="s">
        <v>1586</v>
      </c>
      <c r="FPS88" s="207" t="s">
        <v>1587</v>
      </c>
      <c r="FPT88" s="207" t="s">
        <v>8</v>
      </c>
      <c r="FPU88" s="207" t="s">
        <v>1036</v>
      </c>
      <c r="FPV88" s="207" t="s">
        <v>1586</v>
      </c>
      <c r="FPW88" s="207" t="s">
        <v>1587</v>
      </c>
      <c r="FPX88" s="207" t="s">
        <v>8</v>
      </c>
      <c r="FPY88" s="207" t="s">
        <v>1036</v>
      </c>
      <c r="FPZ88" s="207" t="s">
        <v>1586</v>
      </c>
      <c r="FQA88" s="207" t="s">
        <v>1587</v>
      </c>
      <c r="FQB88" s="207" t="s">
        <v>8</v>
      </c>
      <c r="FQC88" s="207" t="s">
        <v>1036</v>
      </c>
      <c r="FQD88" s="207" t="s">
        <v>1586</v>
      </c>
      <c r="FQE88" s="207" t="s">
        <v>1587</v>
      </c>
      <c r="FQF88" s="207" t="s">
        <v>8</v>
      </c>
      <c r="FQG88" s="207" t="s">
        <v>1036</v>
      </c>
      <c r="FQH88" s="207" t="s">
        <v>1586</v>
      </c>
      <c r="FQI88" s="207" t="s">
        <v>1587</v>
      </c>
      <c r="FQJ88" s="207" t="s">
        <v>8</v>
      </c>
      <c r="FQK88" s="207" t="s">
        <v>1036</v>
      </c>
      <c r="FQL88" s="207" t="s">
        <v>1586</v>
      </c>
      <c r="FQM88" s="207" t="s">
        <v>1587</v>
      </c>
      <c r="FQN88" s="207" t="s">
        <v>8</v>
      </c>
      <c r="FQO88" s="207" t="s">
        <v>1036</v>
      </c>
      <c r="FQP88" s="207" t="s">
        <v>1586</v>
      </c>
      <c r="FQQ88" s="207" t="s">
        <v>1587</v>
      </c>
      <c r="FQR88" s="207" t="s">
        <v>8</v>
      </c>
      <c r="FQS88" s="207" t="s">
        <v>1036</v>
      </c>
      <c r="FQT88" s="207" t="s">
        <v>1586</v>
      </c>
      <c r="FQU88" s="207" t="s">
        <v>1587</v>
      </c>
      <c r="FQV88" s="207" t="s">
        <v>8</v>
      </c>
      <c r="FQW88" s="207" t="s">
        <v>1036</v>
      </c>
      <c r="FQX88" s="207" t="s">
        <v>1586</v>
      </c>
      <c r="FQY88" s="207" t="s">
        <v>1587</v>
      </c>
      <c r="FQZ88" s="207" t="s">
        <v>8</v>
      </c>
      <c r="FRA88" s="207" t="s">
        <v>1036</v>
      </c>
      <c r="FRB88" s="207" t="s">
        <v>1586</v>
      </c>
      <c r="FRC88" s="207" t="s">
        <v>1587</v>
      </c>
      <c r="FRD88" s="207" t="s">
        <v>8</v>
      </c>
      <c r="FRE88" s="207" t="s">
        <v>1036</v>
      </c>
      <c r="FRF88" s="207" t="s">
        <v>1586</v>
      </c>
      <c r="FRG88" s="207" t="s">
        <v>1587</v>
      </c>
      <c r="FRH88" s="207" t="s">
        <v>8</v>
      </c>
      <c r="FRI88" s="207" t="s">
        <v>1036</v>
      </c>
      <c r="FRJ88" s="207" t="s">
        <v>1586</v>
      </c>
      <c r="FRK88" s="207" t="s">
        <v>1587</v>
      </c>
      <c r="FRL88" s="207" t="s">
        <v>8</v>
      </c>
      <c r="FRM88" s="207" t="s">
        <v>1036</v>
      </c>
      <c r="FRN88" s="207" t="s">
        <v>1586</v>
      </c>
      <c r="FRO88" s="207" t="s">
        <v>1587</v>
      </c>
      <c r="FRP88" s="207" t="s">
        <v>8</v>
      </c>
      <c r="FRQ88" s="207" t="s">
        <v>1036</v>
      </c>
      <c r="FRR88" s="207" t="s">
        <v>1586</v>
      </c>
      <c r="FRS88" s="207" t="s">
        <v>1587</v>
      </c>
      <c r="FRT88" s="207" t="s">
        <v>8</v>
      </c>
      <c r="FRU88" s="207" t="s">
        <v>1036</v>
      </c>
      <c r="FRV88" s="207" t="s">
        <v>1586</v>
      </c>
      <c r="FRW88" s="207" t="s">
        <v>1587</v>
      </c>
      <c r="FRX88" s="207" t="s">
        <v>8</v>
      </c>
      <c r="FRY88" s="207" t="s">
        <v>1036</v>
      </c>
      <c r="FRZ88" s="207" t="s">
        <v>1586</v>
      </c>
      <c r="FSA88" s="207" t="s">
        <v>1587</v>
      </c>
      <c r="FSB88" s="207" t="s">
        <v>8</v>
      </c>
      <c r="FSC88" s="207" t="s">
        <v>1036</v>
      </c>
      <c r="FSD88" s="207" t="s">
        <v>1586</v>
      </c>
      <c r="FSE88" s="207" t="s">
        <v>1587</v>
      </c>
      <c r="FSF88" s="207" t="s">
        <v>8</v>
      </c>
      <c r="FSG88" s="207" t="s">
        <v>1036</v>
      </c>
      <c r="FSH88" s="207" t="s">
        <v>1586</v>
      </c>
      <c r="FSI88" s="207" t="s">
        <v>1587</v>
      </c>
      <c r="FSJ88" s="207" t="s">
        <v>8</v>
      </c>
      <c r="FSK88" s="207" t="s">
        <v>1036</v>
      </c>
      <c r="FSL88" s="207" t="s">
        <v>1586</v>
      </c>
      <c r="FSM88" s="207" t="s">
        <v>1587</v>
      </c>
      <c r="FSN88" s="207" t="s">
        <v>8</v>
      </c>
      <c r="FSO88" s="207" t="s">
        <v>1036</v>
      </c>
      <c r="FSP88" s="207" t="s">
        <v>1586</v>
      </c>
      <c r="FSQ88" s="207" t="s">
        <v>1587</v>
      </c>
      <c r="FSR88" s="207" t="s">
        <v>8</v>
      </c>
      <c r="FSS88" s="207" t="s">
        <v>1036</v>
      </c>
      <c r="FST88" s="207" t="s">
        <v>1586</v>
      </c>
      <c r="FSU88" s="207" t="s">
        <v>1587</v>
      </c>
      <c r="FSV88" s="207" t="s">
        <v>8</v>
      </c>
      <c r="FSW88" s="207" t="s">
        <v>1036</v>
      </c>
      <c r="FSX88" s="207" t="s">
        <v>1586</v>
      </c>
      <c r="FSY88" s="207" t="s">
        <v>1587</v>
      </c>
      <c r="FSZ88" s="207" t="s">
        <v>8</v>
      </c>
      <c r="FTA88" s="207" t="s">
        <v>1036</v>
      </c>
      <c r="FTB88" s="207" t="s">
        <v>1586</v>
      </c>
      <c r="FTC88" s="207" t="s">
        <v>1587</v>
      </c>
      <c r="FTD88" s="207" t="s">
        <v>8</v>
      </c>
      <c r="FTE88" s="207" t="s">
        <v>1036</v>
      </c>
      <c r="FTF88" s="207" t="s">
        <v>1586</v>
      </c>
      <c r="FTG88" s="207" t="s">
        <v>1587</v>
      </c>
      <c r="FTH88" s="207" t="s">
        <v>8</v>
      </c>
      <c r="FTI88" s="207" t="s">
        <v>1036</v>
      </c>
      <c r="FTJ88" s="207" t="s">
        <v>1586</v>
      </c>
      <c r="FTK88" s="207" t="s">
        <v>1587</v>
      </c>
      <c r="FTL88" s="207" t="s">
        <v>8</v>
      </c>
      <c r="FTM88" s="207" t="s">
        <v>1036</v>
      </c>
      <c r="FTN88" s="207" t="s">
        <v>1586</v>
      </c>
      <c r="FTO88" s="207" t="s">
        <v>1587</v>
      </c>
      <c r="FTP88" s="207" t="s">
        <v>8</v>
      </c>
      <c r="FTQ88" s="207" t="s">
        <v>1036</v>
      </c>
      <c r="FTR88" s="207" t="s">
        <v>1586</v>
      </c>
      <c r="FTS88" s="207" t="s">
        <v>1587</v>
      </c>
      <c r="FTT88" s="207" t="s">
        <v>8</v>
      </c>
      <c r="FTU88" s="207" t="s">
        <v>1036</v>
      </c>
      <c r="FTV88" s="207" t="s">
        <v>1586</v>
      </c>
      <c r="FTW88" s="207" t="s">
        <v>1587</v>
      </c>
      <c r="FTX88" s="207" t="s">
        <v>8</v>
      </c>
      <c r="FTY88" s="207" t="s">
        <v>1036</v>
      </c>
      <c r="FTZ88" s="207" t="s">
        <v>1586</v>
      </c>
      <c r="FUA88" s="207" t="s">
        <v>1587</v>
      </c>
      <c r="FUB88" s="207" t="s">
        <v>8</v>
      </c>
      <c r="FUC88" s="207" t="s">
        <v>1036</v>
      </c>
      <c r="FUD88" s="207" t="s">
        <v>1586</v>
      </c>
      <c r="FUE88" s="207" t="s">
        <v>1587</v>
      </c>
      <c r="FUF88" s="207" t="s">
        <v>8</v>
      </c>
      <c r="FUG88" s="207" t="s">
        <v>1036</v>
      </c>
      <c r="FUH88" s="207" t="s">
        <v>1586</v>
      </c>
      <c r="FUI88" s="207" t="s">
        <v>1587</v>
      </c>
      <c r="FUJ88" s="207" t="s">
        <v>8</v>
      </c>
      <c r="FUK88" s="207" t="s">
        <v>1036</v>
      </c>
      <c r="FUL88" s="207" t="s">
        <v>1586</v>
      </c>
      <c r="FUM88" s="207" t="s">
        <v>1587</v>
      </c>
      <c r="FUN88" s="207" t="s">
        <v>8</v>
      </c>
      <c r="FUO88" s="207" t="s">
        <v>1036</v>
      </c>
      <c r="FUP88" s="207" t="s">
        <v>1586</v>
      </c>
      <c r="FUQ88" s="207" t="s">
        <v>1587</v>
      </c>
      <c r="FUR88" s="207" t="s">
        <v>8</v>
      </c>
      <c r="FUS88" s="207" t="s">
        <v>1036</v>
      </c>
      <c r="FUT88" s="207" t="s">
        <v>1586</v>
      </c>
      <c r="FUU88" s="207" t="s">
        <v>1587</v>
      </c>
      <c r="FUV88" s="207" t="s">
        <v>8</v>
      </c>
      <c r="FUW88" s="207" t="s">
        <v>1036</v>
      </c>
      <c r="FUX88" s="207" t="s">
        <v>1586</v>
      </c>
      <c r="FUY88" s="207" t="s">
        <v>1587</v>
      </c>
      <c r="FUZ88" s="207" t="s">
        <v>8</v>
      </c>
      <c r="FVA88" s="207" t="s">
        <v>1036</v>
      </c>
      <c r="FVB88" s="207" t="s">
        <v>1586</v>
      </c>
      <c r="FVC88" s="207" t="s">
        <v>1587</v>
      </c>
      <c r="FVD88" s="207" t="s">
        <v>8</v>
      </c>
      <c r="FVE88" s="207" t="s">
        <v>1036</v>
      </c>
      <c r="FVF88" s="207" t="s">
        <v>1586</v>
      </c>
      <c r="FVG88" s="207" t="s">
        <v>1587</v>
      </c>
      <c r="FVH88" s="207" t="s">
        <v>8</v>
      </c>
      <c r="FVI88" s="207" t="s">
        <v>1036</v>
      </c>
      <c r="FVJ88" s="207" t="s">
        <v>1586</v>
      </c>
      <c r="FVK88" s="207" t="s">
        <v>1587</v>
      </c>
      <c r="FVL88" s="207" t="s">
        <v>8</v>
      </c>
      <c r="FVM88" s="207" t="s">
        <v>1036</v>
      </c>
      <c r="FVN88" s="207" t="s">
        <v>1586</v>
      </c>
      <c r="FVO88" s="207" t="s">
        <v>1587</v>
      </c>
      <c r="FVP88" s="207" t="s">
        <v>8</v>
      </c>
      <c r="FVQ88" s="207" t="s">
        <v>1036</v>
      </c>
      <c r="FVR88" s="207" t="s">
        <v>1586</v>
      </c>
      <c r="FVS88" s="207" t="s">
        <v>1587</v>
      </c>
      <c r="FVT88" s="207" t="s">
        <v>8</v>
      </c>
      <c r="FVU88" s="207" t="s">
        <v>1036</v>
      </c>
      <c r="FVV88" s="207" t="s">
        <v>1586</v>
      </c>
      <c r="FVW88" s="207" t="s">
        <v>1587</v>
      </c>
      <c r="FVX88" s="207" t="s">
        <v>8</v>
      </c>
      <c r="FVY88" s="207" t="s">
        <v>1036</v>
      </c>
      <c r="FVZ88" s="207" t="s">
        <v>1586</v>
      </c>
      <c r="FWA88" s="207" t="s">
        <v>1587</v>
      </c>
      <c r="FWB88" s="207" t="s">
        <v>8</v>
      </c>
      <c r="FWC88" s="207" t="s">
        <v>1036</v>
      </c>
      <c r="FWD88" s="207" t="s">
        <v>1586</v>
      </c>
      <c r="FWE88" s="207" t="s">
        <v>1587</v>
      </c>
      <c r="FWF88" s="207" t="s">
        <v>8</v>
      </c>
      <c r="FWG88" s="207" t="s">
        <v>1036</v>
      </c>
      <c r="FWH88" s="207" t="s">
        <v>1586</v>
      </c>
      <c r="FWI88" s="207" t="s">
        <v>1587</v>
      </c>
      <c r="FWJ88" s="207" t="s">
        <v>8</v>
      </c>
      <c r="FWK88" s="207" t="s">
        <v>1036</v>
      </c>
      <c r="FWL88" s="207" t="s">
        <v>1586</v>
      </c>
      <c r="FWM88" s="207" t="s">
        <v>1587</v>
      </c>
      <c r="FWN88" s="207" t="s">
        <v>8</v>
      </c>
      <c r="FWO88" s="207" t="s">
        <v>1036</v>
      </c>
      <c r="FWP88" s="207" t="s">
        <v>1586</v>
      </c>
      <c r="FWQ88" s="207" t="s">
        <v>1587</v>
      </c>
      <c r="FWR88" s="207" t="s">
        <v>8</v>
      </c>
      <c r="FWS88" s="207" t="s">
        <v>1036</v>
      </c>
      <c r="FWT88" s="207" t="s">
        <v>1586</v>
      </c>
      <c r="FWU88" s="207" t="s">
        <v>1587</v>
      </c>
      <c r="FWV88" s="207" t="s">
        <v>8</v>
      </c>
      <c r="FWW88" s="207" t="s">
        <v>1036</v>
      </c>
      <c r="FWX88" s="207" t="s">
        <v>1586</v>
      </c>
      <c r="FWY88" s="207" t="s">
        <v>1587</v>
      </c>
      <c r="FWZ88" s="207" t="s">
        <v>8</v>
      </c>
      <c r="FXA88" s="207" t="s">
        <v>1036</v>
      </c>
      <c r="FXB88" s="207" t="s">
        <v>1586</v>
      </c>
      <c r="FXC88" s="207" t="s">
        <v>1587</v>
      </c>
      <c r="FXD88" s="207" t="s">
        <v>8</v>
      </c>
      <c r="FXE88" s="207" t="s">
        <v>1036</v>
      </c>
      <c r="FXF88" s="207" t="s">
        <v>1586</v>
      </c>
      <c r="FXG88" s="207" t="s">
        <v>1587</v>
      </c>
      <c r="FXH88" s="207" t="s">
        <v>8</v>
      </c>
      <c r="FXI88" s="207" t="s">
        <v>1036</v>
      </c>
      <c r="FXJ88" s="207" t="s">
        <v>1586</v>
      </c>
      <c r="FXK88" s="207" t="s">
        <v>1587</v>
      </c>
      <c r="FXL88" s="207" t="s">
        <v>8</v>
      </c>
      <c r="FXM88" s="207" t="s">
        <v>1036</v>
      </c>
      <c r="FXN88" s="207" t="s">
        <v>1586</v>
      </c>
      <c r="FXO88" s="207" t="s">
        <v>1587</v>
      </c>
      <c r="FXP88" s="207" t="s">
        <v>8</v>
      </c>
      <c r="FXQ88" s="207" t="s">
        <v>1036</v>
      </c>
      <c r="FXR88" s="207" t="s">
        <v>1586</v>
      </c>
      <c r="FXS88" s="207" t="s">
        <v>1587</v>
      </c>
      <c r="FXT88" s="207" t="s">
        <v>8</v>
      </c>
      <c r="FXU88" s="207" t="s">
        <v>1036</v>
      </c>
      <c r="FXV88" s="207" t="s">
        <v>1586</v>
      </c>
      <c r="FXW88" s="207" t="s">
        <v>1587</v>
      </c>
      <c r="FXX88" s="207" t="s">
        <v>8</v>
      </c>
      <c r="FXY88" s="207" t="s">
        <v>1036</v>
      </c>
      <c r="FXZ88" s="207" t="s">
        <v>1586</v>
      </c>
      <c r="FYA88" s="207" t="s">
        <v>1587</v>
      </c>
      <c r="FYB88" s="207" t="s">
        <v>8</v>
      </c>
      <c r="FYC88" s="207" t="s">
        <v>1036</v>
      </c>
      <c r="FYD88" s="207" t="s">
        <v>1586</v>
      </c>
      <c r="FYE88" s="207" t="s">
        <v>1587</v>
      </c>
      <c r="FYF88" s="207" t="s">
        <v>8</v>
      </c>
      <c r="FYG88" s="207" t="s">
        <v>1036</v>
      </c>
      <c r="FYH88" s="207" t="s">
        <v>1586</v>
      </c>
      <c r="FYI88" s="207" t="s">
        <v>1587</v>
      </c>
      <c r="FYJ88" s="207" t="s">
        <v>8</v>
      </c>
      <c r="FYK88" s="207" t="s">
        <v>1036</v>
      </c>
      <c r="FYL88" s="207" t="s">
        <v>1586</v>
      </c>
      <c r="FYM88" s="207" t="s">
        <v>1587</v>
      </c>
      <c r="FYN88" s="207" t="s">
        <v>8</v>
      </c>
      <c r="FYO88" s="207" t="s">
        <v>1036</v>
      </c>
      <c r="FYP88" s="207" t="s">
        <v>1586</v>
      </c>
      <c r="FYQ88" s="207" t="s">
        <v>1587</v>
      </c>
      <c r="FYR88" s="207" t="s">
        <v>8</v>
      </c>
      <c r="FYS88" s="207" t="s">
        <v>1036</v>
      </c>
      <c r="FYT88" s="207" t="s">
        <v>1586</v>
      </c>
      <c r="FYU88" s="207" t="s">
        <v>1587</v>
      </c>
      <c r="FYV88" s="207" t="s">
        <v>8</v>
      </c>
      <c r="FYW88" s="207" t="s">
        <v>1036</v>
      </c>
      <c r="FYX88" s="207" t="s">
        <v>1586</v>
      </c>
      <c r="FYY88" s="207" t="s">
        <v>1587</v>
      </c>
      <c r="FYZ88" s="207" t="s">
        <v>8</v>
      </c>
      <c r="FZA88" s="207" t="s">
        <v>1036</v>
      </c>
      <c r="FZB88" s="207" t="s">
        <v>1586</v>
      </c>
      <c r="FZC88" s="207" t="s">
        <v>1587</v>
      </c>
      <c r="FZD88" s="207" t="s">
        <v>8</v>
      </c>
      <c r="FZE88" s="207" t="s">
        <v>1036</v>
      </c>
      <c r="FZF88" s="207" t="s">
        <v>1586</v>
      </c>
      <c r="FZG88" s="207" t="s">
        <v>1587</v>
      </c>
      <c r="FZH88" s="207" t="s">
        <v>8</v>
      </c>
      <c r="FZI88" s="207" t="s">
        <v>1036</v>
      </c>
      <c r="FZJ88" s="207" t="s">
        <v>1586</v>
      </c>
      <c r="FZK88" s="207" t="s">
        <v>1587</v>
      </c>
      <c r="FZL88" s="207" t="s">
        <v>8</v>
      </c>
      <c r="FZM88" s="207" t="s">
        <v>1036</v>
      </c>
      <c r="FZN88" s="207" t="s">
        <v>1586</v>
      </c>
      <c r="FZO88" s="207" t="s">
        <v>1587</v>
      </c>
      <c r="FZP88" s="207" t="s">
        <v>8</v>
      </c>
      <c r="FZQ88" s="207" t="s">
        <v>1036</v>
      </c>
      <c r="FZR88" s="207" t="s">
        <v>1586</v>
      </c>
      <c r="FZS88" s="207" t="s">
        <v>1587</v>
      </c>
      <c r="FZT88" s="207" t="s">
        <v>8</v>
      </c>
      <c r="FZU88" s="207" t="s">
        <v>1036</v>
      </c>
      <c r="FZV88" s="207" t="s">
        <v>1586</v>
      </c>
      <c r="FZW88" s="207" t="s">
        <v>1587</v>
      </c>
      <c r="FZX88" s="207" t="s">
        <v>8</v>
      </c>
      <c r="FZY88" s="207" t="s">
        <v>1036</v>
      </c>
      <c r="FZZ88" s="207" t="s">
        <v>1586</v>
      </c>
      <c r="GAA88" s="207" t="s">
        <v>1587</v>
      </c>
      <c r="GAB88" s="207" t="s">
        <v>8</v>
      </c>
      <c r="GAC88" s="207" t="s">
        <v>1036</v>
      </c>
      <c r="GAD88" s="207" t="s">
        <v>1586</v>
      </c>
      <c r="GAE88" s="207" t="s">
        <v>1587</v>
      </c>
      <c r="GAF88" s="207" t="s">
        <v>8</v>
      </c>
      <c r="GAG88" s="207" t="s">
        <v>1036</v>
      </c>
      <c r="GAH88" s="207" t="s">
        <v>1586</v>
      </c>
      <c r="GAI88" s="207" t="s">
        <v>1587</v>
      </c>
      <c r="GAJ88" s="207" t="s">
        <v>8</v>
      </c>
      <c r="GAK88" s="207" t="s">
        <v>1036</v>
      </c>
      <c r="GAL88" s="207" t="s">
        <v>1586</v>
      </c>
      <c r="GAM88" s="207" t="s">
        <v>1587</v>
      </c>
      <c r="GAN88" s="207" t="s">
        <v>8</v>
      </c>
      <c r="GAO88" s="207" t="s">
        <v>1036</v>
      </c>
      <c r="GAP88" s="207" t="s">
        <v>1586</v>
      </c>
      <c r="GAQ88" s="207" t="s">
        <v>1587</v>
      </c>
      <c r="GAR88" s="207" t="s">
        <v>8</v>
      </c>
      <c r="GAS88" s="207" t="s">
        <v>1036</v>
      </c>
      <c r="GAT88" s="207" t="s">
        <v>1586</v>
      </c>
      <c r="GAU88" s="207" t="s">
        <v>1587</v>
      </c>
      <c r="GAV88" s="207" t="s">
        <v>8</v>
      </c>
      <c r="GAW88" s="207" t="s">
        <v>1036</v>
      </c>
      <c r="GAX88" s="207" t="s">
        <v>1586</v>
      </c>
      <c r="GAY88" s="207" t="s">
        <v>1587</v>
      </c>
      <c r="GAZ88" s="207" t="s">
        <v>8</v>
      </c>
      <c r="GBA88" s="207" t="s">
        <v>1036</v>
      </c>
      <c r="GBB88" s="207" t="s">
        <v>1586</v>
      </c>
      <c r="GBC88" s="207" t="s">
        <v>1587</v>
      </c>
      <c r="GBD88" s="207" t="s">
        <v>8</v>
      </c>
      <c r="GBE88" s="207" t="s">
        <v>1036</v>
      </c>
      <c r="GBF88" s="207" t="s">
        <v>1586</v>
      </c>
      <c r="GBG88" s="207" t="s">
        <v>1587</v>
      </c>
      <c r="GBH88" s="207" t="s">
        <v>8</v>
      </c>
      <c r="GBI88" s="207" t="s">
        <v>1036</v>
      </c>
      <c r="GBJ88" s="207" t="s">
        <v>1586</v>
      </c>
      <c r="GBK88" s="207" t="s">
        <v>1587</v>
      </c>
      <c r="GBL88" s="207" t="s">
        <v>8</v>
      </c>
      <c r="GBM88" s="207" t="s">
        <v>1036</v>
      </c>
      <c r="GBN88" s="207" t="s">
        <v>1586</v>
      </c>
      <c r="GBO88" s="207" t="s">
        <v>1587</v>
      </c>
      <c r="GBP88" s="207" t="s">
        <v>8</v>
      </c>
      <c r="GBQ88" s="207" t="s">
        <v>1036</v>
      </c>
      <c r="GBR88" s="207" t="s">
        <v>1586</v>
      </c>
      <c r="GBS88" s="207" t="s">
        <v>1587</v>
      </c>
      <c r="GBT88" s="207" t="s">
        <v>8</v>
      </c>
      <c r="GBU88" s="207" t="s">
        <v>1036</v>
      </c>
      <c r="GBV88" s="207" t="s">
        <v>1586</v>
      </c>
      <c r="GBW88" s="207" t="s">
        <v>1587</v>
      </c>
      <c r="GBX88" s="207" t="s">
        <v>8</v>
      </c>
      <c r="GBY88" s="207" t="s">
        <v>1036</v>
      </c>
      <c r="GBZ88" s="207" t="s">
        <v>1586</v>
      </c>
      <c r="GCA88" s="207" t="s">
        <v>1587</v>
      </c>
      <c r="GCB88" s="207" t="s">
        <v>8</v>
      </c>
      <c r="GCC88" s="207" t="s">
        <v>1036</v>
      </c>
      <c r="GCD88" s="207" t="s">
        <v>1586</v>
      </c>
      <c r="GCE88" s="207" t="s">
        <v>1587</v>
      </c>
      <c r="GCF88" s="207" t="s">
        <v>8</v>
      </c>
      <c r="GCG88" s="207" t="s">
        <v>1036</v>
      </c>
      <c r="GCH88" s="207" t="s">
        <v>1586</v>
      </c>
      <c r="GCI88" s="207" t="s">
        <v>1587</v>
      </c>
      <c r="GCJ88" s="207" t="s">
        <v>8</v>
      </c>
      <c r="GCK88" s="207" t="s">
        <v>1036</v>
      </c>
      <c r="GCL88" s="207" t="s">
        <v>1586</v>
      </c>
      <c r="GCM88" s="207" t="s">
        <v>1587</v>
      </c>
      <c r="GCN88" s="207" t="s">
        <v>8</v>
      </c>
      <c r="GCO88" s="207" t="s">
        <v>1036</v>
      </c>
      <c r="GCP88" s="207" t="s">
        <v>1586</v>
      </c>
      <c r="GCQ88" s="207" t="s">
        <v>1587</v>
      </c>
      <c r="GCR88" s="207" t="s">
        <v>8</v>
      </c>
      <c r="GCS88" s="207" t="s">
        <v>1036</v>
      </c>
      <c r="GCT88" s="207" t="s">
        <v>1586</v>
      </c>
      <c r="GCU88" s="207" t="s">
        <v>1587</v>
      </c>
      <c r="GCV88" s="207" t="s">
        <v>8</v>
      </c>
      <c r="GCW88" s="207" t="s">
        <v>1036</v>
      </c>
      <c r="GCX88" s="207" t="s">
        <v>1586</v>
      </c>
      <c r="GCY88" s="207" t="s">
        <v>1587</v>
      </c>
      <c r="GCZ88" s="207" t="s">
        <v>8</v>
      </c>
      <c r="GDA88" s="207" t="s">
        <v>1036</v>
      </c>
      <c r="GDB88" s="207" t="s">
        <v>1586</v>
      </c>
      <c r="GDC88" s="207" t="s">
        <v>1587</v>
      </c>
      <c r="GDD88" s="207" t="s">
        <v>8</v>
      </c>
      <c r="GDE88" s="207" t="s">
        <v>1036</v>
      </c>
      <c r="GDF88" s="207" t="s">
        <v>1586</v>
      </c>
      <c r="GDG88" s="207" t="s">
        <v>1587</v>
      </c>
      <c r="GDH88" s="207" t="s">
        <v>8</v>
      </c>
      <c r="GDI88" s="207" t="s">
        <v>1036</v>
      </c>
      <c r="GDJ88" s="207" t="s">
        <v>1586</v>
      </c>
      <c r="GDK88" s="207" t="s">
        <v>1587</v>
      </c>
      <c r="GDL88" s="207" t="s">
        <v>8</v>
      </c>
      <c r="GDM88" s="207" t="s">
        <v>1036</v>
      </c>
      <c r="GDN88" s="207" t="s">
        <v>1586</v>
      </c>
      <c r="GDO88" s="207" t="s">
        <v>1587</v>
      </c>
      <c r="GDP88" s="207" t="s">
        <v>8</v>
      </c>
      <c r="GDQ88" s="207" t="s">
        <v>1036</v>
      </c>
      <c r="GDR88" s="207" t="s">
        <v>1586</v>
      </c>
      <c r="GDS88" s="207" t="s">
        <v>1587</v>
      </c>
      <c r="GDT88" s="207" t="s">
        <v>8</v>
      </c>
      <c r="GDU88" s="207" t="s">
        <v>1036</v>
      </c>
      <c r="GDV88" s="207" t="s">
        <v>1586</v>
      </c>
      <c r="GDW88" s="207" t="s">
        <v>1587</v>
      </c>
      <c r="GDX88" s="207" t="s">
        <v>8</v>
      </c>
      <c r="GDY88" s="207" t="s">
        <v>1036</v>
      </c>
      <c r="GDZ88" s="207" t="s">
        <v>1586</v>
      </c>
      <c r="GEA88" s="207" t="s">
        <v>1587</v>
      </c>
      <c r="GEB88" s="207" t="s">
        <v>8</v>
      </c>
      <c r="GEC88" s="207" t="s">
        <v>1036</v>
      </c>
      <c r="GED88" s="207" t="s">
        <v>1586</v>
      </c>
      <c r="GEE88" s="207" t="s">
        <v>1587</v>
      </c>
      <c r="GEF88" s="207" t="s">
        <v>8</v>
      </c>
      <c r="GEG88" s="207" t="s">
        <v>1036</v>
      </c>
      <c r="GEH88" s="207" t="s">
        <v>1586</v>
      </c>
      <c r="GEI88" s="207" t="s">
        <v>1587</v>
      </c>
      <c r="GEJ88" s="207" t="s">
        <v>8</v>
      </c>
      <c r="GEK88" s="207" t="s">
        <v>1036</v>
      </c>
      <c r="GEL88" s="207" t="s">
        <v>1586</v>
      </c>
      <c r="GEM88" s="207" t="s">
        <v>1587</v>
      </c>
      <c r="GEN88" s="207" t="s">
        <v>8</v>
      </c>
      <c r="GEO88" s="207" t="s">
        <v>1036</v>
      </c>
      <c r="GEP88" s="207" t="s">
        <v>1586</v>
      </c>
      <c r="GEQ88" s="207" t="s">
        <v>1587</v>
      </c>
      <c r="GER88" s="207" t="s">
        <v>8</v>
      </c>
      <c r="GES88" s="207" t="s">
        <v>1036</v>
      </c>
      <c r="GET88" s="207" t="s">
        <v>1586</v>
      </c>
      <c r="GEU88" s="207" t="s">
        <v>1587</v>
      </c>
      <c r="GEV88" s="207" t="s">
        <v>8</v>
      </c>
      <c r="GEW88" s="207" t="s">
        <v>1036</v>
      </c>
      <c r="GEX88" s="207" t="s">
        <v>1586</v>
      </c>
      <c r="GEY88" s="207" t="s">
        <v>1587</v>
      </c>
      <c r="GEZ88" s="207" t="s">
        <v>8</v>
      </c>
      <c r="GFA88" s="207" t="s">
        <v>1036</v>
      </c>
      <c r="GFB88" s="207" t="s">
        <v>1586</v>
      </c>
      <c r="GFC88" s="207" t="s">
        <v>1587</v>
      </c>
      <c r="GFD88" s="207" t="s">
        <v>8</v>
      </c>
      <c r="GFE88" s="207" t="s">
        <v>1036</v>
      </c>
      <c r="GFF88" s="207" t="s">
        <v>1586</v>
      </c>
      <c r="GFG88" s="207" t="s">
        <v>1587</v>
      </c>
      <c r="GFH88" s="207" t="s">
        <v>8</v>
      </c>
      <c r="GFI88" s="207" t="s">
        <v>1036</v>
      </c>
      <c r="GFJ88" s="207" t="s">
        <v>1586</v>
      </c>
      <c r="GFK88" s="207" t="s">
        <v>1587</v>
      </c>
      <c r="GFL88" s="207" t="s">
        <v>8</v>
      </c>
      <c r="GFM88" s="207" t="s">
        <v>1036</v>
      </c>
      <c r="GFN88" s="207" t="s">
        <v>1586</v>
      </c>
      <c r="GFO88" s="207" t="s">
        <v>1587</v>
      </c>
      <c r="GFP88" s="207" t="s">
        <v>8</v>
      </c>
      <c r="GFQ88" s="207" t="s">
        <v>1036</v>
      </c>
      <c r="GFR88" s="207" t="s">
        <v>1586</v>
      </c>
      <c r="GFS88" s="207" t="s">
        <v>1587</v>
      </c>
      <c r="GFT88" s="207" t="s">
        <v>8</v>
      </c>
      <c r="GFU88" s="207" t="s">
        <v>1036</v>
      </c>
      <c r="GFV88" s="207" t="s">
        <v>1586</v>
      </c>
      <c r="GFW88" s="207" t="s">
        <v>1587</v>
      </c>
      <c r="GFX88" s="207" t="s">
        <v>8</v>
      </c>
      <c r="GFY88" s="207" t="s">
        <v>1036</v>
      </c>
      <c r="GFZ88" s="207" t="s">
        <v>1586</v>
      </c>
      <c r="GGA88" s="207" t="s">
        <v>1587</v>
      </c>
      <c r="GGB88" s="207" t="s">
        <v>8</v>
      </c>
      <c r="GGC88" s="207" t="s">
        <v>1036</v>
      </c>
      <c r="GGD88" s="207" t="s">
        <v>1586</v>
      </c>
      <c r="GGE88" s="207" t="s">
        <v>1587</v>
      </c>
      <c r="GGF88" s="207" t="s">
        <v>8</v>
      </c>
      <c r="GGG88" s="207" t="s">
        <v>1036</v>
      </c>
      <c r="GGH88" s="207" t="s">
        <v>1586</v>
      </c>
      <c r="GGI88" s="207" t="s">
        <v>1587</v>
      </c>
      <c r="GGJ88" s="207" t="s">
        <v>8</v>
      </c>
      <c r="GGK88" s="207" t="s">
        <v>1036</v>
      </c>
      <c r="GGL88" s="207" t="s">
        <v>1586</v>
      </c>
      <c r="GGM88" s="207" t="s">
        <v>1587</v>
      </c>
      <c r="GGN88" s="207" t="s">
        <v>8</v>
      </c>
      <c r="GGO88" s="207" t="s">
        <v>1036</v>
      </c>
      <c r="GGP88" s="207" t="s">
        <v>1586</v>
      </c>
      <c r="GGQ88" s="207" t="s">
        <v>1587</v>
      </c>
      <c r="GGR88" s="207" t="s">
        <v>8</v>
      </c>
      <c r="GGS88" s="207" t="s">
        <v>1036</v>
      </c>
      <c r="GGT88" s="207" t="s">
        <v>1586</v>
      </c>
      <c r="GGU88" s="207" t="s">
        <v>1587</v>
      </c>
      <c r="GGV88" s="207" t="s">
        <v>8</v>
      </c>
      <c r="GGW88" s="207" t="s">
        <v>1036</v>
      </c>
      <c r="GGX88" s="207" t="s">
        <v>1586</v>
      </c>
      <c r="GGY88" s="207" t="s">
        <v>1587</v>
      </c>
      <c r="GGZ88" s="207" t="s">
        <v>8</v>
      </c>
      <c r="GHA88" s="207" t="s">
        <v>1036</v>
      </c>
      <c r="GHB88" s="207" t="s">
        <v>1586</v>
      </c>
      <c r="GHC88" s="207" t="s">
        <v>1587</v>
      </c>
      <c r="GHD88" s="207" t="s">
        <v>8</v>
      </c>
      <c r="GHE88" s="207" t="s">
        <v>1036</v>
      </c>
      <c r="GHF88" s="207" t="s">
        <v>1586</v>
      </c>
      <c r="GHG88" s="207" t="s">
        <v>1587</v>
      </c>
      <c r="GHH88" s="207" t="s">
        <v>8</v>
      </c>
      <c r="GHI88" s="207" t="s">
        <v>1036</v>
      </c>
      <c r="GHJ88" s="207" t="s">
        <v>1586</v>
      </c>
      <c r="GHK88" s="207" t="s">
        <v>1587</v>
      </c>
      <c r="GHL88" s="207" t="s">
        <v>8</v>
      </c>
      <c r="GHM88" s="207" t="s">
        <v>1036</v>
      </c>
      <c r="GHN88" s="207" t="s">
        <v>1586</v>
      </c>
      <c r="GHO88" s="207" t="s">
        <v>1587</v>
      </c>
      <c r="GHP88" s="207" t="s">
        <v>8</v>
      </c>
      <c r="GHQ88" s="207" t="s">
        <v>1036</v>
      </c>
      <c r="GHR88" s="207" t="s">
        <v>1586</v>
      </c>
      <c r="GHS88" s="207" t="s">
        <v>1587</v>
      </c>
      <c r="GHT88" s="207" t="s">
        <v>8</v>
      </c>
      <c r="GHU88" s="207" t="s">
        <v>1036</v>
      </c>
      <c r="GHV88" s="207" t="s">
        <v>1586</v>
      </c>
      <c r="GHW88" s="207" t="s">
        <v>1587</v>
      </c>
      <c r="GHX88" s="207" t="s">
        <v>8</v>
      </c>
      <c r="GHY88" s="207" t="s">
        <v>1036</v>
      </c>
      <c r="GHZ88" s="207" t="s">
        <v>1586</v>
      </c>
      <c r="GIA88" s="207" t="s">
        <v>1587</v>
      </c>
      <c r="GIB88" s="207" t="s">
        <v>8</v>
      </c>
      <c r="GIC88" s="207" t="s">
        <v>1036</v>
      </c>
      <c r="GID88" s="207" t="s">
        <v>1586</v>
      </c>
      <c r="GIE88" s="207" t="s">
        <v>1587</v>
      </c>
      <c r="GIF88" s="207" t="s">
        <v>8</v>
      </c>
      <c r="GIG88" s="207" t="s">
        <v>1036</v>
      </c>
      <c r="GIH88" s="207" t="s">
        <v>1586</v>
      </c>
      <c r="GII88" s="207" t="s">
        <v>1587</v>
      </c>
      <c r="GIJ88" s="207" t="s">
        <v>8</v>
      </c>
      <c r="GIK88" s="207" t="s">
        <v>1036</v>
      </c>
      <c r="GIL88" s="207" t="s">
        <v>1586</v>
      </c>
      <c r="GIM88" s="207" t="s">
        <v>1587</v>
      </c>
      <c r="GIN88" s="207" t="s">
        <v>8</v>
      </c>
      <c r="GIO88" s="207" t="s">
        <v>1036</v>
      </c>
      <c r="GIP88" s="207" t="s">
        <v>1586</v>
      </c>
      <c r="GIQ88" s="207" t="s">
        <v>1587</v>
      </c>
      <c r="GIR88" s="207" t="s">
        <v>8</v>
      </c>
      <c r="GIS88" s="207" t="s">
        <v>1036</v>
      </c>
      <c r="GIT88" s="207" t="s">
        <v>1586</v>
      </c>
      <c r="GIU88" s="207" t="s">
        <v>1587</v>
      </c>
      <c r="GIV88" s="207" t="s">
        <v>8</v>
      </c>
      <c r="GIW88" s="207" t="s">
        <v>1036</v>
      </c>
      <c r="GIX88" s="207" t="s">
        <v>1586</v>
      </c>
      <c r="GIY88" s="207" t="s">
        <v>1587</v>
      </c>
      <c r="GIZ88" s="207" t="s">
        <v>8</v>
      </c>
      <c r="GJA88" s="207" t="s">
        <v>1036</v>
      </c>
      <c r="GJB88" s="207" t="s">
        <v>1586</v>
      </c>
      <c r="GJC88" s="207" t="s">
        <v>1587</v>
      </c>
      <c r="GJD88" s="207" t="s">
        <v>8</v>
      </c>
      <c r="GJE88" s="207" t="s">
        <v>1036</v>
      </c>
      <c r="GJF88" s="207" t="s">
        <v>1586</v>
      </c>
      <c r="GJG88" s="207" t="s">
        <v>1587</v>
      </c>
      <c r="GJH88" s="207" t="s">
        <v>8</v>
      </c>
      <c r="GJI88" s="207" t="s">
        <v>1036</v>
      </c>
      <c r="GJJ88" s="207" t="s">
        <v>1586</v>
      </c>
      <c r="GJK88" s="207" t="s">
        <v>1587</v>
      </c>
      <c r="GJL88" s="207" t="s">
        <v>8</v>
      </c>
      <c r="GJM88" s="207" t="s">
        <v>1036</v>
      </c>
      <c r="GJN88" s="207" t="s">
        <v>1586</v>
      </c>
      <c r="GJO88" s="207" t="s">
        <v>1587</v>
      </c>
      <c r="GJP88" s="207" t="s">
        <v>8</v>
      </c>
      <c r="GJQ88" s="207" t="s">
        <v>1036</v>
      </c>
      <c r="GJR88" s="207" t="s">
        <v>1586</v>
      </c>
      <c r="GJS88" s="207" t="s">
        <v>1587</v>
      </c>
      <c r="GJT88" s="207" t="s">
        <v>8</v>
      </c>
      <c r="GJU88" s="207" t="s">
        <v>1036</v>
      </c>
      <c r="GJV88" s="207" t="s">
        <v>1586</v>
      </c>
      <c r="GJW88" s="207" t="s">
        <v>1587</v>
      </c>
      <c r="GJX88" s="207" t="s">
        <v>8</v>
      </c>
      <c r="GJY88" s="207" t="s">
        <v>1036</v>
      </c>
      <c r="GJZ88" s="207" t="s">
        <v>1586</v>
      </c>
      <c r="GKA88" s="207" t="s">
        <v>1587</v>
      </c>
      <c r="GKB88" s="207" t="s">
        <v>8</v>
      </c>
      <c r="GKC88" s="207" t="s">
        <v>1036</v>
      </c>
      <c r="GKD88" s="207" t="s">
        <v>1586</v>
      </c>
      <c r="GKE88" s="207" t="s">
        <v>1587</v>
      </c>
      <c r="GKF88" s="207" t="s">
        <v>8</v>
      </c>
      <c r="GKG88" s="207" t="s">
        <v>1036</v>
      </c>
      <c r="GKH88" s="207" t="s">
        <v>1586</v>
      </c>
      <c r="GKI88" s="207" t="s">
        <v>1587</v>
      </c>
      <c r="GKJ88" s="207" t="s">
        <v>8</v>
      </c>
      <c r="GKK88" s="207" t="s">
        <v>1036</v>
      </c>
      <c r="GKL88" s="207" t="s">
        <v>1586</v>
      </c>
      <c r="GKM88" s="207" t="s">
        <v>1587</v>
      </c>
      <c r="GKN88" s="207" t="s">
        <v>8</v>
      </c>
      <c r="GKO88" s="207" t="s">
        <v>1036</v>
      </c>
      <c r="GKP88" s="207" t="s">
        <v>1586</v>
      </c>
      <c r="GKQ88" s="207" t="s">
        <v>1587</v>
      </c>
      <c r="GKR88" s="207" t="s">
        <v>8</v>
      </c>
      <c r="GKS88" s="207" t="s">
        <v>1036</v>
      </c>
      <c r="GKT88" s="207" t="s">
        <v>1586</v>
      </c>
      <c r="GKU88" s="207" t="s">
        <v>1587</v>
      </c>
      <c r="GKV88" s="207" t="s">
        <v>8</v>
      </c>
      <c r="GKW88" s="207" t="s">
        <v>1036</v>
      </c>
      <c r="GKX88" s="207" t="s">
        <v>1586</v>
      </c>
      <c r="GKY88" s="207" t="s">
        <v>1587</v>
      </c>
      <c r="GKZ88" s="207" t="s">
        <v>8</v>
      </c>
      <c r="GLA88" s="207" t="s">
        <v>1036</v>
      </c>
      <c r="GLB88" s="207" t="s">
        <v>1586</v>
      </c>
      <c r="GLC88" s="207" t="s">
        <v>1587</v>
      </c>
      <c r="GLD88" s="207" t="s">
        <v>8</v>
      </c>
      <c r="GLE88" s="207" t="s">
        <v>1036</v>
      </c>
      <c r="GLF88" s="207" t="s">
        <v>1586</v>
      </c>
      <c r="GLG88" s="207" t="s">
        <v>1587</v>
      </c>
      <c r="GLH88" s="207" t="s">
        <v>8</v>
      </c>
      <c r="GLI88" s="207" t="s">
        <v>1036</v>
      </c>
      <c r="GLJ88" s="207" t="s">
        <v>1586</v>
      </c>
      <c r="GLK88" s="207" t="s">
        <v>1587</v>
      </c>
      <c r="GLL88" s="207" t="s">
        <v>8</v>
      </c>
      <c r="GLM88" s="207" t="s">
        <v>1036</v>
      </c>
      <c r="GLN88" s="207" t="s">
        <v>1586</v>
      </c>
      <c r="GLO88" s="207" t="s">
        <v>1587</v>
      </c>
      <c r="GLP88" s="207" t="s">
        <v>8</v>
      </c>
      <c r="GLQ88" s="207" t="s">
        <v>1036</v>
      </c>
      <c r="GLR88" s="207" t="s">
        <v>1586</v>
      </c>
      <c r="GLS88" s="207" t="s">
        <v>1587</v>
      </c>
      <c r="GLT88" s="207" t="s">
        <v>8</v>
      </c>
      <c r="GLU88" s="207" t="s">
        <v>1036</v>
      </c>
      <c r="GLV88" s="207" t="s">
        <v>1586</v>
      </c>
      <c r="GLW88" s="207" t="s">
        <v>1587</v>
      </c>
      <c r="GLX88" s="207" t="s">
        <v>8</v>
      </c>
      <c r="GLY88" s="207" t="s">
        <v>1036</v>
      </c>
      <c r="GLZ88" s="207" t="s">
        <v>1586</v>
      </c>
      <c r="GMA88" s="207" t="s">
        <v>1587</v>
      </c>
      <c r="GMB88" s="207" t="s">
        <v>8</v>
      </c>
      <c r="GMC88" s="207" t="s">
        <v>1036</v>
      </c>
      <c r="GMD88" s="207" t="s">
        <v>1586</v>
      </c>
      <c r="GME88" s="207" t="s">
        <v>1587</v>
      </c>
      <c r="GMF88" s="207" t="s">
        <v>8</v>
      </c>
      <c r="GMG88" s="207" t="s">
        <v>1036</v>
      </c>
      <c r="GMH88" s="207" t="s">
        <v>1586</v>
      </c>
      <c r="GMI88" s="207" t="s">
        <v>1587</v>
      </c>
      <c r="GMJ88" s="207" t="s">
        <v>8</v>
      </c>
      <c r="GMK88" s="207" t="s">
        <v>1036</v>
      </c>
      <c r="GML88" s="207" t="s">
        <v>1586</v>
      </c>
      <c r="GMM88" s="207" t="s">
        <v>1587</v>
      </c>
      <c r="GMN88" s="207" t="s">
        <v>8</v>
      </c>
      <c r="GMO88" s="207" t="s">
        <v>1036</v>
      </c>
      <c r="GMP88" s="207" t="s">
        <v>1586</v>
      </c>
      <c r="GMQ88" s="207" t="s">
        <v>1587</v>
      </c>
      <c r="GMR88" s="207" t="s">
        <v>8</v>
      </c>
      <c r="GMS88" s="207" t="s">
        <v>1036</v>
      </c>
      <c r="GMT88" s="207" t="s">
        <v>1586</v>
      </c>
      <c r="GMU88" s="207" t="s">
        <v>1587</v>
      </c>
      <c r="GMV88" s="207" t="s">
        <v>8</v>
      </c>
      <c r="GMW88" s="207" t="s">
        <v>1036</v>
      </c>
      <c r="GMX88" s="207" t="s">
        <v>1586</v>
      </c>
      <c r="GMY88" s="207" t="s">
        <v>1587</v>
      </c>
      <c r="GMZ88" s="207" t="s">
        <v>8</v>
      </c>
      <c r="GNA88" s="207" t="s">
        <v>1036</v>
      </c>
      <c r="GNB88" s="207" t="s">
        <v>1586</v>
      </c>
      <c r="GNC88" s="207" t="s">
        <v>1587</v>
      </c>
      <c r="GND88" s="207" t="s">
        <v>8</v>
      </c>
      <c r="GNE88" s="207" t="s">
        <v>1036</v>
      </c>
      <c r="GNF88" s="207" t="s">
        <v>1586</v>
      </c>
      <c r="GNG88" s="207" t="s">
        <v>1587</v>
      </c>
      <c r="GNH88" s="207" t="s">
        <v>8</v>
      </c>
      <c r="GNI88" s="207" t="s">
        <v>1036</v>
      </c>
      <c r="GNJ88" s="207" t="s">
        <v>1586</v>
      </c>
      <c r="GNK88" s="207" t="s">
        <v>1587</v>
      </c>
      <c r="GNL88" s="207" t="s">
        <v>8</v>
      </c>
      <c r="GNM88" s="207" t="s">
        <v>1036</v>
      </c>
      <c r="GNN88" s="207" t="s">
        <v>1586</v>
      </c>
      <c r="GNO88" s="207" t="s">
        <v>1587</v>
      </c>
      <c r="GNP88" s="207" t="s">
        <v>8</v>
      </c>
      <c r="GNQ88" s="207" t="s">
        <v>1036</v>
      </c>
      <c r="GNR88" s="207" t="s">
        <v>1586</v>
      </c>
      <c r="GNS88" s="207" t="s">
        <v>1587</v>
      </c>
      <c r="GNT88" s="207" t="s">
        <v>8</v>
      </c>
      <c r="GNU88" s="207" t="s">
        <v>1036</v>
      </c>
      <c r="GNV88" s="207" t="s">
        <v>1586</v>
      </c>
      <c r="GNW88" s="207" t="s">
        <v>1587</v>
      </c>
      <c r="GNX88" s="207" t="s">
        <v>8</v>
      </c>
      <c r="GNY88" s="207" t="s">
        <v>1036</v>
      </c>
      <c r="GNZ88" s="207" t="s">
        <v>1586</v>
      </c>
      <c r="GOA88" s="207" t="s">
        <v>1587</v>
      </c>
      <c r="GOB88" s="207" t="s">
        <v>8</v>
      </c>
      <c r="GOC88" s="207" t="s">
        <v>1036</v>
      </c>
      <c r="GOD88" s="207" t="s">
        <v>1586</v>
      </c>
      <c r="GOE88" s="207" t="s">
        <v>1587</v>
      </c>
      <c r="GOF88" s="207" t="s">
        <v>8</v>
      </c>
      <c r="GOG88" s="207" t="s">
        <v>1036</v>
      </c>
      <c r="GOH88" s="207" t="s">
        <v>1586</v>
      </c>
      <c r="GOI88" s="207" t="s">
        <v>1587</v>
      </c>
      <c r="GOJ88" s="207" t="s">
        <v>8</v>
      </c>
      <c r="GOK88" s="207" t="s">
        <v>1036</v>
      </c>
      <c r="GOL88" s="207" t="s">
        <v>1586</v>
      </c>
      <c r="GOM88" s="207" t="s">
        <v>1587</v>
      </c>
      <c r="GON88" s="207" t="s">
        <v>8</v>
      </c>
      <c r="GOO88" s="207" t="s">
        <v>1036</v>
      </c>
      <c r="GOP88" s="207" t="s">
        <v>1586</v>
      </c>
      <c r="GOQ88" s="207" t="s">
        <v>1587</v>
      </c>
      <c r="GOR88" s="207" t="s">
        <v>8</v>
      </c>
      <c r="GOS88" s="207" t="s">
        <v>1036</v>
      </c>
      <c r="GOT88" s="207" t="s">
        <v>1586</v>
      </c>
      <c r="GOU88" s="207" t="s">
        <v>1587</v>
      </c>
      <c r="GOV88" s="207" t="s">
        <v>8</v>
      </c>
      <c r="GOW88" s="207" t="s">
        <v>1036</v>
      </c>
      <c r="GOX88" s="207" t="s">
        <v>1586</v>
      </c>
      <c r="GOY88" s="207" t="s">
        <v>1587</v>
      </c>
      <c r="GOZ88" s="207" t="s">
        <v>8</v>
      </c>
      <c r="GPA88" s="207" t="s">
        <v>1036</v>
      </c>
      <c r="GPB88" s="207" t="s">
        <v>1586</v>
      </c>
      <c r="GPC88" s="207" t="s">
        <v>1587</v>
      </c>
      <c r="GPD88" s="207" t="s">
        <v>8</v>
      </c>
      <c r="GPE88" s="207" t="s">
        <v>1036</v>
      </c>
      <c r="GPF88" s="207" t="s">
        <v>1586</v>
      </c>
      <c r="GPG88" s="207" t="s">
        <v>1587</v>
      </c>
      <c r="GPH88" s="207" t="s">
        <v>8</v>
      </c>
      <c r="GPI88" s="207" t="s">
        <v>1036</v>
      </c>
      <c r="GPJ88" s="207" t="s">
        <v>1586</v>
      </c>
      <c r="GPK88" s="207" t="s">
        <v>1587</v>
      </c>
      <c r="GPL88" s="207" t="s">
        <v>8</v>
      </c>
      <c r="GPM88" s="207" t="s">
        <v>1036</v>
      </c>
      <c r="GPN88" s="207" t="s">
        <v>1586</v>
      </c>
      <c r="GPO88" s="207" t="s">
        <v>1587</v>
      </c>
      <c r="GPP88" s="207" t="s">
        <v>8</v>
      </c>
      <c r="GPQ88" s="207" t="s">
        <v>1036</v>
      </c>
      <c r="GPR88" s="207" t="s">
        <v>1586</v>
      </c>
      <c r="GPS88" s="207" t="s">
        <v>1587</v>
      </c>
      <c r="GPT88" s="207" t="s">
        <v>8</v>
      </c>
      <c r="GPU88" s="207" t="s">
        <v>1036</v>
      </c>
      <c r="GPV88" s="207" t="s">
        <v>1586</v>
      </c>
      <c r="GPW88" s="207" t="s">
        <v>1587</v>
      </c>
      <c r="GPX88" s="207" t="s">
        <v>8</v>
      </c>
      <c r="GPY88" s="207" t="s">
        <v>1036</v>
      </c>
      <c r="GPZ88" s="207" t="s">
        <v>1586</v>
      </c>
      <c r="GQA88" s="207" t="s">
        <v>1587</v>
      </c>
      <c r="GQB88" s="207" t="s">
        <v>8</v>
      </c>
      <c r="GQC88" s="207" t="s">
        <v>1036</v>
      </c>
      <c r="GQD88" s="207" t="s">
        <v>1586</v>
      </c>
      <c r="GQE88" s="207" t="s">
        <v>1587</v>
      </c>
      <c r="GQF88" s="207" t="s">
        <v>8</v>
      </c>
      <c r="GQG88" s="207" t="s">
        <v>1036</v>
      </c>
      <c r="GQH88" s="207" t="s">
        <v>1586</v>
      </c>
      <c r="GQI88" s="207" t="s">
        <v>1587</v>
      </c>
      <c r="GQJ88" s="207" t="s">
        <v>8</v>
      </c>
      <c r="GQK88" s="207" t="s">
        <v>1036</v>
      </c>
      <c r="GQL88" s="207" t="s">
        <v>1586</v>
      </c>
      <c r="GQM88" s="207" t="s">
        <v>1587</v>
      </c>
      <c r="GQN88" s="207" t="s">
        <v>8</v>
      </c>
      <c r="GQO88" s="207" t="s">
        <v>1036</v>
      </c>
      <c r="GQP88" s="207" t="s">
        <v>1586</v>
      </c>
      <c r="GQQ88" s="207" t="s">
        <v>1587</v>
      </c>
      <c r="GQR88" s="207" t="s">
        <v>8</v>
      </c>
      <c r="GQS88" s="207" t="s">
        <v>1036</v>
      </c>
      <c r="GQT88" s="207" t="s">
        <v>1586</v>
      </c>
      <c r="GQU88" s="207" t="s">
        <v>1587</v>
      </c>
      <c r="GQV88" s="207" t="s">
        <v>8</v>
      </c>
      <c r="GQW88" s="207" t="s">
        <v>1036</v>
      </c>
      <c r="GQX88" s="207" t="s">
        <v>1586</v>
      </c>
      <c r="GQY88" s="207" t="s">
        <v>1587</v>
      </c>
      <c r="GQZ88" s="207" t="s">
        <v>8</v>
      </c>
      <c r="GRA88" s="207" t="s">
        <v>1036</v>
      </c>
      <c r="GRB88" s="207" t="s">
        <v>1586</v>
      </c>
      <c r="GRC88" s="207" t="s">
        <v>1587</v>
      </c>
      <c r="GRD88" s="207" t="s">
        <v>8</v>
      </c>
      <c r="GRE88" s="207" t="s">
        <v>1036</v>
      </c>
      <c r="GRF88" s="207" t="s">
        <v>1586</v>
      </c>
      <c r="GRG88" s="207" t="s">
        <v>1587</v>
      </c>
      <c r="GRH88" s="207" t="s">
        <v>8</v>
      </c>
      <c r="GRI88" s="207" t="s">
        <v>1036</v>
      </c>
      <c r="GRJ88" s="207" t="s">
        <v>1586</v>
      </c>
      <c r="GRK88" s="207" t="s">
        <v>1587</v>
      </c>
      <c r="GRL88" s="207" t="s">
        <v>8</v>
      </c>
      <c r="GRM88" s="207" t="s">
        <v>1036</v>
      </c>
      <c r="GRN88" s="207" t="s">
        <v>1586</v>
      </c>
      <c r="GRO88" s="207" t="s">
        <v>1587</v>
      </c>
      <c r="GRP88" s="207" t="s">
        <v>8</v>
      </c>
      <c r="GRQ88" s="207" t="s">
        <v>1036</v>
      </c>
      <c r="GRR88" s="207" t="s">
        <v>1586</v>
      </c>
      <c r="GRS88" s="207" t="s">
        <v>1587</v>
      </c>
      <c r="GRT88" s="207" t="s">
        <v>8</v>
      </c>
      <c r="GRU88" s="207" t="s">
        <v>1036</v>
      </c>
      <c r="GRV88" s="207" t="s">
        <v>1586</v>
      </c>
      <c r="GRW88" s="207" t="s">
        <v>1587</v>
      </c>
      <c r="GRX88" s="207" t="s">
        <v>8</v>
      </c>
      <c r="GRY88" s="207" t="s">
        <v>1036</v>
      </c>
      <c r="GRZ88" s="207" t="s">
        <v>1586</v>
      </c>
      <c r="GSA88" s="207" t="s">
        <v>1587</v>
      </c>
      <c r="GSB88" s="207" t="s">
        <v>8</v>
      </c>
      <c r="GSC88" s="207" t="s">
        <v>1036</v>
      </c>
      <c r="GSD88" s="207" t="s">
        <v>1586</v>
      </c>
      <c r="GSE88" s="207" t="s">
        <v>1587</v>
      </c>
      <c r="GSF88" s="207" t="s">
        <v>8</v>
      </c>
      <c r="GSG88" s="207" t="s">
        <v>1036</v>
      </c>
      <c r="GSH88" s="207" t="s">
        <v>1586</v>
      </c>
      <c r="GSI88" s="207" t="s">
        <v>1587</v>
      </c>
      <c r="GSJ88" s="207" t="s">
        <v>8</v>
      </c>
      <c r="GSK88" s="207" t="s">
        <v>1036</v>
      </c>
      <c r="GSL88" s="207" t="s">
        <v>1586</v>
      </c>
      <c r="GSM88" s="207" t="s">
        <v>1587</v>
      </c>
      <c r="GSN88" s="207" t="s">
        <v>8</v>
      </c>
      <c r="GSO88" s="207" t="s">
        <v>1036</v>
      </c>
      <c r="GSP88" s="207" t="s">
        <v>1586</v>
      </c>
      <c r="GSQ88" s="207" t="s">
        <v>1587</v>
      </c>
      <c r="GSR88" s="207" t="s">
        <v>8</v>
      </c>
      <c r="GSS88" s="207" t="s">
        <v>1036</v>
      </c>
      <c r="GST88" s="207" t="s">
        <v>1586</v>
      </c>
      <c r="GSU88" s="207" t="s">
        <v>1587</v>
      </c>
      <c r="GSV88" s="207" t="s">
        <v>8</v>
      </c>
      <c r="GSW88" s="207" t="s">
        <v>1036</v>
      </c>
      <c r="GSX88" s="207" t="s">
        <v>1586</v>
      </c>
      <c r="GSY88" s="207" t="s">
        <v>1587</v>
      </c>
      <c r="GSZ88" s="207" t="s">
        <v>8</v>
      </c>
      <c r="GTA88" s="207" t="s">
        <v>1036</v>
      </c>
      <c r="GTB88" s="207" t="s">
        <v>1586</v>
      </c>
      <c r="GTC88" s="207" t="s">
        <v>1587</v>
      </c>
      <c r="GTD88" s="207" t="s">
        <v>8</v>
      </c>
      <c r="GTE88" s="207" t="s">
        <v>1036</v>
      </c>
      <c r="GTF88" s="207" t="s">
        <v>1586</v>
      </c>
      <c r="GTG88" s="207" t="s">
        <v>1587</v>
      </c>
      <c r="GTH88" s="207" t="s">
        <v>8</v>
      </c>
      <c r="GTI88" s="207" t="s">
        <v>1036</v>
      </c>
      <c r="GTJ88" s="207" t="s">
        <v>1586</v>
      </c>
      <c r="GTK88" s="207" t="s">
        <v>1587</v>
      </c>
      <c r="GTL88" s="207" t="s">
        <v>8</v>
      </c>
      <c r="GTM88" s="207" t="s">
        <v>1036</v>
      </c>
      <c r="GTN88" s="207" t="s">
        <v>1586</v>
      </c>
      <c r="GTO88" s="207" t="s">
        <v>1587</v>
      </c>
      <c r="GTP88" s="207" t="s">
        <v>8</v>
      </c>
      <c r="GTQ88" s="207" t="s">
        <v>1036</v>
      </c>
      <c r="GTR88" s="207" t="s">
        <v>1586</v>
      </c>
      <c r="GTS88" s="207" t="s">
        <v>1587</v>
      </c>
      <c r="GTT88" s="207" t="s">
        <v>8</v>
      </c>
      <c r="GTU88" s="207" t="s">
        <v>1036</v>
      </c>
      <c r="GTV88" s="207" t="s">
        <v>1586</v>
      </c>
      <c r="GTW88" s="207" t="s">
        <v>1587</v>
      </c>
      <c r="GTX88" s="207" t="s">
        <v>8</v>
      </c>
      <c r="GTY88" s="207" t="s">
        <v>1036</v>
      </c>
      <c r="GTZ88" s="207" t="s">
        <v>1586</v>
      </c>
      <c r="GUA88" s="207" t="s">
        <v>1587</v>
      </c>
      <c r="GUB88" s="207" t="s">
        <v>8</v>
      </c>
      <c r="GUC88" s="207" t="s">
        <v>1036</v>
      </c>
      <c r="GUD88" s="207" t="s">
        <v>1586</v>
      </c>
      <c r="GUE88" s="207" t="s">
        <v>1587</v>
      </c>
      <c r="GUF88" s="207" t="s">
        <v>8</v>
      </c>
      <c r="GUG88" s="207" t="s">
        <v>1036</v>
      </c>
      <c r="GUH88" s="207" t="s">
        <v>1586</v>
      </c>
      <c r="GUI88" s="207" t="s">
        <v>1587</v>
      </c>
      <c r="GUJ88" s="207" t="s">
        <v>8</v>
      </c>
      <c r="GUK88" s="207" t="s">
        <v>1036</v>
      </c>
      <c r="GUL88" s="207" t="s">
        <v>1586</v>
      </c>
      <c r="GUM88" s="207" t="s">
        <v>1587</v>
      </c>
      <c r="GUN88" s="207" t="s">
        <v>8</v>
      </c>
      <c r="GUO88" s="207" t="s">
        <v>1036</v>
      </c>
      <c r="GUP88" s="207" t="s">
        <v>1586</v>
      </c>
      <c r="GUQ88" s="207" t="s">
        <v>1587</v>
      </c>
      <c r="GUR88" s="207" t="s">
        <v>8</v>
      </c>
      <c r="GUS88" s="207" t="s">
        <v>1036</v>
      </c>
      <c r="GUT88" s="207" t="s">
        <v>1586</v>
      </c>
      <c r="GUU88" s="207" t="s">
        <v>1587</v>
      </c>
      <c r="GUV88" s="207" t="s">
        <v>8</v>
      </c>
      <c r="GUW88" s="207" t="s">
        <v>1036</v>
      </c>
      <c r="GUX88" s="207" t="s">
        <v>1586</v>
      </c>
      <c r="GUY88" s="207" t="s">
        <v>1587</v>
      </c>
      <c r="GUZ88" s="207" t="s">
        <v>8</v>
      </c>
      <c r="GVA88" s="207" t="s">
        <v>1036</v>
      </c>
      <c r="GVB88" s="207" t="s">
        <v>1586</v>
      </c>
      <c r="GVC88" s="207" t="s">
        <v>1587</v>
      </c>
      <c r="GVD88" s="207" t="s">
        <v>8</v>
      </c>
      <c r="GVE88" s="207" t="s">
        <v>1036</v>
      </c>
      <c r="GVF88" s="207" t="s">
        <v>1586</v>
      </c>
      <c r="GVG88" s="207" t="s">
        <v>1587</v>
      </c>
      <c r="GVH88" s="207" t="s">
        <v>8</v>
      </c>
      <c r="GVI88" s="207" t="s">
        <v>1036</v>
      </c>
      <c r="GVJ88" s="207" t="s">
        <v>1586</v>
      </c>
      <c r="GVK88" s="207" t="s">
        <v>1587</v>
      </c>
      <c r="GVL88" s="207" t="s">
        <v>8</v>
      </c>
      <c r="GVM88" s="207" t="s">
        <v>1036</v>
      </c>
      <c r="GVN88" s="207" t="s">
        <v>1586</v>
      </c>
      <c r="GVO88" s="207" t="s">
        <v>1587</v>
      </c>
      <c r="GVP88" s="207" t="s">
        <v>8</v>
      </c>
      <c r="GVQ88" s="207" t="s">
        <v>1036</v>
      </c>
      <c r="GVR88" s="207" t="s">
        <v>1586</v>
      </c>
      <c r="GVS88" s="207" t="s">
        <v>1587</v>
      </c>
      <c r="GVT88" s="207" t="s">
        <v>8</v>
      </c>
      <c r="GVU88" s="207" t="s">
        <v>1036</v>
      </c>
      <c r="GVV88" s="207" t="s">
        <v>1586</v>
      </c>
      <c r="GVW88" s="207" t="s">
        <v>1587</v>
      </c>
      <c r="GVX88" s="207" t="s">
        <v>8</v>
      </c>
      <c r="GVY88" s="207" t="s">
        <v>1036</v>
      </c>
      <c r="GVZ88" s="207" t="s">
        <v>1586</v>
      </c>
      <c r="GWA88" s="207" t="s">
        <v>1587</v>
      </c>
      <c r="GWB88" s="207" t="s">
        <v>8</v>
      </c>
      <c r="GWC88" s="207" t="s">
        <v>1036</v>
      </c>
      <c r="GWD88" s="207" t="s">
        <v>1586</v>
      </c>
      <c r="GWE88" s="207" t="s">
        <v>1587</v>
      </c>
      <c r="GWF88" s="207" t="s">
        <v>8</v>
      </c>
      <c r="GWG88" s="207" t="s">
        <v>1036</v>
      </c>
      <c r="GWH88" s="207" t="s">
        <v>1586</v>
      </c>
      <c r="GWI88" s="207" t="s">
        <v>1587</v>
      </c>
      <c r="GWJ88" s="207" t="s">
        <v>8</v>
      </c>
      <c r="GWK88" s="207" t="s">
        <v>1036</v>
      </c>
      <c r="GWL88" s="207" t="s">
        <v>1586</v>
      </c>
      <c r="GWM88" s="207" t="s">
        <v>1587</v>
      </c>
      <c r="GWN88" s="207" t="s">
        <v>8</v>
      </c>
      <c r="GWO88" s="207" t="s">
        <v>1036</v>
      </c>
      <c r="GWP88" s="207" t="s">
        <v>1586</v>
      </c>
      <c r="GWQ88" s="207" t="s">
        <v>1587</v>
      </c>
      <c r="GWR88" s="207" t="s">
        <v>8</v>
      </c>
      <c r="GWS88" s="207" t="s">
        <v>1036</v>
      </c>
      <c r="GWT88" s="207" t="s">
        <v>1586</v>
      </c>
      <c r="GWU88" s="207" t="s">
        <v>1587</v>
      </c>
      <c r="GWV88" s="207" t="s">
        <v>8</v>
      </c>
      <c r="GWW88" s="207" t="s">
        <v>1036</v>
      </c>
      <c r="GWX88" s="207" t="s">
        <v>1586</v>
      </c>
      <c r="GWY88" s="207" t="s">
        <v>1587</v>
      </c>
      <c r="GWZ88" s="207" t="s">
        <v>8</v>
      </c>
      <c r="GXA88" s="207" t="s">
        <v>1036</v>
      </c>
      <c r="GXB88" s="207" t="s">
        <v>1586</v>
      </c>
      <c r="GXC88" s="207" t="s">
        <v>1587</v>
      </c>
      <c r="GXD88" s="207" t="s">
        <v>8</v>
      </c>
      <c r="GXE88" s="207" t="s">
        <v>1036</v>
      </c>
      <c r="GXF88" s="207" t="s">
        <v>1586</v>
      </c>
      <c r="GXG88" s="207" t="s">
        <v>1587</v>
      </c>
      <c r="GXH88" s="207" t="s">
        <v>8</v>
      </c>
      <c r="GXI88" s="207" t="s">
        <v>1036</v>
      </c>
      <c r="GXJ88" s="207" t="s">
        <v>1586</v>
      </c>
      <c r="GXK88" s="207" t="s">
        <v>1587</v>
      </c>
      <c r="GXL88" s="207" t="s">
        <v>8</v>
      </c>
      <c r="GXM88" s="207" t="s">
        <v>1036</v>
      </c>
      <c r="GXN88" s="207" t="s">
        <v>1586</v>
      </c>
      <c r="GXO88" s="207" t="s">
        <v>1587</v>
      </c>
      <c r="GXP88" s="207" t="s">
        <v>8</v>
      </c>
      <c r="GXQ88" s="207" t="s">
        <v>1036</v>
      </c>
      <c r="GXR88" s="207" t="s">
        <v>1586</v>
      </c>
      <c r="GXS88" s="207" t="s">
        <v>1587</v>
      </c>
      <c r="GXT88" s="207" t="s">
        <v>8</v>
      </c>
      <c r="GXU88" s="207" t="s">
        <v>1036</v>
      </c>
      <c r="GXV88" s="207" t="s">
        <v>1586</v>
      </c>
      <c r="GXW88" s="207" t="s">
        <v>1587</v>
      </c>
      <c r="GXX88" s="207" t="s">
        <v>8</v>
      </c>
      <c r="GXY88" s="207" t="s">
        <v>1036</v>
      </c>
      <c r="GXZ88" s="207" t="s">
        <v>1586</v>
      </c>
      <c r="GYA88" s="207" t="s">
        <v>1587</v>
      </c>
      <c r="GYB88" s="207" t="s">
        <v>8</v>
      </c>
      <c r="GYC88" s="207" t="s">
        <v>1036</v>
      </c>
      <c r="GYD88" s="207" t="s">
        <v>1586</v>
      </c>
      <c r="GYE88" s="207" t="s">
        <v>1587</v>
      </c>
      <c r="GYF88" s="207" t="s">
        <v>8</v>
      </c>
      <c r="GYG88" s="207" t="s">
        <v>1036</v>
      </c>
      <c r="GYH88" s="207" t="s">
        <v>1586</v>
      </c>
      <c r="GYI88" s="207" t="s">
        <v>1587</v>
      </c>
      <c r="GYJ88" s="207" t="s">
        <v>8</v>
      </c>
      <c r="GYK88" s="207" t="s">
        <v>1036</v>
      </c>
      <c r="GYL88" s="207" t="s">
        <v>1586</v>
      </c>
      <c r="GYM88" s="207" t="s">
        <v>1587</v>
      </c>
      <c r="GYN88" s="207" t="s">
        <v>8</v>
      </c>
      <c r="GYO88" s="207" t="s">
        <v>1036</v>
      </c>
      <c r="GYP88" s="207" t="s">
        <v>1586</v>
      </c>
      <c r="GYQ88" s="207" t="s">
        <v>1587</v>
      </c>
      <c r="GYR88" s="207" t="s">
        <v>8</v>
      </c>
      <c r="GYS88" s="207" t="s">
        <v>1036</v>
      </c>
      <c r="GYT88" s="207" t="s">
        <v>1586</v>
      </c>
      <c r="GYU88" s="207" t="s">
        <v>1587</v>
      </c>
      <c r="GYV88" s="207" t="s">
        <v>8</v>
      </c>
      <c r="GYW88" s="207" t="s">
        <v>1036</v>
      </c>
      <c r="GYX88" s="207" t="s">
        <v>1586</v>
      </c>
      <c r="GYY88" s="207" t="s">
        <v>1587</v>
      </c>
      <c r="GYZ88" s="207" t="s">
        <v>8</v>
      </c>
      <c r="GZA88" s="207" t="s">
        <v>1036</v>
      </c>
      <c r="GZB88" s="207" t="s">
        <v>1586</v>
      </c>
      <c r="GZC88" s="207" t="s">
        <v>1587</v>
      </c>
      <c r="GZD88" s="207" t="s">
        <v>8</v>
      </c>
      <c r="GZE88" s="207" t="s">
        <v>1036</v>
      </c>
      <c r="GZF88" s="207" t="s">
        <v>1586</v>
      </c>
      <c r="GZG88" s="207" t="s">
        <v>1587</v>
      </c>
      <c r="GZH88" s="207" t="s">
        <v>8</v>
      </c>
      <c r="GZI88" s="207" t="s">
        <v>1036</v>
      </c>
      <c r="GZJ88" s="207" t="s">
        <v>1586</v>
      </c>
      <c r="GZK88" s="207" t="s">
        <v>1587</v>
      </c>
      <c r="GZL88" s="207" t="s">
        <v>8</v>
      </c>
      <c r="GZM88" s="207" t="s">
        <v>1036</v>
      </c>
      <c r="GZN88" s="207" t="s">
        <v>1586</v>
      </c>
      <c r="GZO88" s="207" t="s">
        <v>1587</v>
      </c>
      <c r="GZP88" s="207" t="s">
        <v>8</v>
      </c>
      <c r="GZQ88" s="207" t="s">
        <v>1036</v>
      </c>
      <c r="GZR88" s="207" t="s">
        <v>1586</v>
      </c>
      <c r="GZS88" s="207" t="s">
        <v>1587</v>
      </c>
      <c r="GZT88" s="207" t="s">
        <v>8</v>
      </c>
      <c r="GZU88" s="207" t="s">
        <v>1036</v>
      </c>
      <c r="GZV88" s="207" t="s">
        <v>1586</v>
      </c>
      <c r="GZW88" s="207" t="s">
        <v>1587</v>
      </c>
      <c r="GZX88" s="207" t="s">
        <v>8</v>
      </c>
      <c r="GZY88" s="207" t="s">
        <v>1036</v>
      </c>
      <c r="GZZ88" s="207" t="s">
        <v>1586</v>
      </c>
      <c r="HAA88" s="207" t="s">
        <v>1587</v>
      </c>
      <c r="HAB88" s="207" t="s">
        <v>8</v>
      </c>
      <c r="HAC88" s="207" t="s">
        <v>1036</v>
      </c>
      <c r="HAD88" s="207" t="s">
        <v>1586</v>
      </c>
      <c r="HAE88" s="207" t="s">
        <v>1587</v>
      </c>
      <c r="HAF88" s="207" t="s">
        <v>8</v>
      </c>
      <c r="HAG88" s="207" t="s">
        <v>1036</v>
      </c>
      <c r="HAH88" s="207" t="s">
        <v>1586</v>
      </c>
      <c r="HAI88" s="207" t="s">
        <v>1587</v>
      </c>
      <c r="HAJ88" s="207" t="s">
        <v>8</v>
      </c>
      <c r="HAK88" s="207" t="s">
        <v>1036</v>
      </c>
      <c r="HAL88" s="207" t="s">
        <v>1586</v>
      </c>
      <c r="HAM88" s="207" t="s">
        <v>1587</v>
      </c>
      <c r="HAN88" s="207" t="s">
        <v>8</v>
      </c>
      <c r="HAO88" s="207" t="s">
        <v>1036</v>
      </c>
      <c r="HAP88" s="207" t="s">
        <v>1586</v>
      </c>
      <c r="HAQ88" s="207" t="s">
        <v>1587</v>
      </c>
      <c r="HAR88" s="207" t="s">
        <v>8</v>
      </c>
      <c r="HAS88" s="207" t="s">
        <v>1036</v>
      </c>
      <c r="HAT88" s="207" t="s">
        <v>1586</v>
      </c>
      <c r="HAU88" s="207" t="s">
        <v>1587</v>
      </c>
      <c r="HAV88" s="207" t="s">
        <v>8</v>
      </c>
      <c r="HAW88" s="207" t="s">
        <v>1036</v>
      </c>
      <c r="HAX88" s="207" t="s">
        <v>1586</v>
      </c>
      <c r="HAY88" s="207" t="s">
        <v>1587</v>
      </c>
      <c r="HAZ88" s="207" t="s">
        <v>8</v>
      </c>
      <c r="HBA88" s="207" t="s">
        <v>1036</v>
      </c>
      <c r="HBB88" s="207" t="s">
        <v>1586</v>
      </c>
      <c r="HBC88" s="207" t="s">
        <v>1587</v>
      </c>
      <c r="HBD88" s="207" t="s">
        <v>8</v>
      </c>
      <c r="HBE88" s="207" t="s">
        <v>1036</v>
      </c>
      <c r="HBF88" s="207" t="s">
        <v>1586</v>
      </c>
      <c r="HBG88" s="207" t="s">
        <v>1587</v>
      </c>
      <c r="HBH88" s="207" t="s">
        <v>8</v>
      </c>
      <c r="HBI88" s="207" t="s">
        <v>1036</v>
      </c>
      <c r="HBJ88" s="207" t="s">
        <v>1586</v>
      </c>
      <c r="HBK88" s="207" t="s">
        <v>1587</v>
      </c>
      <c r="HBL88" s="207" t="s">
        <v>8</v>
      </c>
      <c r="HBM88" s="207" t="s">
        <v>1036</v>
      </c>
      <c r="HBN88" s="207" t="s">
        <v>1586</v>
      </c>
      <c r="HBO88" s="207" t="s">
        <v>1587</v>
      </c>
      <c r="HBP88" s="207" t="s">
        <v>8</v>
      </c>
      <c r="HBQ88" s="207" t="s">
        <v>1036</v>
      </c>
      <c r="HBR88" s="207" t="s">
        <v>1586</v>
      </c>
      <c r="HBS88" s="207" t="s">
        <v>1587</v>
      </c>
      <c r="HBT88" s="207" t="s">
        <v>8</v>
      </c>
      <c r="HBU88" s="207" t="s">
        <v>1036</v>
      </c>
      <c r="HBV88" s="207" t="s">
        <v>1586</v>
      </c>
      <c r="HBW88" s="207" t="s">
        <v>1587</v>
      </c>
      <c r="HBX88" s="207" t="s">
        <v>8</v>
      </c>
      <c r="HBY88" s="207" t="s">
        <v>1036</v>
      </c>
      <c r="HBZ88" s="207" t="s">
        <v>1586</v>
      </c>
      <c r="HCA88" s="207" t="s">
        <v>1587</v>
      </c>
      <c r="HCB88" s="207" t="s">
        <v>8</v>
      </c>
      <c r="HCC88" s="207" t="s">
        <v>1036</v>
      </c>
      <c r="HCD88" s="207" t="s">
        <v>1586</v>
      </c>
      <c r="HCE88" s="207" t="s">
        <v>1587</v>
      </c>
      <c r="HCF88" s="207" t="s">
        <v>8</v>
      </c>
      <c r="HCG88" s="207" t="s">
        <v>1036</v>
      </c>
      <c r="HCH88" s="207" t="s">
        <v>1586</v>
      </c>
      <c r="HCI88" s="207" t="s">
        <v>1587</v>
      </c>
      <c r="HCJ88" s="207" t="s">
        <v>8</v>
      </c>
      <c r="HCK88" s="207" t="s">
        <v>1036</v>
      </c>
      <c r="HCL88" s="207" t="s">
        <v>1586</v>
      </c>
      <c r="HCM88" s="207" t="s">
        <v>1587</v>
      </c>
      <c r="HCN88" s="207" t="s">
        <v>8</v>
      </c>
      <c r="HCO88" s="207" t="s">
        <v>1036</v>
      </c>
      <c r="HCP88" s="207" t="s">
        <v>1586</v>
      </c>
      <c r="HCQ88" s="207" t="s">
        <v>1587</v>
      </c>
      <c r="HCR88" s="207" t="s">
        <v>8</v>
      </c>
      <c r="HCS88" s="207" t="s">
        <v>1036</v>
      </c>
      <c r="HCT88" s="207" t="s">
        <v>1586</v>
      </c>
      <c r="HCU88" s="207" t="s">
        <v>1587</v>
      </c>
      <c r="HCV88" s="207" t="s">
        <v>8</v>
      </c>
      <c r="HCW88" s="207" t="s">
        <v>1036</v>
      </c>
      <c r="HCX88" s="207" t="s">
        <v>1586</v>
      </c>
      <c r="HCY88" s="207" t="s">
        <v>1587</v>
      </c>
      <c r="HCZ88" s="207" t="s">
        <v>8</v>
      </c>
      <c r="HDA88" s="207" t="s">
        <v>1036</v>
      </c>
      <c r="HDB88" s="207" t="s">
        <v>1586</v>
      </c>
      <c r="HDC88" s="207" t="s">
        <v>1587</v>
      </c>
      <c r="HDD88" s="207" t="s">
        <v>8</v>
      </c>
      <c r="HDE88" s="207" t="s">
        <v>1036</v>
      </c>
      <c r="HDF88" s="207" t="s">
        <v>1586</v>
      </c>
      <c r="HDG88" s="207" t="s">
        <v>1587</v>
      </c>
      <c r="HDH88" s="207" t="s">
        <v>8</v>
      </c>
      <c r="HDI88" s="207" t="s">
        <v>1036</v>
      </c>
      <c r="HDJ88" s="207" t="s">
        <v>1586</v>
      </c>
      <c r="HDK88" s="207" t="s">
        <v>1587</v>
      </c>
      <c r="HDL88" s="207" t="s">
        <v>8</v>
      </c>
      <c r="HDM88" s="207" t="s">
        <v>1036</v>
      </c>
      <c r="HDN88" s="207" t="s">
        <v>1586</v>
      </c>
      <c r="HDO88" s="207" t="s">
        <v>1587</v>
      </c>
      <c r="HDP88" s="207" t="s">
        <v>8</v>
      </c>
      <c r="HDQ88" s="207" t="s">
        <v>1036</v>
      </c>
      <c r="HDR88" s="207" t="s">
        <v>1586</v>
      </c>
      <c r="HDS88" s="207" t="s">
        <v>1587</v>
      </c>
      <c r="HDT88" s="207" t="s">
        <v>8</v>
      </c>
      <c r="HDU88" s="207" t="s">
        <v>1036</v>
      </c>
      <c r="HDV88" s="207" t="s">
        <v>1586</v>
      </c>
      <c r="HDW88" s="207" t="s">
        <v>1587</v>
      </c>
      <c r="HDX88" s="207" t="s">
        <v>8</v>
      </c>
      <c r="HDY88" s="207" t="s">
        <v>1036</v>
      </c>
      <c r="HDZ88" s="207" t="s">
        <v>1586</v>
      </c>
      <c r="HEA88" s="207" t="s">
        <v>1587</v>
      </c>
      <c r="HEB88" s="207" t="s">
        <v>8</v>
      </c>
      <c r="HEC88" s="207" t="s">
        <v>1036</v>
      </c>
      <c r="HED88" s="207" t="s">
        <v>1586</v>
      </c>
      <c r="HEE88" s="207" t="s">
        <v>1587</v>
      </c>
      <c r="HEF88" s="207" t="s">
        <v>8</v>
      </c>
      <c r="HEG88" s="207" t="s">
        <v>1036</v>
      </c>
      <c r="HEH88" s="207" t="s">
        <v>1586</v>
      </c>
      <c r="HEI88" s="207" t="s">
        <v>1587</v>
      </c>
      <c r="HEJ88" s="207" t="s">
        <v>8</v>
      </c>
      <c r="HEK88" s="207" t="s">
        <v>1036</v>
      </c>
      <c r="HEL88" s="207" t="s">
        <v>1586</v>
      </c>
      <c r="HEM88" s="207" t="s">
        <v>1587</v>
      </c>
      <c r="HEN88" s="207" t="s">
        <v>8</v>
      </c>
      <c r="HEO88" s="207" t="s">
        <v>1036</v>
      </c>
      <c r="HEP88" s="207" t="s">
        <v>1586</v>
      </c>
      <c r="HEQ88" s="207" t="s">
        <v>1587</v>
      </c>
      <c r="HER88" s="207" t="s">
        <v>8</v>
      </c>
      <c r="HES88" s="207" t="s">
        <v>1036</v>
      </c>
      <c r="HET88" s="207" t="s">
        <v>1586</v>
      </c>
      <c r="HEU88" s="207" t="s">
        <v>1587</v>
      </c>
      <c r="HEV88" s="207" t="s">
        <v>8</v>
      </c>
      <c r="HEW88" s="207" t="s">
        <v>1036</v>
      </c>
      <c r="HEX88" s="207" t="s">
        <v>1586</v>
      </c>
      <c r="HEY88" s="207" t="s">
        <v>1587</v>
      </c>
      <c r="HEZ88" s="207" t="s">
        <v>8</v>
      </c>
      <c r="HFA88" s="207" t="s">
        <v>1036</v>
      </c>
      <c r="HFB88" s="207" t="s">
        <v>1586</v>
      </c>
      <c r="HFC88" s="207" t="s">
        <v>1587</v>
      </c>
      <c r="HFD88" s="207" t="s">
        <v>8</v>
      </c>
      <c r="HFE88" s="207" t="s">
        <v>1036</v>
      </c>
      <c r="HFF88" s="207" t="s">
        <v>1586</v>
      </c>
      <c r="HFG88" s="207" t="s">
        <v>1587</v>
      </c>
      <c r="HFH88" s="207" t="s">
        <v>8</v>
      </c>
      <c r="HFI88" s="207" t="s">
        <v>1036</v>
      </c>
      <c r="HFJ88" s="207" t="s">
        <v>1586</v>
      </c>
      <c r="HFK88" s="207" t="s">
        <v>1587</v>
      </c>
      <c r="HFL88" s="207" t="s">
        <v>8</v>
      </c>
      <c r="HFM88" s="207" t="s">
        <v>1036</v>
      </c>
      <c r="HFN88" s="207" t="s">
        <v>1586</v>
      </c>
      <c r="HFO88" s="207" t="s">
        <v>1587</v>
      </c>
      <c r="HFP88" s="207" t="s">
        <v>8</v>
      </c>
      <c r="HFQ88" s="207" t="s">
        <v>1036</v>
      </c>
      <c r="HFR88" s="207" t="s">
        <v>1586</v>
      </c>
      <c r="HFS88" s="207" t="s">
        <v>1587</v>
      </c>
      <c r="HFT88" s="207" t="s">
        <v>8</v>
      </c>
      <c r="HFU88" s="207" t="s">
        <v>1036</v>
      </c>
      <c r="HFV88" s="207" t="s">
        <v>1586</v>
      </c>
      <c r="HFW88" s="207" t="s">
        <v>1587</v>
      </c>
      <c r="HFX88" s="207" t="s">
        <v>8</v>
      </c>
      <c r="HFY88" s="207" t="s">
        <v>1036</v>
      </c>
      <c r="HFZ88" s="207" t="s">
        <v>1586</v>
      </c>
      <c r="HGA88" s="207" t="s">
        <v>1587</v>
      </c>
      <c r="HGB88" s="207" t="s">
        <v>8</v>
      </c>
      <c r="HGC88" s="207" t="s">
        <v>1036</v>
      </c>
      <c r="HGD88" s="207" t="s">
        <v>1586</v>
      </c>
      <c r="HGE88" s="207" t="s">
        <v>1587</v>
      </c>
      <c r="HGF88" s="207" t="s">
        <v>8</v>
      </c>
      <c r="HGG88" s="207" t="s">
        <v>1036</v>
      </c>
      <c r="HGH88" s="207" t="s">
        <v>1586</v>
      </c>
      <c r="HGI88" s="207" t="s">
        <v>1587</v>
      </c>
      <c r="HGJ88" s="207" t="s">
        <v>8</v>
      </c>
      <c r="HGK88" s="207" t="s">
        <v>1036</v>
      </c>
      <c r="HGL88" s="207" t="s">
        <v>1586</v>
      </c>
      <c r="HGM88" s="207" t="s">
        <v>1587</v>
      </c>
      <c r="HGN88" s="207" t="s">
        <v>8</v>
      </c>
      <c r="HGO88" s="207" t="s">
        <v>1036</v>
      </c>
      <c r="HGP88" s="207" t="s">
        <v>1586</v>
      </c>
      <c r="HGQ88" s="207" t="s">
        <v>1587</v>
      </c>
      <c r="HGR88" s="207" t="s">
        <v>8</v>
      </c>
      <c r="HGS88" s="207" t="s">
        <v>1036</v>
      </c>
      <c r="HGT88" s="207" t="s">
        <v>1586</v>
      </c>
      <c r="HGU88" s="207" t="s">
        <v>1587</v>
      </c>
      <c r="HGV88" s="207" t="s">
        <v>8</v>
      </c>
      <c r="HGW88" s="207" t="s">
        <v>1036</v>
      </c>
      <c r="HGX88" s="207" t="s">
        <v>1586</v>
      </c>
      <c r="HGY88" s="207" t="s">
        <v>1587</v>
      </c>
      <c r="HGZ88" s="207" t="s">
        <v>8</v>
      </c>
      <c r="HHA88" s="207" t="s">
        <v>1036</v>
      </c>
      <c r="HHB88" s="207" t="s">
        <v>1586</v>
      </c>
      <c r="HHC88" s="207" t="s">
        <v>1587</v>
      </c>
      <c r="HHD88" s="207" t="s">
        <v>8</v>
      </c>
      <c r="HHE88" s="207" t="s">
        <v>1036</v>
      </c>
      <c r="HHF88" s="207" t="s">
        <v>1586</v>
      </c>
      <c r="HHG88" s="207" t="s">
        <v>1587</v>
      </c>
      <c r="HHH88" s="207" t="s">
        <v>8</v>
      </c>
      <c r="HHI88" s="207" t="s">
        <v>1036</v>
      </c>
      <c r="HHJ88" s="207" t="s">
        <v>1586</v>
      </c>
      <c r="HHK88" s="207" t="s">
        <v>1587</v>
      </c>
      <c r="HHL88" s="207" t="s">
        <v>8</v>
      </c>
      <c r="HHM88" s="207" t="s">
        <v>1036</v>
      </c>
      <c r="HHN88" s="207" t="s">
        <v>1586</v>
      </c>
      <c r="HHO88" s="207" t="s">
        <v>1587</v>
      </c>
      <c r="HHP88" s="207" t="s">
        <v>8</v>
      </c>
      <c r="HHQ88" s="207" t="s">
        <v>1036</v>
      </c>
      <c r="HHR88" s="207" t="s">
        <v>1586</v>
      </c>
      <c r="HHS88" s="207" t="s">
        <v>1587</v>
      </c>
      <c r="HHT88" s="207" t="s">
        <v>8</v>
      </c>
      <c r="HHU88" s="207" t="s">
        <v>1036</v>
      </c>
      <c r="HHV88" s="207" t="s">
        <v>1586</v>
      </c>
      <c r="HHW88" s="207" t="s">
        <v>1587</v>
      </c>
      <c r="HHX88" s="207" t="s">
        <v>8</v>
      </c>
      <c r="HHY88" s="207" t="s">
        <v>1036</v>
      </c>
      <c r="HHZ88" s="207" t="s">
        <v>1586</v>
      </c>
      <c r="HIA88" s="207" t="s">
        <v>1587</v>
      </c>
      <c r="HIB88" s="207" t="s">
        <v>8</v>
      </c>
      <c r="HIC88" s="207" t="s">
        <v>1036</v>
      </c>
      <c r="HID88" s="207" t="s">
        <v>1586</v>
      </c>
      <c r="HIE88" s="207" t="s">
        <v>1587</v>
      </c>
      <c r="HIF88" s="207" t="s">
        <v>8</v>
      </c>
      <c r="HIG88" s="207" t="s">
        <v>1036</v>
      </c>
      <c r="HIH88" s="207" t="s">
        <v>1586</v>
      </c>
      <c r="HII88" s="207" t="s">
        <v>1587</v>
      </c>
      <c r="HIJ88" s="207" t="s">
        <v>8</v>
      </c>
      <c r="HIK88" s="207" t="s">
        <v>1036</v>
      </c>
      <c r="HIL88" s="207" t="s">
        <v>1586</v>
      </c>
      <c r="HIM88" s="207" t="s">
        <v>1587</v>
      </c>
      <c r="HIN88" s="207" t="s">
        <v>8</v>
      </c>
      <c r="HIO88" s="207" t="s">
        <v>1036</v>
      </c>
      <c r="HIP88" s="207" t="s">
        <v>1586</v>
      </c>
      <c r="HIQ88" s="207" t="s">
        <v>1587</v>
      </c>
      <c r="HIR88" s="207" t="s">
        <v>8</v>
      </c>
      <c r="HIS88" s="207" t="s">
        <v>1036</v>
      </c>
      <c r="HIT88" s="207" t="s">
        <v>1586</v>
      </c>
      <c r="HIU88" s="207" t="s">
        <v>1587</v>
      </c>
      <c r="HIV88" s="207" t="s">
        <v>8</v>
      </c>
      <c r="HIW88" s="207" t="s">
        <v>1036</v>
      </c>
      <c r="HIX88" s="207" t="s">
        <v>1586</v>
      </c>
      <c r="HIY88" s="207" t="s">
        <v>1587</v>
      </c>
      <c r="HIZ88" s="207" t="s">
        <v>8</v>
      </c>
      <c r="HJA88" s="207" t="s">
        <v>1036</v>
      </c>
      <c r="HJB88" s="207" t="s">
        <v>1586</v>
      </c>
      <c r="HJC88" s="207" t="s">
        <v>1587</v>
      </c>
      <c r="HJD88" s="207" t="s">
        <v>8</v>
      </c>
      <c r="HJE88" s="207" t="s">
        <v>1036</v>
      </c>
      <c r="HJF88" s="207" t="s">
        <v>1586</v>
      </c>
      <c r="HJG88" s="207" t="s">
        <v>1587</v>
      </c>
      <c r="HJH88" s="207" t="s">
        <v>8</v>
      </c>
      <c r="HJI88" s="207" t="s">
        <v>1036</v>
      </c>
      <c r="HJJ88" s="207" t="s">
        <v>1586</v>
      </c>
      <c r="HJK88" s="207" t="s">
        <v>1587</v>
      </c>
      <c r="HJL88" s="207" t="s">
        <v>8</v>
      </c>
      <c r="HJM88" s="207" t="s">
        <v>1036</v>
      </c>
      <c r="HJN88" s="207" t="s">
        <v>1586</v>
      </c>
      <c r="HJO88" s="207" t="s">
        <v>1587</v>
      </c>
      <c r="HJP88" s="207" t="s">
        <v>8</v>
      </c>
      <c r="HJQ88" s="207" t="s">
        <v>1036</v>
      </c>
      <c r="HJR88" s="207" t="s">
        <v>1586</v>
      </c>
      <c r="HJS88" s="207" t="s">
        <v>1587</v>
      </c>
      <c r="HJT88" s="207" t="s">
        <v>8</v>
      </c>
      <c r="HJU88" s="207" t="s">
        <v>1036</v>
      </c>
      <c r="HJV88" s="207" t="s">
        <v>1586</v>
      </c>
      <c r="HJW88" s="207" t="s">
        <v>1587</v>
      </c>
      <c r="HJX88" s="207" t="s">
        <v>8</v>
      </c>
      <c r="HJY88" s="207" t="s">
        <v>1036</v>
      </c>
      <c r="HJZ88" s="207" t="s">
        <v>1586</v>
      </c>
      <c r="HKA88" s="207" t="s">
        <v>1587</v>
      </c>
      <c r="HKB88" s="207" t="s">
        <v>8</v>
      </c>
      <c r="HKC88" s="207" t="s">
        <v>1036</v>
      </c>
      <c r="HKD88" s="207" t="s">
        <v>1586</v>
      </c>
      <c r="HKE88" s="207" t="s">
        <v>1587</v>
      </c>
      <c r="HKF88" s="207" t="s">
        <v>8</v>
      </c>
      <c r="HKG88" s="207" t="s">
        <v>1036</v>
      </c>
      <c r="HKH88" s="207" t="s">
        <v>1586</v>
      </c>
      <c r="HKI88" s="207" t="s">
        <v>1587</v>
      </c>
      <c r="HKJ88" s="207" t="s">
        <v>8</v>
      </c>
      <c r="HKK88" s="207" t="s">
        <v>1036</v>
      </c>
      <c r="HKL88" s="207" t="s">
        <v>1586</v>
      </c>
      <c r="HKM88" s="207" t="s">
        <v>1587</v>
      </c>
      <c r="HKN88" s="207" t="s">
        <v>8</v>
      </c>
      <c r="HKO88" s="207" t="s">
        <v>1036</v>
      </c>
      <c r="HKP88" s="207" t="s">
        <v>1586</v>
      </c>
      <c r="HKQ88" s="207" t="s">
        <v>1587</v>
      </c>
      <c r="HKR88" s="207" t="s">
        <v>8</v>
      </c>
      <c r="HKS88" s="207" t="s">
        <v>1036</v>
      </c>
      <c r="HKT88" s="207" t="s">
        <v>1586</v>
      </c>
      <c r="HKU88" s="207" t="s">
        <v>1587</v>
      </c>
      <c r="HKV88" s="207" t="s">
        <v>8</v>
      </c>
      <c r="HKW88" s="207" t="s">
        <v>1036</v>
      </c>
      <c r="HKX88" s="207" t="s">
        <v>1586</v>
      </c>
      <c r="HKY88" s="207" t="s">
        <v>1587</v>
      </c>
      <c r="HKZ88" s="207" t="s">
        <v>8</v>
      </c>
      <c r="HLA88" s="207" t="s">
        <v>1036</v>
      </c>
      <c r="HLB88" s="207" t="s">
        <v>1586</v>
      </c>
      <c r="HLC88" s="207" t="s">
        <v>1587</v>
      </c>
      <c r="HLD88" s="207" t="s">
        <v>8</v>
      </c>
      <c r="HLE88" s="207" t="s">
        <v>1036</v>
      </c>
      <c r="HLF88" s="207" t="s">
        <v>1586</v>
      </c>
      <c r="HLG88" s="207" t="s">
        <v>1587</v>
      </c>
      <c r="HLH88" s="207" t="s">
        <v>8</v>
      </c>
      <c r="HLI88" s="207" t="s">
        <v>1036</v>
      </c>
      <c r="HLJ88" s="207" t="s">
        <v>1586</v>
      </c>
      <c r="HLK88" s="207" t="s">
        <v>1587</v>
      </c>
      <c r="HLL88" s="207" t="s">
        <v>8</v>
      </c>
      <c r="HLM88" s="207" t="s">
        <v>1036</v>
      </c>
      <c r="HLN88" s="207" t="s">
        <v>1586</v>
      </c>
      <c r="HLO88" s="207" t="s">
        <v>1587</v>
      </c>
      <c r="HLP88" s="207" t="s">
        <v>8</v>
      </c>
      <c r="HLQ88" s="207" t="s">
        <v>1036</v>
      </c>
      <c r="HLR88" s="207" t="s">
        <v>1586</v>
      </c>
      <c r="HLS88" s="207" t="s">
        <v>1587</v>
      </c>
      <c r="HLT88" s="207" t="s">
        <v>8</v>
      </c>
      <c r="HLU88" s="207" t="s">
        <v>1036</v>
      </c>
      <c r="HLV88" s="207" t="s">
        <v>1586</v>
      </c>
      <c r="HLW88" s="207" t="s">
        <v>1587</v>
      </c>
      <c r="HLX88" s="207" t="s">
        <v>8</v>
      </c>
      <c r="HLY88" s="207" t="s">
        <v>1036</v>
      </c>
      <c r="HLZ88" s="207" t="s">
        <v>1586</v>
      </c>
      <c r="HMA88" s="207" t="s">
        <v>1587</v>
      </c>
      <c r="HMB88" s="207" t="s">
        <v>8</v>
      </c>
      <c r="HMC88" s="207" t="s">
        <v>1036</v>
      </c>
      <c r="HMD88" s="207" t="s">
        <v>1586</v>
      </c>
      <c r="HME88" s="207" t="s">
        <v>1587</v>
      </c>
      <c r="HMF88" s="207" t="s">
        <v>8</v>
      </c>
      <c r="HMG88" s="207" t="s">
        <v>1036</v>
      </c>
      <c r="HMH88" s="207" t="s">
        <v>1586</v>
      </c>
      <c r="HMI88" s="207" t="s">
        <v>1587</v>
      </c>
      <c r="HMJ88" s="207" t="s">
        <v>8</v>
      </c>
      <c r="HMK88" s="207" t="s">
        <v>1036</v>
      </c>
      <c r="HML88" s="207" t="s">
        <v>1586</v>
      </c>
      <c r="HMM88" s="207" t="s">
        <v>1587</v>
      </c>
      <c r="HMN88" s="207" t="s">
        <v>8</v>
      </c>
      <c r="HMO88" s="207" t="s">
        <v>1036</v>
      </c>
      <c r="HMP88" s="207" t="s">
        <v>1586</v>
      </c>
      <c r="HMQ88" s="207" t="s">
        <v>1587</v>
      </c>
      <c r="HMR88" s="207" t="s">
        <v>8</v>
      </c>
      <c r="HMS88" s="207" t="s">
        <v>1036</v>
      </c>
      <c r="HMT88" s="207" t="s">
        <v>1586</v>
      </c>
      <c r="HMU88" s="207" t="s">
        <v>1587</v>
      </c>
      <c r="HMV88" s="207" t="s">
        <v>8</v>
      </c>
      <c r="HMW88" s="207" t="s">
        <v>1036</v>
      </c>
      <c r="HMX88" s="207" t="s">
        <v>1586</v>
      </c>
      <c r="HMY88" s="207" t="s">
        <v>1587</v>
      </c>
      <c r="HMZ88" s="207" t="s">
        <v>8</v>
      </c>
      <c r="HNA88" s="207" t="s">
        <v>1036</v>
      </c>
      <c r="HNB88" s="207" t="s">
        <v>1586</v>
      </c>
      <c r="HNC88" s="207" t="s">
        <v>1587</v>
      </c>
      <c r="HND88" s="207" t="s">
        <v>8</v>
      </c>
      <c r="HNE88" s="207" t="s">
        <v>1036</v>
      </c>
      <c r="HNF88" s="207" t="s">
        <v>1586</v>
      </c>
      <c r="HNG88" s="207" t="s">
        <v>1587</v>
      </c>
      <c r="HNH88" s="207" t="s">
        <v>8</v>
      </c>
      <c r="HNI88" s="207" t="s">
        <v>1036</v>
      </c>
      <c r="HNJ88" s="207" t="s">
        <v>1586</v>
      </c>
      <c r="HNK88" s="207" t="s">
        <v>1587</v>
      </c>
      <c r="HNL88" s="207" t="s">
        <v>8</v>
      </c>
      <c r="HNM88" s="207" t="s">
        <v>1036</v>
      </c>
      <c r="HNN88" s="207" t="s">
        <v>1586</v>
      </c>
      <c r="HNO88" s="207" t="s">
        <v>1587</v>
      </c>
      <c r="HNP88" s="207" t="s">
        <v>8</v>
      </c>
      <c r="HNQ88" s="207" t="s">
        <v>1036</v>
      </c>
      <c r="HNR88" s="207" t="s">
        <v>1586</v>
      </c>
      <c r="HNS88" s="207" t="s">
        <v>1587</v>
      </c>
      <c r="HNT88" s="207" t="s">
        <v>8</v>
      </c>
      <c r="HNU88" s="207" t="s">
        <v>1036</v>
      </c>
      <c r="HNV88" s="207" t="s">
        <v>1586</v>
      </c>
      <c r="HNW88" s="207" t="s">
        <v>1587</v>
      </c>
      <c r="HNX88" s="207" t="s">
        <v>8</v>
      </c>
      <c r="HNY88" s="207" t="s">
        <v>1036</v>
      </c>
      <c r="HNZ88" s="207" t="s">
        <v>1586</v>
      </c>
      <c r="HOA88" s="207" t="s">
        <v>1587</v>
      </c>
      <c r="HOB88" s="207" t="s">
        <v>8</v>
      </c>
      <c r="HOC88" s="207" t="s">
        <v>1036</v>
      </c>
      <c r="HOD88" s="207" t="s">
        <v>1586</v>
      </c>
      <c r="HOE88" s="207" t="s">
        <v>1587</v>
      </c>
      <c r="HOF88" s="207" t="s">
        <v>8</v>
      </c>
      <c r="HOG88" s="207" t="s">
        <v>1036</v>
      </c>
      <c r="HOH88" s="207" t="s">
        <v>1586</v>
      </c>
      <c r="HOI88" s="207" t="s">
        <v>1587</v>
      </c>
      <c r="HOJ88" s="207" t="s">
        <v>8</v>
      </c>
      <c r="HOK88" s="207" t="s">
        <v>1036</v>
      </c>
      <c r="HOL88" s="207" t="s">
        <v>1586</v>
      </c>
      <c r="HOM88" s="207" t="s">
        <v>1587</v>
      </c>
      <c r="HON88" s="207" t="s">
        <v>8</v>
      </c>
      <c r="HOO88" s="207" t="s">
        <v>1036</v>
      </c>
      <c r="HOP88" s="207" t="s">
        <v>1586</v>
      </c>
      <c r="HOQ88" s="207" t="s">
        <v>1587</v>
      </c>
      <c r="HOR88" s="207" t="s">
        <v>8</v>
      </c>
      <c r="HOS88" s="207" t="s">
        <v>1036</v>
      </c>
      <c r="HOT88" s="207" t="s">
        <v>1586</v>
      </c>
      <c r="HOU88" s="207" t="s">
        <v>1587</v>
      </c>
      <c r="HOV88" s="207" t="s">
        <v>8</v>
      </c>
      <c r="HOW88" s="207" t="s">
        <v>1036</v>
      </c>
      <c r="HOX88" s="207" t="s">
        <v>1586</v>
      </c>
      <c r="HOY88" s="207" t="s">
        <v>1587</v>
      </c>
      <c r="HOZ88" s="207" t="s">
        <v>8</v>
      </c>
      <c r="HPA88" s="207" t="s">
        <v>1036</v>
      </c>
      <c r="HPB88" s="207" t="s">
        <v>1586</v>
      </c>
      <c r="HPC88" s="207" t="s">
        <v>1587</v>
      </c>
      <c r="HPD88" s="207" t="s">
        <v>8</v>
      </c>
      <c r="HPE88" s="207" t="s">
        <v>1036</v>
      </c>
      <c r="HPF88" s="207" t="s">
        <v>1586</v>
      </c>
      <c r="HPG88" s="207" t="s">
        <v>1587</v>
      </c>
      <c r="HPH88" s="207" t="s">
        <v>8</v>
      </c>
      <c r="HPI88" s="207" t="s">
        <v>1036</v>
      </c>
      <c r="HPJ88" s="207" t="s">
        <v>1586</v>
      </c>
      <c r="HPK88" s="207" t="s">
        <v>1587</v>
      </c>
      <c r="HPL88" s="207" t="s">
        <v>8</v>
      </c>
      <c r="HPM88" s="207" t="s">
        <v>1036</v>
      </c>
      <c r="HPN88" s="207" t="s">
        <v>1586</v>
      </c>
      <c r="HPO88" s="207" t="s">
        <v>1587</v>
      </c>
      <c r="HPP88" s="207" t="s">
        <v>8</v>
      </c>
      <c r="HPQ88" s="207" t="s">
        <v>1036</v>
      </c>
      <c r="HPR88" s="207" t="s">
        <v>1586</v>
      </c>
      <c r="HPS88" s="207" t="s">
        <v>1587</v>
      </c>
      <c r="HPT88" s="207" t="s">
        <v>8</v>
      </c>
      <c r="HPU88" s="207" t="s">
        <v>1036</v>
      </c>
      <c r="HPV88" s="207" t="s">
        <v>1586</v>
      </c>
      <c r="HPW88" s="207" t="s">
        <v>1587</v>
      </c>
      <c r="HPX88" s="207" t="s">
        <v>8</v>
      </c>
      <c r="HPY88" s="207" t="s">
        <v>1036</v>
      </c>
      <c r="HPZ88" s="207" t="s">
        <v>1586</v>
      </c>
      <c r="HQA88" s="207" t="s">
        <v>1587</v>
      </c>
      <c r="HQB88" s="207" t="s">
        <v>8</v>
      </c>
      <c r="HQC88" s="207" t="s">
        <v>1036</v>
      </c>
      <c r="HQD88" s="207" t="s">
        <v>1586</v>
      </c>
      <c r="HQE88" s="207" t="s">
        <v>1587</v>
      </c>
      <c r="HQF88" s="207" t="s">
        <v>8</v>
      </c>
      <c r="HQG88" s="207" t="s">
        <v>1036</v>
      </c>
      <c r="HQH88" s="207" t="s">
        <v>1586</v>
      </c>
      <c r="HQI88" s="207" t="s">
        <v>1587</v>
      </c>
      <c r="HQJ88" s="207" t="s">
        <v>8</v>
      </c>
      <c r="HQK88" s="207" t="s">
        <v>1036</v>
      </c>
      <c r="HQL88" s="207" t="s">
        <v>1586</v>
      </c>
      <c r="HQM88" s="207" t="s">
        <v>1587</v>
      </c>
      <c r="HQN88" s="207" t="s">
        <v>8</v>
      </c>
      <c r="HQO88" s="207" t="s">
        <v>1036</v>
      </c>
      <c r="HQP88" s="207" t="s">
        <v>1586</v>
      </c>
      <c r="HQQ88" s="207" t="s">
        <v>1587</v>
      </c>
      <c r="HQR88" s="207" t="s">
        <v>8</v>
      </c>
      <c r="HQS88" s="207" t="s">
        <v>1036</v>
      </c>
      <c r="HQT88" s="207" t="s">
        <v>1586</v>
      </c>
      <c r="HQU88" s="207" t="s">
        <v>1587</v>
      </c>
      <c r="HQV88" s="207" t="s">
        <v>8</v>
      </c>
      <c r="HQW88" s="207" t="s">
        <v>1036</v>
      </c>
      <c r="HQX88" s="207" t="s">
        <v>1586</v>
      </c>
      <c r="HQY88" s="207" t="s">
        <v>1587</v>
      </c>
      <c r="HQZ88" s="207" t="s">
        <v>8</v>
      </c>
      <c r="HRA88" s="207" t="s">
        <v>1036</v>
      </c>
      <c r="HRB88" s="207" t="s">
        <v>1586</v>
      </c>
      <c r="HRC88" s="207" t="s">
        <v>1587</v>
      </c>
      <c r="HRD88" s="207" t="s">
        <v>8</v>
      </c>
      <c r="HRE88" s="207" t="s">
        <v>1036</v>
      </c>
      <c r="HRF88" s="207" t="s">
        <v>1586</v>
      </c>
      <c r="HRG88" s="207" t="s">
        <v>1587</v>
      </c>
      <c r="HRH88" s="207" t="s">
        <v>8</v>
      </c>
      <c r="HRI88" s="207" t="s">
        <v>1036</v>
      </c>
      <c r="HRJ88" s="207" t="s">
        <v>1586</v>
      </c>
      <c r="HRK88" s="207" t="s">
        <v>1587</v>
      </c>
      <c r="HRL88" s="207" t="s">
        <v>8</v>
      </c>
      <c r="HRM88" s="207" t="s">
        <v>1036</v>
      </c>
      <c r="HRN88" s="207" t="s">
        <v>1586</v>
      </c>
      <c r="HRO88" s="207" t="s">
        <v>1587</v>
      </c>
      <c r="HRP88" s="207" t="s">
        <v>8</v>
      </c>
      <c r="HRQ88" s="207" t="s">
        <v>1036</v>
      </c>
      <c r="HRR88" s="207" t="s">
        <v>1586</v>
      </c>
      <c r="HRS88" s="207" t="s">
        <v>1587</v>
      </c>
      <c r="HRT88" s="207" t="s">
        <v>8</v>
      </c>
      <c r="HRU88" s="207" t="s">
        <v>1036</v>
      </c>
      <c r="HRV88" s="207" t="s">
        <v>1586</v>
      </c>
      <c r="HRW88" s="207" t="s">
        <v>1587</v>
      </c>
      <c r="HRX88" s="207" t="s">
        <v>8</v>
      </c>
      <c r="HRY88" s="207" t="s">
        <v>1036</v>
      </c>
      <c r="HRZ88" s="207" t="s">
        <v>1586</v>
      </c>
      <c r="HSA88" s="207" t="s">
        <v>1587</v>
      </c>
      <c r="HSB88" s="207" t="s">
        <v>8</v>
      </c>
      <c r="HSC88" s="207" t="s">
        <v>1036</v>
      </c>
      <c r="HSD88" s="207" t="s">
        <v>1586</v>
      </c>
      <c r="HSE88" s="207" t="s">
        <v>1587</v>
      </c>
      <c r="HSF88" s="207" t="s">
        <v>8</v>
      </c>
      <c r="HSG88" s="207" t="s">
        <v>1036</v>
      </c>
      <c r="HSH88" s="207" t="s">
        <v>1586</v>
      </c>
      <c r="HSI88" s="207" t="s">
        <v>1587</v>
      </c>
      <c r="HSJ88" s="207" t="s">
        <v>8</v>
      </c>
      <c r="HSK88" s="207" t="s">
        <v>1036</v>
      </c>
      <c r="HSL88" s="207" t="s">
        <v>1586</v>
      </c>
      <c r="HSM88" s="207" t="s">
        <v>1587</v>
      </c>
      <c r="HSN88" s="207" t="s">
        <v>8</v>
      </c>
      <c r="HSO88" s="207" t="s">
        <v>1036</v>
      </c>
      <c r="HSP88" s="207" t="s">
        <v>1586</v>
      </c>
      <c r="HSQ88" s="207" t="s">
        <v>1587</v>
      </c>
      <c r="HSR88" s="207" t="s">
        <v>8</v>
      </c>
      <c r="HSS88" s="207" t="s">
        <v>1036</v>
      </c>
      <c r="HST88" s="207" t="s">
        <v>1586</v>
      </c>
      <c r="HSU88" s="207" t="s">
        <v>1587</v>
      </c>
      <c r="HSV88" s="207" t="s">
        <v>8</v>
      </c>
      <c r="HSW88" s="207" t="s">
        <v>1036</v>
      </c>
      <c r="HSX88" s="207" t="s">
        <v>1586</v>
      </c>
      <c r="HSY88" s="207" t="s">
        <v>1587</v>
      </c>
      <c r="HSZ88" s="207" t="s">
        <v>8</v>
      </c>
      <c r="HTA88" s="207" t="s">
        <v>1036</v>
      </c>
      <c r="HTB88" s="207" t="s">
        <v>1586</v>
      </c>
      <c r="HTC88" s="207" t="s">
        <v>1587</v>
      </c>
      <c r="HTD88" s="207" t="s">
        <v>8</v>
      </c>
      <c r="HTE88" s="207" t="s">
        <v>1036</v>
      </c>
      <c r="HTF88" s="207" t="s">
        <v>1586</v>
      </c>
      <c r="HTG88" s="207" t="s">
        <v>1587</v>
      </c>
      <c r="HTH88" s="207" t="s">
        <v>8</v>
      </c>
      <c r="HTI88" s="207" t="s">
        <v>1036</v>
      </c>
      <c r="HTJ88" s="207" t="s">
        <v>1586</v>
      </c>
      <c r="HTK88" s="207" t="s">
        <v>1587</v>
      </c>
      <c r="HTL88" s="207" t="s">
        <v>8</v>
      </c>
      <c r="HTM88" s="207" t="s">
        <v>1036</v>
      </c>
      <c r="HTN88" s="207" t="s">
        <v>1586</v>
      </c>
      <c r="HTO88" s="207" t="s">
        <v>1587</v>
      </c>
      <c r="HTP88" s="207" t="s">
        <v>8</v>
      </c>
      <c r="HTQ88" s="207" t="s">
        <v>1036</v>
      </c>
      <c r="HTR88" s="207" t="s">
        <v>1586</v>
      </c>
      <c r="HTS88" s="207" t="s">
        <v>1587</v>
      </c>
      <c r="HTT88" s="207" t="s">
        <v>8</v>
      </c>
      <c r="HTU88" s="207" t="s">
        <v>1036</v>
      </c>
      <c r="HTV88" s="207" t="s">
        <v>1586</v>
      </c>
      <c r="HTW88" s="207" t="s">
        <v>1587</v>
      </c>
      <c r="HTX88" s="207" t="s">
        <v>8</v>
      </c>
      <c r="HTY88" s="207" t="s">
        <v>1036</v>
      </c>
      <c r="HTZ88" s="207" t="s">
        <v>1586</v>
      </c>
      <c r="HUA88" s="207" t="s">
        <v>1587</v>
      </c>
      <c r="HUB88" s="207" t="s">
        <v>8</v>
      </c>
      <c r="HUC88" s="207" t="s">
        <v>1036</v>
      </c>
      <c r="HUD88" s="207" t="s">
        <v>1586</v>
      </c>
      <c r="HUE88" s="207" t="s">
        <v>1587</v>
      </c>
      <c r="HUF88" s="207" t="s">
        <v>8</v>
      </c>
      <c r="HUG88" s="207" t="s">
        <v>1036</v>
      </c>
      <c r="HUH88" s="207" t="s">
        <v>1586</v>
      </c>
      <c r="HUI88" s="207" t="s">
        <v>1587</v>
      </c>
      <c r="HUJ88" s="207" t="s">
        <v>8</v>
      </c>
      <c r="HUK88" s="207" t="s">
        <v>1036</v>
      </c>
      <c r="HUL88" s="207" t="s">
        <v>1586</v>
      </c>
      <c r="HUM88" s="207" t="s">
        <v>1587</v>
      </c>
      <c r="HUN88" s="207" t="s">
        <v>8</v>
      </c>
      <c r="HUO88" s="207" t="s">
        <v>1036</v>
      </c>
      <c r="HUP88" s="207" t="s">
        <v>1586</v>
      </c>
      <c r="HUQ88" s="207" t="s">
        <v>1587</v>
      </c>
      <c r="HUR88" s="207" t="s">
        <v>8</v>
      </c>
      <c r="HUS88" s="207" t="s">
        <v>1036</v>
      </c>
      <c r="HUT88" s="207" t="s">
        <v>1586</v>
      </c>
      <c r="HUU88" s="207" t="s">
        <v>1587</v>
      </c>
      <c r="HUV88" s="207" t="s">
        <v>8</v>
      </c>
      <c r="HUW88" s="207" t="s">
        <v>1036</v>
      </c>
      <c r="HUX88" s="207" t="s">
        <v>1586</v>
      </c>
      <c r="HUY88" s="207" t="s">
        <v>1587</v>
      </c>
      <c r="HUZ88" s="207" t="s">
        <v>8</v>
      </c>
      <c r="HVA88" s="207" t="s">
        <v>1036</v>
      </c>
      <c r="HVB88" s="207" t="s">
        <v>1586</v>
      </c>
      <c r="HVC88" s="207" t="s">
        <v>1587</v>
      </c>
      <c r="HVD88" s="207" t="s">
        <v>8</v>
      </c>
      <c r="HVE88" s="207" t="s">
        <v>1036</v>
      </c>
      <c r="HVF88" s="207" t="s">
        <v>1586</v>
      </c>
      <c r="HVG88" s="207" t="s">
        <v>1587</v>
      </c>
      <c r="HVH88" s="207" t="s">
        <v>8</v>
      </c>
      <c r="HVI88" s="207" t="s">
        <v>1036</v>
      </c>
      <c r="HVJ88" s="207" t="s">
        <v>1586</v>
      </c>
      <c r="HVK88" s="207" t="s">
        <v>1587</v>
      </c>
      <c r="HVL88" s="207" t="s">
        <v>8</v>
      </c>
      <c r="HVM88" s="207" t="s">
        <v>1036</v>
      </c>
      <c r="HVN88" s="207" t="s">
        <v>1586</v>
      </c>
      <c r="HVO88" s="207" t="s">
        <v>1587</v>
      </c>
      <c r="HVP88" s="207" t="s">
        <v>8</v>
      </c>
      <c r="HVQ88" s="207" t="s">
        <v>1036</v>
      </c>
      <c r="HVR88" s="207" t="s">
        <v>1586</v>
      </c>
      <c r="HVS88" s="207" t="s">
        <v>1587</v>
      </c>
      <c r="HVT88" s="207" t="s">
        <v>8</v>
      </c>
      <c r="HVU88" s="207" t="s">
        <v>1036</v>
      </c>
      <c r="HVV88" s="207" t="s">
        <v>1586</v>
      </c>
      <c r="HVW88" s="207" t="s">
        <v>1587</v>
      </c>
      <c r="HVX88" s="207" t="s">
        <v>8</v>
      </c>
      <c r="HVY88" s="207" t="s">
        <v>1036</v>
      </c>
      <c r="HVZ88" s="207" t="s">
        <v>1586</v>
      </c>
      <c r="HWA88" s="207" t="s">
        <v>1587</v>
      </c>
      <c r="HWB88" s="207" t="s">
        <v>8</v>
      </c>
      <c r="HWC88" s="207" t="s">
        <v>1036</v>
      </c>
      <c r="HWD88" s="207" t="s">
        <v>1586</v>
      </c>
      <c r="HWE88" s="207" t="s">
        <v>1587</v>
      </c>
      <c r="HWF88" s="207" t="s">
        <v>8</v>
      </c>
      <c r="HWG88" s="207" t="s">
        <v>1036</v>
      </c>
      <c r="HWH88" s="207" t="s">
        <v>1586</v>
      </c>
      <c r="HWI88" s="207" t="s">
        <v>1587</v>
      </c>
      <c r="HWJ88" s="207" t="s">
        <v>8</v>
      </c>
      <c r="HWK88" s="207" t="s">
        <v>1036</v>
      </c>
      <c r="HWL88" s="207" t="s">
        <v>1586</v>
      </c>
      <c r="HWM88" s="207" t="s">
        <v>1587</v>
      </c>
      <c r="HWN88" s="207" t="s">
        <v>8</v>
      </c>
      <c r="HWO88" s="207" t="s">
        <v>1036</v>
      </c>
      <c r="HWP88" s="207" t="s">
        <v>1586</v>
      </c>
      <c r="HWQ88" s="207" t="s">
        <v>1587</v>
      </c>
      <c r="HWR88" s="207" t="s">
        <v>8</v>
      </c>
      <c r="HWS88" s="207" t="s">
        <v>1036</v>
      </c>
      <c r="HWT88" s="207" t="s">
        <v>1586</v>
      </c>
      <c r="HWU88" s="207" t="s">
        <v>1587</v>
      </c>
      <c r="HWV88" s="207" t="s">
        <v>8</v>
      </c>
      <c r="HWW88" s="207" t="s">
        <v>1036</v>
      </c>
      <c r="HWX88" s="207" t="s">
        <v>1586</v>
      </c>
      <c r="HWY88" s="207" t="s">
        <v>1587</v>
      </c>
      <c r="HWZ88" s="207" t="s">
        <v>8</v>
      </c>
      <c r="HXA88" s="207" t="s">
        <v>1036</v>
      </c>
      <c r="HXB88" s="207" t="s">
        <v>1586</v>
      </c>
      <c r="HXC88" s="207" t="s">
        <v>1587</v>
      </c>
      <c r="HXD88" s="207" t="s">
        <v>8</v>
      </c>
      <c r="HXE88" s="207" t="s">
        <v>1036</v>
      </c>
      <c r="HXF88" s="207" t="s">
        <v>1586</v>
      </c>
      <c r="HXG88" s="207" t="s">
        <v>1587</v>
      </c>
      <c r="HXH88" s="207" t="s">
        <v>8</v>
      </c>
      <c r="HXI88" s="207" t="s">
        <v>1036</v>
      </c>
      <c r="HXJ88" s="207" t="s">
        <v>1586</v>
      </c>
      <c r="HXK88" s="207" t="s">
        <v>1587</v>
      </c>
      <c r="HXL88" s="207" t="s">
        <v>8</v>
      </c>
      <c r="HXM88" s="207" t="s">
        <v>1036</v>
      </c>
      <c r="HXN88" s="207" t="s">
        <v>1586</v>
      </c>
      <c r="HXO88" s="207" t="s">
        <v>1587</v>
      </c>
      <c r="HXP88" s="207" t="s">
        <v>8</v>
      </c>
      <c r="HXQ88" s="207" t="s">
        <v>1036</v>
      </c>
      <c r="HXR88" s="207" t="s">
        <v>1586</v>
      </c>
      <c r="HXS88" s="207" t="s">
        <v>1587</v>
      </c>
      <c r="HXT88" s="207" t="s">
        <v>8</v>
      </c>
      <c r="HXU88" s="207" t="s">
        <v>1036</v>
      </c>
      <c r="HXV88" s="207" t="s">
        <v>1586</v>
      </c>
      <c r="HXW88" s="207" t="s">
        <v>1587</v>
      </c>
      <c r="HXX88" s="207" t="s">
        <v>8</v>
      </c>
      <c r="HXY88" s="207" t="s">
        <v>1036</v>
      </c>
      <c r="HXZ88" s="207" t="s">
        <v>1586</v>
      </c>
      <c r="HYA88" s="207" t="s">
        <v>1587</v>
      </c>
      <c r="HYB88" s="207" t="s">
        <v>8</v>
      </c>
      <c r="HYC88" s="207" t="s">
        <v>1036</v>
      </c>
      <c r="HYD88" s="207" t="s">
        <v>1586</v>
      </c>
      <c r="HYE88" s="207" t="s">
        <v>1587</v>
      </c>
      <c r="HYF88" s="207" t="s">
        <v>8</v>
      </c>
      <c r="HYG88" s="207" t="s">
        <v>1036</v>
      </c>
      <c r="HYH88" s="207" t="s">
        <v>1586</v>
      </c>
      <c r="HYI88" s="207" t="s">
        <v>1587</v>
      </c>
      <c r="HYJ88" s="207" t="s">
        <v>8</v>
      </c>
      <c r="HYK88" s="207" t="s">
        <v>1036</v>
      </c>
      <c r="HYL88" s="207" t="s">
        <v>1586</v>
      </c>
      <c r="HYM88" s="207" t="s">
        <v>1587</v>
      </c>
      <c r="HYN88" s="207" t="s">
        <v>8</v>
      </c>
      <c r="HYO88" s="207" t="s">
        <v>1036</v>
      </c>
      <c r="HYP88" s="207" t="s">
        <v>1586</v>
      </c>
      <c r="HYQ88" s="207" t="s">
        <v>1587</v>
      </c>
      <c r="HYR88" s="207" t="s">
        <v>8</v>
      </c>
      <c r="HYS88" s="207" t="s">
        <v>1036</v>
      </c>
      <c r="HYT88" s="207" t="s">
        <v>1586</v>
      </c>
      <c r="HYU88" s="207" t="s">
        <v>1587</v>
      </c>
      <c r="HYV88" s="207" t="s">
        <v>8</v>
      </c>
      <c r="HYW88" s="207" t="s">
        <v>1036</v>
      </c>
      <c r="HYX88" s="207" t="s">
        <v>1586</v>
      </c>
      <c r="HYY88" s="207" t="s">
        <v>1587</v>
      </c>
      <c r="HYZ88" s="207" t="s">
        <v>8</v>
      </c>
      <c r="HZA88" s="207" t="s">
        <v>1036</v>
      </c>
      <c r="HZB88" s="207" t="s">
        <v>1586</v>
      </c>
      <c r="HZC88" s="207" t="s">
        <v>1587</v>
      </c>
      <c r="HZD88" s="207" t="s">
        <v>8</v>
      </c>
      <c r="HZE88" s="207" t="s">
        <v>1036</v>
      </c>
      <c r="HZF88" s="207" t="s">
        <v>1586</v>
      </c>
      <c r="HZG88" s="207" t="s">
        <v>1587</v>
      </c>
      <c r="HZH88" s="207" t="s">
        <v>8</v>
      </c>
      <c r="HZI88" s="207" t="s">
        <v>1036</v>
      </c>
      <c r="HZJ88" s="207" t="s">
        <v>1586</v>
      </c>
      <c r="HZK88" s="207" t="s">
        <v>1587</v>
      </c>
      <c r="HZL88" s="207" t="s">
        <v>8</v>
      </c>
      <c r="HZM88" s="207" t="s">
        <v>1036</v>
      </c>
      <c r="HZN88" s="207" t="s">
        <v>1586</v>
      </c>
      <c r="HZO88" s="207" t="s">
        <v>1587</v>
      </c>
      <c r="HZP88" s="207" t="s">
        <v>8</v>
      </c>
      <c r="HZQ88" s="207" t="s">
        <v>1036</v>
      </c>
      <c r="HZR88" s="207" t="s">
        <v>1586</v>
      </c>
      <c r="HZS88" s="207" t="s">
        <v>1587</v>
      </c>
      <c r="HZT88" s="207" t="s">
        <v>8</v>
      </c>
      <c r="HZU88" s="207" t="s">
        <v>1036</v>
      </c>
      <c r="HZV88" s="207" t="s">
        <v>1586</v>
      </c>
      <c r="HZW88" s="207" t="s">
        <v>1587</v>
      </c>
      <c r="HZX88" s="207" t="s">
        <v>8</v>
      </c>
      <c r="HZY88" s="207" t="s">
        <v>1036</v>
      </c>
      <c r="HZZ88" s="207" t="s">
        <v>1586</v>
      </c>
      <c r="IAA88" s="207" t="s">
        <v>1587</v>
      </c>
      <c r="IAB88" s="207" t="s">
        <v>8</v>
      </c>
      <c r="IAC88" s="207" t="s">
        <v>1036</v>
      </c>
      <c r="IAD88" s="207" t="s">
        <v>1586</v>
      </c>
      <c r="IAE88" s="207" t="s">
        <v>1587</v>
      </c>
      <c r="IAF88" s="207" t="s">
        <v>8</v>
      </c>
      <c r="IAG88" s="207" t="s">
        <v>1036</v>
      </c>
      <c r="IAH88" s="207" t="s">
        <v>1586</v>
      </c>
      <c r="IAI88" s="207" t="s">
        <v>1587</v>
      </c>
      <c r="IAJ88" s="207" t="s">
        <v>8</v>
      </c>
      <c r="IAK88" s="207" t="s">
        <v>1036</v>
      </c>
      <c r="IAL88" s="207" t="s">
        <v>1586</v>
      </c>
      <c r="IAM88" s="207" t="s">
        <v>1587</v>
      </c>
      <c r="IAN88" s="207" t="s">
        <v>8</v>
      </c>
      <c r="IAO88" s="207" t="s">
        <v>1036</v>
      </c>
      <c r="IAP88" s="207" t="s">
        <v>1586</v>
      </c>
      <c r="IAQ88" s="207" t="s">
        <v>1587</v>
      </c>
      <c r="IAR88" s="207" t="s">
        <v>8</v>
      </c>
      <c r="IAS88" s="207" t="s">
        <v>1036</v>
      </c>
      <c r="IAT88" s="207" t="s">
        <v>1586</v>
      </c>
      <c r="IAU88" s="207" t="s">
        <v>1587</v>
      </c>
      <c r="IAV88" s="207" t="s">
        <v>8</v>
      </c>
      <c r="IAW88" s="207" t="s">
        <v>1036</v>
      </c>
      <c r="IAX88" s="207" t="s">
        <v>1586</v>
      </c>
      <c r="IAY88" s="207" t="s">
        <v>1587</v>
      </c>
      <c r="IAZ88" s="207" t="s">
        <v>8</v>
      </c>
      <c r="IBA88" s="207" t="s">
        <v>1036</v>
      </c>
      <c r="IBB88" s="207" t="s">
        <v>1586</v>
      </c>
      <c r="IBC88" s="207" t="s">
        <v>1587</v>
      </c>
      <c r="IBD88" s="207" t="s">
        <v>8</v>
      </c>
      <c r="IBE88" s="207" t="s">
        <v>1036</v>
      </c>
      <c r="IBF88" s="207" t="s">
        <v>1586</v>
      </c>
      <c r="IBG88" s="207" t="s">
        <v>1587</v>
      </c>
      <c r="IBH88" s="207" t="s">
        <v>8</v>
      </c>
      <c r="IBI88" s="207" t="s">
        <v>1036</v>
      </c>
      <c r="IBJ88" s="207" t="s">
        <v>1586</v>
      </c>
      <c r="IBK88" s="207" t="s">
        <v>1587</v>
      </c>
      <c r="IBL88" s="207" t="s">
        <v>8</v>
      </c>
      <c r="IBM88" s="207" t="s">
        <v>1036</v>
      </c>
      <c r="IBN88" s="207" t="s">
        <v>1586</v>
      </c>
      <c r="IBO88" s="207" t="s">
        <v>1587</v>
      </c>
      <c r="IBP88" s="207" t="s">
        <v>8</v>
      </c>
      <c r="IBQ88" s="207" t="s">
        <v>1036</v>
      </c>
      <c r="IBR88" s="207" t="s">
        <v>1586</v>
      </c>
      <c r="IBS88" s="207" t="s">
        <v>1587</v>
      </c>
      <c r="IBT88" s="207" t="s">
        <v>8</v>
      </c>
      <c r="IBU88" s="207" t="s">
        <v>1036</v>
      </c>
      <c r="IBV88" s="207" t="s">
        <v>1586</v>
      </c>
      <c r="IBW88" s="207" t="s">
        <v>1587</v>
      </c>
      <c r="IBX88" s="207" t="s">
        <v>8</v>
      </c>
      <c r="IBY88" s="207" t="s">
        <v>1036</v>
      </c>
      <c r="IBZ88" s="207" t="s">
        <v>1586</v>
      </c>
      <c r="ICA88" s="207" t="s">
        <v>1587</v>
      </c>
      <c r="ICB88" s="207" t="s">
        <v>8</v>
      </c>
      <c r="ICC88" s="207" t="s">
        <v>1036</v>
      </c>
      <c r="ICD88" s="207" t="s">
        <v>1586</v>
      </c>
      <c r="ICE88" s="207" t="s">
        <v>1587</v>
      </c>
      <c r="ICF88" s="207" t="s">
        <v>8</v>
      </c>
      <c r="ICG88" s="207" t="s">
        <v>1036</v>
      </c>
      <c r="ICH88" s="207" t="s">
        <v>1586</v>
      </c>
      <c r="ICI88" s="207" t="s">
        <v>1587</v>
      </c>
      <c r="ICJ88" s="207" t="s">
        <v>8</v>
      </c>
      <c r="ICK88" s="207" t="s">
        <v>1036</v>
      </c>
      <c r="ICL88" s="207" t="s">
        <v>1586</v>
      </c>
      <c r="ICM88" s="207" t="s">
        <v>1587</v>
      </c>
      <c r="ICN88" s="207" t="s">
        <v>8</v>
      </c>
      <c r="ICO88" s="207" t="s">
        <v>1036</v>
      </c>
      <c r="ICP88" s="207" t="s">
        <v>1586</v>
      </c>
      <c r="ICQ88" s="207" t="s">
        <v>1587</v>
      </c>
      <c r="ICR88" s="207" t="s">
        <v>8</v>
      </c>
      <c r="ICS88" s="207" t="s">
        <v>1036</v>
      </c>
      <c r="ICT88" s="207" t="s">
        <v>1586</v>
      </c>
      <c r="ICU88" s="207" t="s">
        <v>1587</v>
      </c>
      <c r="ICV88" s="207" t="s">
        <v>8</v>
      </c>
      <c r="ICW88" s="207" t="s">
        <v>1036</v>
      </c>
      <c r="ICX88" s="207" t="s">
        <v>1586</v>
      </c>
      <c r="ICY88" s="207" t="s">
        <v>1587</v>
      </c>
      <c r="ICZ88" s="207" t="s">
        <v>8</v>
      </c>
      <c r="IDA88" s="207" t="s">
        <v>1036</v>
      </c>
      <c r="IDB88" s="207" t="s">
        <v>1586</v>
      </c>
      <c r="IDC88" s="207" t="s">
        <v>1587</v>
      </c>
      <c r="IDD88" s="207" t="s">
        <v>8</v>
      </c>
      <c r="IDE88" s="207" t="s">
        <v>1036</v>
      </c>
      <c r="IDF88" s="207" t="s">
        <v>1586</v>
      </c>
      <c r="IDG88" s="207" t="s">
        <v>1587</v>
      </c>
      <c r="IDH88" s="207" t="s">
        <v>8</v>
      </c>
      <c r="IDI88" s="207" t="s">
        <v>1036</v>
      </c>
      <c r="IDJ88" s="207" t="s">
        <v>1586</v>
      </c>
      <c r="IDK88" s="207" t="s">
        <v>1587</v>
      </c>
      <c r="IDL88" s="207" t="s">
        <v>8</v>
      </c>
      <c r="IDM88" s="207" t="s">
        <v>1036</v>
      </c>
      <c r="IDN88" s="207" t="s">
        <v>1586</v>
      </c>
      <c r="IDO88" s="207" t="s">
        <v>1587</v>
      </c>
      <c r="IDP88" s="207" t="s">
        <v>8</v>
      </c>
      <c r="IDQ88" s="207" t="s">
        <v>1036</v>
      </c>
      <c r="IDR88" s="207" t="s">
        <v>1586</v>
      </c>
      <c r="IDS88" s="207" t="s">
        <v>1587</v>
      </c>
      <c r="IDT88" s="207" t="s">
        <v>8</v>
      </c>
      <c r="IDU88" s="207" t="s">
        <v>1036</v>
      </c>
      <c r="IDV88" s="207" t="s">
        <v>1586</v>
      </c>
      <c r="IDW88" s="207" t="s">
        <v>1587</v>
      </c>
      <c r="IDX88" s="207" t="s">
        <v>8</v>
      </c>
      <c r="IDY88" s="207" t="s">
        <v>1036</v>
      </c>
      <c r="IDZ88" s="207" t="s">
        <v>1586</v>
      </c>
      <c r="IEA88" s="207" t="s">
        <v>1587</v>
      </c>
      <c r="IEB88" s="207" t="s">
        <v>8</v>
      </c>
      <c r="IEC88" s="207" t="s">
        <v>1036</v>
      </c>
      <c r="IED88" s="207" t="s">
        <v>1586</v>
      </c>
      <c r="IEE88" s="207" t="s">
        <v>1587</v>
      </c>
      <c r="IEF88" s="207" t="s">
        <v>8</v>
      </c>
      <c r="IEG88" s="207" t="s">
        <v>1036</v>
      </c>
      <c r="IEH88" s="207" t="s">
        <v>1586</v>
      </c>
      <c r="IEI88" s="207" t="s">
        <v>1587</v>
      </c>
      <c r="IEJ88" s="207" t="s">
        <v>8</v>
      </c>
      <c r="IEK88" s="207" t="s">
        <v>1036</v>
      </c>
      <c r="IEL88" s="207" t="s">
        <v>1586</v>
      </c>
      <c r="IEM88" s="207" t="s">
        <v>1587</v>
      </c>
      <c r="IEN88" s="207" t="s">
        <v>8</v>
      </c>
      <c r="IEO88" s="207" t="s">
        <v>1036</v>
      </c>
      <c r="IEP88" s="207" t="s">
        <v>1586</v>
      </c>
      <c r="IEQ88" s="207" t="s">
        <v>1587</v>
      </c>
      <c r="IER88" s="207" t="s">
        <v>8</v>
      </c>
      <c r="IES88" s="207" t="s">
        <v>1036</v>
      </c>
      <c r="IET88" s="207" t="s">
        <v>1586</v>
      </c>
      <c r="IEU88" s="207" t="s">
        <v>1587</v>
      </c>
      <c r="IEV88" s="207" t="s">
        <v>8</v>
      </c>
      <c r="IEW88" s="207" t="s">
        <v>1036</v>
      </c>
      <c r="IEX88" s="207" t="s">
        <v>1586</v>
      </c>
      <c r="IEY88" s="207" t="s">
        <v>1587</v>
      </c>
      <c r="IEZ88" s="207" t="s">
        <v>8</v>
      </c>
      <c r="IFA88" s="207" t="s">
        <v>1036</v>
      </c>
      <c r="IFB88" s="207" t="s">
        <v>1586</v>
      </c>
      <c r="IFC88" s="207" t="s">
        <v>1587</v>
      </c>
      <c r="IFD88" s="207" t="s">
        <v>8</v>
      </c>
      <c r="IFE88" s="207" t="s">
        <v>1036</v>
      </c>
      <c r="IFF88" s="207" t="s">
        <v>1586</v>
      </c>
      <c r="IFG88" s="207" t="s">
        <v>1587</v>
      </c>
      <c r="IFH88" s="207" t="s">
        <v>8</v>
      </c>
      <c r="IFI88" s="207" t="s">
        <v>1036</v>
      </c>
      <c r="IFJ88" s="207" t="s">
        <v>1586</v>
      </c>
      <c r="IFK88" s="207" t="s">
        <v>1587</v>
      </c>
      <c r="IFL88" s="207" t="s">
        <v>8</v>
      </c>
      <c r="IFM88" s="207" t="s">
        <v>1036</v>
      </c>
      <c r="IFN88" s="207" t="s">
        <v>1586</v>
      </c>
      <c r="IFO88" s="207" t="s">
        <v>1587</v>
      </c>
      <c r="IFP88" s="207" t="s">
        <v>8</v>
      </c>
      <c r="IFQ88" s="207" t="s">
        <v>1036</v>
      </c>
      <c r="IFR88" s="207" t="s">
        <v>1586</v>
      </c>
      <c r="IFS88" s="207" t="s">
        <v>1587</v>
      </c>
      <c r="IFT88" s="207" t="s">
        <v>8</v>
      </c>
      <c r="IFU88" s="207" t="s">
        <v>1036</v>
      </c>
      <c r="IFV88" s="207" t="s">
        <v>1586</v>
      </c>
      <c r="IFW88" s="207" t="s">
        <v>1587</v>
      </c>
      <c r="IFX88" s="207" t="s">
        <v>8</v>
      </c>
      <c r="IFY88" s="207" t="s">
        <v>1036</v>
      </c>
      <c r="IFZ88" s="207" t="s">
        <v>1586</v>
      </c>
      <c r="IGA88" s="207" t="s">
        <v>1587</v>
      </c>
      <c r="IGB88" s="207" t="s">
        <v>8</v>
      </c>
      <c r="IGC88" s="207" t="s">
        <v>1036</v>
      </c>
      <c r="IGD88" s="207" t="s">
        <v>1586</v>
      </c>
      <c r="IGE88" s="207" t="s">
        <v>1587</v>
      </c>
      <c r="IGF88" s="207" t="s">
        <v>8</v>
      </c>
      <c r="IGG88" s="207" t="s">
        <v>1036</v>
      </c>
      <c r="IGH88" s="207" t="s">
        <v>1586</v>
      </c>
      <c r="IGI88" s="207" t="s">
        <v>1587</v>
      </c>
      <c r="IGJ88" s="207" t="s">
        <v>8</v>
      </c>
      <c r="IGK88" s="207" t="s">
        <v>1036</v>
      </c>
      <c r="IGL88" s="207" t="s">
        <v>1586</v>
      </c>
      <c r="IGM88" s="207" t="s">
        <v>1587</v>
      </c>
      <c r="IGN88" s="207" t="s">
        <v>8</v>
      </c>
      <c r="IGO88" s="207" t="s">
        <v>1036</v>
      </c>
      <c r="IGP88" s="207" t="s">
        <v>1586</v>
      </c>
      <c r="IGQ88" s="207" t="s">
        <v>1587</v>
      </c>
      <c r="IGR88" s="207" t="s">
        <v>8</v>
      </c>
      <c r="IGS88" s="207" t="s">
        <v>1036</v>
      </c>
      <c r="IGT88" s="207" t="s">
        <v>1586</v>
      </c>
      <c r="IGU88" s="207" t="s">
        <v>1587</v>
      </c>
      <c r="IGV88" s="207" t="s">
        <v>8</v>
      </c>
      <c r="IGW88" s="207" t="s">
        <v>1036</v>
      </c>
      <c r="IGX88" s="207" t="s">
        <v>1586</v>
      </c>
      <c r="IGY88" s="207" t="s">
        <v>1587</v>
      </c>
      <c r="IGZ88" s="207" t="s">
        <v>8</v>
      </c>
      <c r="IHA88" s="207" t="s">
        <v>1036</v>
      </c>
      <c r="IHB88" s="207" t="s">
        <v>1586</v>
      </c>
      <c r="IHC88" s="207" t="s">
        <v>1587</v>
      </c>
      <c r="IHD88" s="207" t="s">
        <v>8</v>
      </c>
      <c r="IHE88" s="207" t="s">
        <v>1036</v>
      </c>
      <c r="IHF88" s="207" t="s">
        <v>1586</v>
      </c>
      <c r="IHG88" s="207" t="s">
        <v>1587</v>
      </c>
      <c r="IHH88" s="207" t="s">
        <v>8</v>
      </c>
      <c r="IHI88" s="207" t="s">
        <v>1036</v>
      </c>
      <c r="IHJ88" s="207" t="s">
        <v>1586</v>
      </c>
      <c r="IHK88" s="207" t="s">
        <v>1587</v>
      </c>
      <c r="IHL88" s="207" t="s">
        <v>8</v>
      </c>
      <c r="IHM88" s="207" t="s">
        <v>1036</v>
      </c>
      <c r="IHN88" s="207" t="s">
        <v>1586</v>
      </c>
      <c r="IHO88" s="207" t="s">
        <v>1587</v>
      </c>
      <c r="IHP88" s="207" t="s">
        <v>8</v>
      </c>
      <c r="IHQ88" s="207" t="s">
        <v>1036</v>
      </c>
      <c r="IHR88" s="207" t="s">
        <v>1586</v>
      </c>
      <c r="IHS88" s="207" t="s">
        <v>1587</v>
      </c>
      <c r="IHT88" s="207" t="s">
        <v>8</v>
      </c>
      <c r="IHU88" s="207" t="s">
        <v>1036</v>
      </c>
      <c r="IHV88" s="207" t="s">
        <v>1586</v>
      </c>
      <c r="IHW88" s="207" t="s">
        <v>1587</v>
      </c>
      <c r="IHX88" s="207" t="s">
        <v>8</v>
      </c>
      <c r="IHY88" s="207" t="s">
        <v>1036</v>
      </c>
      <c r="IHZ88" s="207" t="s">
        <v>1586</v>
      </c>
      <c r="IIA88" s="207" t="s">
        <v>1587</v>
      </c>
      <c r="IIB88" s="207" t="s">
        <v>8</v>
      </c>
      <c r="IIC88" s="207" t="s">
        <v>1036</v>
      </c>
      <c r="IID88" s="207" t="s">
        <v>1586</v>
      </c>
      <c r="IIE88" s="207" t="s">
        <v>1587</v>
      </c>
      <c r="IIF88" s="207" t="s">
        <v>8</v>
      </c>
      <c r="IIG88" s="207" t="s">
        <v>1036</v>
      </c>
      <c r="IIH88" s="207" t="s">
        <v>1586</v>
      </c>
      <c r="III88" s="207" t="s">
        <v>1587</v>
      </c>
      <c r="IIJ88" s="207" t="s">
        <v>8</v>
      </c>
      <c r="IIK88" s="207" t="s">
        <v>1036</v>
      </c>
      <c r="IIL88" s="207" t="s">
        <v>1586</v>
      </c>
      <c r="IIM88" s="207" t="s">
        <v>1587</v>
      </c>
      <c r="IIN88" s="207" t="s">
        <v>8</v>
      </c>
      <c r="IIO88" s="207" t="s">
        <v>1036</v>
      </c>
      <c r="IIP88" s="207" t="s">
        <v>1586</v>
      </c>
      <c r="IIQ88" s="207" t="s">
        <v>1587</v>
      </c>
      <c r="IIR88" s="207" t="s">
        <v>8</v>
      </c>
      <c r="IIS88" s="207" t="s">
        <v>1036</v>
      </c>
      <c r="IIT88" s="207" t="s">
        <v>1586</v>
      </c>
      <c r="IIU88" s="207" t="s">
        <v>1587</v>
      </c>
      <c r="IIV88" s="207" t="s">
        <v>8</v>
      </c>
      <c r="IIW88" s="207" t="s">
        <v>1036</v>
      </c>
      <c r="IIX88" s="207" t="s">
        <v>1586</v>
      </c>
      <c r="IIY88" s="207" t="s">
        <v>1587</v>
      </c>
      <c r="IIZ88" s="207" t="s">
        <v>8</v>
      </c>
      <c r="IJA88" s="207" t="s">
        <v>1036</v>
      </c>
      <c r="IJB88" s="207" t="s">
        <v>1586</v>
      </c>
      <c r="IJC88" s="207" t="s">
        <v>1587</v>
      </c>
      <c r="IJD88" s="207" t="s">
        <v>8</v>
      </c>
      <c r="IJE88" s="207" t="s">
        <v>1036</v>
      </c>
      <c r="IJF88" s="207" t="s">
        <v>1586</v>
      </c>
      <c r="IJG88" s="207" t="s">
        <v>1587</v>
      </c>
      <c r="IJH88" s="207" t="s">
        <v>8</v>
      </c>
      <c r="IJI88" s="207" t="s">
        <v>1036</v>
      </c>
      <c r="IJJ88" s="207" t="s">
        <v>1586</v>
      </c>
      <c r="IJK88" s="207" t="s">
        <v>1587</v>
      </c>
      <c r="IJL88" s="207" t="s">
        <v>8</v>
      </c>
      <c r="IJM88" s="207" t="s">
        <v>1036</v>
      </c>
      <c r="IJN88" s="207" t="s">
        <v>1586</v>
      </c>
      <c r="IJO88" s="207" t="s">
        <v>1587</v>
      </c>
      <c r="IJP88" s="207" t="s">
        <v>8</v>
      </c>
      <c r="IJQ88" s="207" t="s">
        <v>1036</v>
      </c>
      <c r="IJR88" s="207" t="s">
        <v>1586</v>
      </c>
      <c r="IJS88" s="207" t="s">
        <v>1587</v>
      </c>
      <c r="IJT88" s="207" t="s">
        <v>8</v>
      </c>
      <c r="IJU88" s="207" t="s">
        <v>1036</v>
      </c>
      <c r="IJV88" s="207" t="s">
        <v>1586</v>
      </c>
      <c r="IJW88" s="207" t="s">
        <v>1587</v>
      </c>
      <c r="IJX88" s="207" t="s">
        <v>8</v>
      </c>
      <c r="IJY88" s="207" t="s">
        <v>1036</v>
      </c>
      <c r="IJZ88" s="207" t="s">
        <v>1586</v>
      </c>
      <c r="IKA88" s="207" t="s">
        <v>1587</v>
      </c>
      <c r="IKB88" s="207" t="s">
        <v>8</v>
      </c>
      <c r="IKC88" s="207" t="s">
        <v>1036</v>
      </c>
      <c r="IKD88" s="207" t="s">
        <v>1586</v>
      </c>
      <c r="IKE88" s="207" t="s">
        <v>1587</v>
      </c>
      <c r="IKF88" s="207" t="s">
        <v>8</v>
      </c>
      <c r="IKG88" s="207" t="s">
        <v>1036</v>
      </c>
      <c r="IKH88" s="207" t="s">
        <v>1586</v>
      </c>
      <c r="IKI88" s="207" t="s">
        <v>1587</v>
      </c>
      <c r="IKJ88" s="207" t="s">
        <v>8</v>
      </c>
      <c r="IKK88" s="207" t="s">
        <v>1036</v>
      </c>
      <c r="IKL88" s="207" t="s">
        <v>1586</v>
      </c>
      <c r="IKM88" s="207" t="s">
        <v>1587</v>
      </c>
      <c r="IKN88" s="207" t="s">
        <v>8</v>
      </c>
      <c r="IKO88" s="207" t="s">
        <v>1036</v>
      </c>
      <c r="IKP88" s="207" t="s">
        <v>1586</v>
      </c>
      <c r="IKQ88" s="207" t="s">
        <v>1587</v>
      </c>
      <c r="IKR88" s="207" t="s">
        <v>8</v>
      </c>
      <c r="IKS88" s="207" t="s">
        <v>1036</v>
      </c>
      <c r="IKT88" s="207" t="s">
        <v>1586</v>
      </c>
      <c r="IKU88" s="207" t="s">
        <v>1587</v>
      </c>
      <c r="IKV88" s="207" t="s">
        <v>8</v>
      </c>
      <c r="IKW88" s="207" t="s">
        <v>1036</v>
      </c>
      <c r="IKX88" s="207" t="s">
        <v>1586</v>
      </c>
      <c r="IKY88" s="207" t="s">
        <v>1587</v>
      </c>
      <c r="IKZ88" s="207" t="s">
        <v>8</v>
      </c>
      <c r="ILA88" s="207" t="s">
        <v>1036</v>
      </c>
      <c r="ILB88" s="207" t="s">
        <v>1586</v>
      </c>
      <c r="ILC88" s="207" t="s">
        <v>1587</v>
      </c>
      <c r="ILD88" s="207" t="s">
        <v>8</v>
      </c>
      <c r="ILE88" s="207" t="s">
        <v>1036</v>
      </c>
      <c r="ILF88" s="207" t="s">
        <v>1586</v>
      </c>
      <c r="ILG88" s="207" t="s">
        <v>1587</v>
      </c>
      <c r="ILH88" s="207" t="s">
        <v>8</v>
      </c>
      <c r="ILI88" s="207" t="s">
        <v>1036</v>
      </c>
      <c r="ILJ88" s="207" t="s">
        <v>1586</v>
      </c>
      <c r="ILK88" s="207" t="s">
        <v>1587</v>
      </c>
      <c r="ILL88" s="207" t="s">
        <v>8</v>
      </c>
      <c r="ILM88" s="207" t="s">
        <v>1036</v>
      </c>
      <c r="ILN88" s="207" t="s">
        <v>1586</v>
      </c>
      <c r="ILO88" s="207" t="s">
        <v>1587</v>
      </c>
      <c r="ILP88" s="207" t="s">
        <v>8</v>
      </c>
      <c r="ILQ88" s="207" t="s">
        <v>1036</v>
      </c>
      <c r="ILR88" s="207" t="s">
        <v>1586</v>
      </c>
      <c r="ILS88" s="207" t="s">
        <v>1587</v>
      </c>
      <c r="ILT88" s="207" t="s">
        <v>8</v>
      </c>
      <c r="ILU88" s="207" t="s">
        <v>1036</v>
      </c>
      <c r="ILV88" s="207" t="s">
        <v>1586</v>
      </c>
      <c r="ILW88" s="207" t="s">
        <v>1587</v>
      </c>
      <c r="ILX88" s="207" t="s">
        <v>8</v>
      </c>
      <c r="ILY88" s="207" t="s">
        <v>1036</v>
      </c>
      <c r="ILZ88" s="207" t="s">
        <v>1586</v>
      </c>
      <c r="IMA88" s="207" t="s">
        <v>1587</v>
      </c>
      <c r="IMB88" s="207" t="s">
        <v>8</v>
      </c>
      <c r="IMC88" s="207" t="s">
        <v>1036</v>
      </c>
      <c r="IMD88" s="207" t="s">
        <v>1586</v>
      </c>
      <c r="IME88" s="207" t="s">
        <v>1587</v>
      </c>
      <c r="IMF88" s="207" t="s">
        <v>8</v>
      </c>
      <c r="IMG88" s="207" t="s">
        <v>1036</v>
      </c>
      <c r="IMH88" s="207" t="s">
        <v>1586</v>
      </c>
      <c r="IMI88" s="207" t="s">
        <v>1587</v>
      </c>
      <c r="IMJ88" s="207" t="s">
        <v>8</v>
      </c>
      <c r="IMK88" s="207" t="s">
        <v>1036</v>
      </c>
      <c r="IML88" s="207" t="s">
        <v>1586</v>
      </c>
      <c r="IMM88" s="207" t="s">
        <v>1587</v>
      </c>
      <c r="IMN88" s="207" t="s">
        <v>8</v>
      </c>
      <c r="IMO88" s="207" t="s">
        <v>1036</v>
      </c>
      <c r="IMP88" s="207" t="s">
        <v>1586</v>
      </c>
      <c r="IMQ88" s="207" t="s">
        <v>1587</v>
      </c>
      <c r="IMR88" s="207" t="s">
        <v>8</v>
      </c>
      <c r="IMS88" s="207" t="s">
        <v>1036</v>
      </c>
      <c r="IMT88" s="207" t="s">
        <v>1586</v>
      </c>
      <c r="IMU88" s="207" t="s">
        <v>1587</v>
      </c>
      <c r="IMV88" s="207" t="s">
        <v>8</v>
      </c>
      <c r="IMW88" s="207" t="s">
        <v>1036</v>
      </c>
      <c r="IMX88" s="207" t="s">
        <v>1586</v>
      </c>
      <c r="IMY88" s="207" t="s">
        <v>1587</v>
      </c>
      <c r="IMZ88" s="207" t="s">
        <v>8</v>
      </c>
      <c r="INA88" s="207" t="s">
        <v>1036</v>
      </c>
      <c r="INB88" s="207" t="s">
        <v>1586</v>
      </c>
      <c r="INC88" s="207" t="s">
        <v>1587</v>
      </c>
      <c r="IND88" s="207" t="s">
        <v>8</v>
      </c>
      <c r="INE88" s="207" t="s">
        <v>1036</v>
      </c>
      <c r="INF88" s="207" t="s">
        <v>1586</v>
      </c>
      <c r="ING88" s="207" t="s">
        <v>1587</v>
      </c>
      <c r="INH88" s="207" t="s">
        <v>8</v>
      </c>
      <c r="INI88" s="207" t="s">
        <v>1036</v>
      </c>
      <c r="INJ88" s="207" t="s">
        <v>1586</v>
      </c>
      <c r="INK88" s="207" t="s">
        <v>1587</v>
      </c>
      <c r="INL88" s="207" t="s">
        <v>8</v>
      </c>
      <c r="INM88" s="207" t="s">
        <v>1036</v>
      </c>
      <c r="INN88" s="207" t="s">
        <v>1586</v>
      </c>
      <c r="INO88" s="207" t="s">
        <v>1587</v>
      </c>
      <c r="INP88" s="207" t="s">
        <v>8</v>
      </c>
      <c r="INQ88" s="207" t="s">
        <v>1036</v>
      </c>
      <c r="INR88" s="207" t="s">
        <v>1586</v>
      </c>
      <c r="INS88" s="207" t="s">
        <v>1587</v>
      </c>
      <c r="INT88" s="207" t="s">
        <v>8</v>
      </c>
      <c r="INU88" s="207" t="s">
        <v>1036</v>
      </c>
      <c r="INV88" s="207" t="s">
        <v>1586</v>
      </c>
      <c r="INW88" s="207" t="s">
        <v>1587</v>
      </c>
      <c r="INX88" s="207" t="s">
        <v>8</v>
      </c>
      <c r="INY88" s="207" t="s">
        <v>1036</v>
      </c>
      <c r="INZ88" s="207" t="s">
        <v>1586</v>
      </c>
      <c r="IOA88" s="207" t="s">
        <v>1587</v>
      </c>
      <c r="IOB88" s="207" t="s">
        <v>8</v>
      </c>
      <c r="IOC88" s="207" t="s">
        <v>1036</v>
      </c>
      <c r="IOD88" s="207" t="s">
        <v>1586</v>
      </c>
      <c r="IOE88" s="207" t="s">
        <v>1587</v>
      </c>
      <c r="IOF88" s="207" t="s">
        <v>8</v>
      </c>
      <c r="IOG88" s="207" t="s">
        <v>1036</v>
      </c>
      <c r="IOH88" s="207" t="s">
        <v>1586</v>
      </c>
      <c r="IOI88" s="207" t="s">
        <v>1587</v>
      </c>
      <c r="IOJ88" s="207" t="s">
        <v>8</v>
      </c>
      <c r="IOK88" s="207" t="s">
        <v>1036</v>
      </c>
      <c r="IOL88" s="207" t="s">
        <v>1586</v>
      </c>
      <c r="IOM88" s="207" t="s">
        <v>1587</v>
      </c>
      <c r="ION88" s="207" t="s">
        <v>8</v>
      </c>
      <c r="IOO88" s="207" t="s">
        <v>1036</v>
      </c>
      <c r="IOP88" s="207" t="s">
        <v>1586</v>
      </c>
      <c r="IOQ88" s="207" t="s">
        <v>1587</v>
      </c>
      <c r="IOR88" s="207" t="s">
        <v>8</v>
      </c>
      <c r="IOS88" s="207" t="s">
        <v>1036</v>
      </c>
      <c r="IOT88" s="207" t="s">
        <v>1586</v>
      </c>
      <c r="IOU88" s="207" t="s">
        <v>1587</v>
      </c>
      <c r="IOV88" s="207" t="s">
        <v>8</v>
      </c>
      <c r="IOW88" s="207" t="s">
        <v>1036</v>
      </c>
      <c r="IOX88" s="207" t="s">
        <v>1586</v>
      </c>
      <c r="IOY88" s="207" t="s">
        <v>1587</v>
      </c>
      <c r="IOZ88" s="207" t="s">
        <v>8</v>
      </c>
      <c r="IPA88" s="207" t="s">
        <v>1036</v>
      </c>
      <c r="IPB88" s="207" t="s">
        <v>1586</v>
      </c>
      <c r="IPC88" s="207" t="s">
        <v>1587</v>
      </c>
      <c r="IPD88" s="207" t="s">
        <v>8</v>
      </c>
      <c r="IPE88" s="207" t="s">
        <v>1036</v>
      </c>
      <c r="IPF88" s="207" t="s">
        <v>1586</v>
      </c>
      <c r="IPG88" s="207" t="s">
        <v>1587</v>
      </c>
      <c r="IPH88" s="207" t="s">
        <v>8</v>
      </c>
      <c r="IPI88" s="207" t="s">
        <v>1036</v>
      </c>
      <c r="IPJ88" s="207" t="s">
        <v>1586</v>
      </c>
      <c r="IPK88" s="207" t="s">
        <v>1587</v>
      </c>
      <c r="IPL88" s="207" t="s">
        <v>8</v>
      </c>
      <c r="IPM88" s="207" t="s">
        <v>1036</v>
      </c>
      <c r="IPN88" s="207" t="s">
        <v>1586</v>
      </c>
      <c r="IPO88" s="207" t="s">
        <v>1587</v>
      </c>
      <c r="IPP88" s="207" t="s">
        <v>8</v>
      </c>
      <c r="IPQ88" s="207" t="s">
        <v>1036</v>
      </c>
      <c r="IPR88" s="207" t="s">
        <v>1586</v>
      </c>
      <c r="IPS88" s="207" t="s">
        <v>1587</v>
      </c>
      <c r="IPT88" s="207" t="s">
        <v>8</v>
      </c>
      <c r="IPU88" s="207" t="s">
        <v>1036</v>
      </c>
      <c r="IPV88" s="207" t="s">
        <v>1586</v>
      </c>
      <c r="IPW88" s="207" t="s">
        <v>1587</v>
      </c>
      <c r="IPX88" s="207" t="s">
        <v>8</v>
      </c>
      <c r="IPY88" s="207" t="s">
        <v>1036</v>
      </c>
      <c r="IPZ88" s="207" t="s">
        <v>1586</v>
      </c>
      <c r="IQA88" s="207" t="s">
        <v>1587</v>
      </c>
      <c r="IQB88" s="207" t="s">
        <v>8</v>
      </c>
      <c r="IQC88" s="207" t="s">
        <v>1036</v>
      </c>
      <c r="IQD88" s="207" t="s">
        <v>1586</v>
      </c>
      <c r="IQE88" s="207" t="s">
        <v>1587</v>
      </c>
      <c r="IQF88" s="207" t="s">
        <v>8</v>
      </c>
      <c r="IQG88" s="207" t="s">
        <v>1036</v>
      </c>
      <c r="IQH88" s="207" t="s">
        <v>1586</v>
      </c>
      <c r="IQI88" s="207" t="s">
        <v>1587</v>
      </c>
      <c r="IQJ88" s="207" t="s">
        <v>8</v>
      </c>
      <c r="IQK88" s="207" t="s">
        <v>1036</v>
      </c>
      <c r="IQL88" s="207" t="s">
        <v>1586</v>
      </c>
      <c r="IQM88" s="207" t="s">
        <v>1587</v>
      </c>
      <c r="IQN88" s="207" t="s">
        <v>8</v>
      </c>
      <c r="IQO88" s="207" t="s">
        <v>1036</v>
      </c>
      <c r="IQP88" s="207" t="s">
        <v>1586</v>
      </c>
      <c r="IQQ88" s="207" t="s">
        <v>1587</v>
      </c>
      <c r="IQR88" s="207" t="s">
        <v>8</v>
      </c>
      <c r="IQS88" s="207" t="s">
        <v>1036</v>
      </c>
      <c r="IQT88" s="207" t="s">
        <v>1586</v>
      </c>
      <c r="IQU88" s="207" t="s">
        <v>1587</v>
      </c>
      <c r="IQV88" s="207" t="s">
        <v>8</v>
      </c>
      <c r="IQW88" s="207" t="s">
        <v>1036</v>
      </c>
      <c r="IQX88" s="207" t="s">
        <v>1586</v>
      </c>
      <c r="IQY88" s="207" t="s">
        <v>1587</v>
      </c>
      <c r="IQZ88" s="207" t="s">
        <v>8</v>
      </c>
      <c r="IRA88" s="207" t="s">
        <v>1036</v>
      </c>
      <c r="IRB88" s="207" t="s">
        <v>1586</v>
      </c>
      <c r="IRC88" s="207" t="s">
        <v>1587</v>
      </c>
      <c r="IRD88" s="207" t="s">
        <v>8</v>
      </c>
      <c r="IRE88" s="207" t="s">
        <v>1036</v>
      </c>
      <c r="IRF88" s="207" t="s">
        <v>1586</v>
      </c>
      <c r="IRG88" s="207" t="s">
        <v>1587</v>
      </c>
      <c r="IRH88" s="207" t="s">
        <v>8</v>
      </c>
      <c r="IRI88" s="207" t="s">
        <v>1036</v>
      </c>
      <c r="IRJ88" s="207" t="s">
        <v>1586</v>
      </c>
      <c r="IRK88" s="207" t="s">
        <v>1587</v>
      </c>
      <c r="IRL88" s="207" t="s">
        <v>8</v>
      </c>
      <c r="IRM88" s="207" t="s">
        <v>1036</v>
      </c>
      <c r="IRN88" s="207" t="s">
        <v>1586</v>
      </c>
      <c r="IRO88" s="207" t="s">
        <v>1587</v>
      </c>
      <c r="IRP88" s="207" t="s">
        <v>8</v>
      </c>
      <c r="IRQ88" s="207" t="s">
        <v>1036</v>
      </c>
      <c r="IRR88" s="207" t="s">
        <v>1586</v>
      </c>
      <c r="IRS88" s="207" t="s">
        <v>1587</v>
      </c>
      <c r="IRT88" s="207" t="s">
        <v>8</v>
      </c>
      <c r="IRU88" s="207" t="s">
        <v>1036</v>
      </c>
      <c r="IRV88" s="207" t="s">
        <v>1586</v>
      </c>
      <c r="IRW88" s="207" t="s">
        <v>1587</v>
      </c>
      <c r="IRX88" s="207" t="s">
        <v>8</v>
      </c>
      <c r="IRY88" s="207" t="s">
        <v>1036</v>
      </c>
      <c r="IRZ88" s="207" t="s">
        <v>1586</v>
      </c>
      <c r="ISA88" s="207" t="s">
        <v>1587</v>
      </c>
      <c r="ISB88" s="207" t="s">
        <v>8</v>
      </c>
      <c r="ISC88" s="207" t="s">
        <v>1036</v>
      </c>
      <c r="ISD88" s="207" t="s">
        <v>1586</v>
      </c>
      <c r="ISE88" s="207" t="s">
        <v>1587</v>
      </c>
      <c r="ISF88" s="207" t="s">
        <v>8</v>
      </c>
      <c r="ISG88" s="207" t="s">
        <v>1036</v>
      </c>
      <c r="ISH88" s="207" t="s">
        <v>1586</v>
      </c>
      <c r="ISI88" s="207" t="s">
        <v>1587</v>
      </c>
      <c r="ISJ88" s="207" t="s">
        <v>8</v>
      </c>
      <c r="ISK88" s="207" t="s">
        <v>1036</v>
      </c>
      <c r="ISL88" s="207" t="s">
        <v>1586</v>
      </c>
      <c r="ISM88" s="207" t="s">
        <v>1587</v>
      </c>
      <c r="ISN88" s="207" t="s">
        <v>8</v>
      </c>
      <c r="ISO88" s="207" t="s">
        <v>1036</v>
      </c>
      <c r="ISP88" s="207" t="s">
        <v>1586</v>
      </c>
      <c r="ISQ88" s="207" t="s">
        <v>1587</v>
      </c>
      <c r="ISR88" s="207" t="s">
        <v>8</v>
      </c>
      <c r="ISS88" s="207" t="s">
        <v>1036</v>
      </c>
      <c r="IST88" s="207" t="s">
        <v>1586</v>
      </c>
      <c r="ISU88" s="207" t="s">
        <v>1587</v>
      </c>
      <c r="ISV88" s="207" t="s">
        <v>8</v>
      </c>
      <c r="ISW88" s="207" t="s">
        <v>1036</v>
      </c>
      <c r="ISX88" s="207" t="s">
        <v>1586</v>
      </c>
      <c r="ISY88" s="207" t="s">
        <v>1587</v>
      </c>
      <c r="ISZ88" s="207" t="s">
        <v>8</v>
      </c>
      <c r="ITA88" s="207" t="s">
        <v>1036</v>
      </c>
      <c r="ITB88" s="207" t="s">
        <v>1586</v>
      </c>
      <c r="ITC88" s="207" t="s">
        <v>1587</v>
      </c>
      <c r="ITD88" s="207" t="s">
        <v>8</v>
      </c>
      <c r="ITE88" s="207" t="s">
        <v>1036</v>
      </c>
      <c r="ITF88" s="207" t="s">
        <v>1586</v>
      </c>
      <c r="ITG88" s="207" t="s">
        <v>1587</v>
      </c>
      <c r="ITH88" s="207" t="s">
        <v>8</v>
      </c>
      <c r="ITI88" s="207" t="s">
        <v>1036</v>
      </c>
      <c r="ITJ88" s="207" t="s">
        <v>1586</v>
      </c>
      <c r="ITK88" s="207" t="s">
        <v>1587</v>
      </c>
      <c r="ITL88" s="207" t="s">
        <v>8</v>
      </c>
      <c r="ITM88" s="207" t="s">
        <v>1036</v>
      </c>
      <c r="ITN88" s="207" t="s">
        <v>1586</v>
      </c>
      <c r="ITO88" s="207" t="s">
        <v>1587</v>
      </c>
      <c r="ITP88" s="207" t="s">
        <v>8</v>
      </c>
      <c r="ITQ88" s="207" t="s">
        <v>1036</v>
      </c>
      <c r="ITR88" s="207" t="s">
        <v>1586</v>
      </c>
      <c r="ITS88" s="207" t="s">
        <v>1587</v>
      </c>
      <c r="ITT88" s="207" t="s">
        <v>8</v>
      </c>
      <c r="ITU88" s="207" t="s">
        <v>1036</v>
      </c>
      <c r="ITV88" s="207" t="s">
        <v>1586</v>
      </c>
      <c r="ITW88" s="207" t="s">
        <v>1587</v>
      </c>
      <c r="ITX88" s="207" t="s">
        <v>8</v>
      </c>
      <c r="ITY88" s="207" t="s">
        <v>1036</v>
      </c>
      <c r="ITZ88" s="207" t="s">
        <v>1586</v>
      </c>
      <c r="IUA88" s="207" t="s">
        <v>1587</v>
      </c>
      <c r="IUB88" s="207" t="s">
        <v>8</v>
      </c>
      <c r="IUC88" s="207" t="s">
        <v>1036</v>
      </c>
      <c r="IUD88" s="207" t="s">
        <v>1586</v>
      </c>
      <c r="IUE88" s="207" t="s">
        <v>1587</v>
      </c>
      <c r="IUF88" s="207" t="s">
        <v>8</v>
      </c>
      <c r="IUG88" s="207" t="s">
        <v>1036</v>
      </c>
      <c r="IUH88" s="207" t="s">
        <v>1586</v>
      </c>
      <c r="IUI88" s="207" t="s">
        <v>1587</v>
      </c>
      <c r="IUJ88" s="207" t="s">
        <v>8</v>
      </c>
      <c r="IUK88" s="207" t="s">
        <v>1036</v>
      </c>
      <c r="IUL88" s="207" t="s">
        <v>1586</v>
      </c>
      <c r="IUM88" s="207" t="s">
        <v>1587</v>
      </c>
      <c r="IUN88" s="207" t="s">
        <v>8</v>
      </c>
      <c r="IUO88" s="207" t="s">
        <v>1036</v>
      </c>
      <c r="IUP88" s="207" t="s">
        <v>1586</v>
      </c>
      <c r="IUQ88" s="207" t="s">
        <v>1587</v>
      </c>
      <c r="IUR88" s="207" t="s">
        <v>8</v>
      </c>
      <c r="IUS88" s="207" t="s">
        <v>1036</v>
      </c>
      <c r="IUT88" s="207" t="s">
        <v>1586</v>
      </c>
      <c r="IUU88" s="207" t="s">
        <v>1587</v>
      </c>
      <c r="IUV88" s="207" t="s">
        <v>8</v>
      </c>
      <c r="IUW88" s="207" t="s">
        <v>1036</v>
      </c>
      <c r="IUX88" s="207" t="s">
        <v>1586</v>
      </c>
      <c r="IUY88" s="207" t="s">
        <v>1587</v>
      </c>
      <c r="IUZ88" s="207" t="s">
        <v>8</v>
      </c>
      <c r="IVA88" s="207" t="s">
        <v>1036</v>
      </c>
      <c r="IVB88" s="207" t="s">
        <v>1586</v>
      </c>
      <c r="IVC88" s="207" t="s">
        <v>1587</v>
      </c>
      <c r="IVD88" s="207" t="s">
        <v>8</v>
      </c>
      <c r="IVE88" s="207" t="s">
        <v>1036</v>
      </c>
      <c r="IVF88" s="207" t="s">
        <v>1586</v>
      </c>
      <c r="IVG88" s="207" t="s">
        <v>1587</v>
      </c>
      <c r="IVH88" s="207" t="s">
        <v>8</v>
      </c>
      <c r="IVI88" s="207" t="s">
        <v>1036</v>
      </c>
      <c r="IVJ88" s="207" t="s">
        <v>1586</v>
      </c>
      <c r="IVK88" s="207" t="s">
        <v>1587</v>
      </c>
      <c r="IVL88" s="207" t="s">
        <v>8</v>
      </c>
      <c r="IVM88" s="207" t="s">
        <v>1036</v>
      </c>
      <c r="IVN88" s="207" t="s">
        <v>1586</v>
      </c>
      <c r="IVO88" s="207" t="s">
        <v>1587</v>
      </c>
      <c r="IVP88" s="207" t="s">
        <v>8</v>
      </c>
      <c r="IVQ88" s="207" t="s">
        <v>1036</v>
      </c>
      <c r="IVR88" s="207" t="s">
        <v>1586</v>
      </c>
      <c r="IVS88" s="207" t="s">
        <v>1587</v>
      </c>
      <c r="IVT88" s="207" t="s">
        <v>8</v>
      </c>
      <c r="IVU88" s="207" t="s">
        <v>1036</v>
      </c>
      <c r="IVV88" s="207" t="s">
        <v>1586</v>
      </c>
      <c r="IVW88" s="207" t="s">
        <v>1587</v>
      </c>
      <c r="IVX88" s="207" t="s">
        <v>8</v>
      </c>
      <c r="IVY88" s="207" t="s">
        <v>1036</v>
      </c>
      <c r="IVZ88" s="207" t="s">
        <v>1586</v>
      </c>
      <c r="IWA88" s="207" t="s">
        <v>1587</v>
      </c>
      <c r="IWB88" s="207" t="s">
        <v>8</v>
      </c>
      <c r="IWC88" s="207" t="s">
        <v>1036</v>
      </c>
      <c r="IWD88" s="207" t="s">
        <v>1586</v>
      </c>
      <c r="IWE88" s="207" t="s">
        <v>1587</v>
      </c>
      <c r="IWF88" s="207" t="s">
        <v>8</v>
      </c>
      <c r="IWG88" s="207" t="s">
        <v>1036</v>
      </c>
      <c r="IWH88" s="207" t="s">
        <v>1586</v>
      </c>
      <c r="IWI88" s="207" t="s">
        <v>1587</v>
      </c>
      <c r="IWJ88" s="207" t="s">
        <v>8</v>
      </c>
      <c r="IWK88" s="207" t="s">
        <v>1036</v>
      </c>
      <c r="IWL88" s="207" t="s">
        <v>1586</v>
      </c>
      <c r="IWM88" s="207" t="s">
        <v>1587</v>
      </c>
      <c r="IWN88" s="207" t="s">
        <v>8</v>
      </c>
      <c r="IWO88" s="207" t="s">
        <v>1036</v>
      </c>
      <c r="IWP88" s="207" t="s">
        <v>1586</v>
      </c>
      <c r="IWQ88" s="207" t="s">
        <v>1587</v>
      </c>
      <c r="IWR88" s="207" t="s">
        <v>8</v>
      </c>
      <c r="IWS88" s="207" t="s">
        <v>1036</v>
      </c>
      <c r="IWT88" s="207" t="s">
        <v>1586</v>
      </c>
      <c r="IWU88" s="207" t="s">
        <v>1587</v>
      </c>
      <c r="IWV88" s="207" t="s">
        <v>8</v>
      </c>
      <c r="IWW88" s="207" t="s">
        <v>1036</v>
      </c>
      <c r="IWX88" s="207" t="s">
        <v>1586</v>
      </c>
      <c r="IWY88" s="207" t="s">
        <v>1587</v>
      </c>
      <c r="IWZ88" s="207" t="s">
        <v>8</v>
      </c>
      <c r="IXA88" s="207" t="s">
        <v>1036</v>
      </c>
      <c r="IXB88" s="207" t="s">
        <v>1586</v>
      </c>
      <c r="IXC88" s="207" t="s">
        <v>1587</v>
      </c>
      <c r="IXD88" s="207" t="s">
        <v>8</v>
      </c>
      <c r="IXE88" s="207" t="s">
        <v>1036</v>
      </c>
      <c r="IXF88" s="207" t="s">
        <v>1586</v>
      </c>
      <c r="IXG88" s="207" t="s">
        <v>1587</v>
      </c>
      <c r="IXH88" s="207" t="s">
        <v>8</v>
      </c>
      <c r="IXI88" s="207" t="s">
        <v>1036</v>
      </c>
      <c r="IXJ88" s="207" t="s">
        <v>1586</v>
      </c>
      <c r="IXK88" s="207" t="s">
        <v>1587</v>
      </c>
      <c r="IXL88" s="207" t="s">
        <v>8</v>
      </c>
      <c r="IXM88" s="207" t="s">
        <v>1036</v>
      </c>
      <c r="IXN88" s="207" t="s">
        <v>1586</v>
      </c>
      <c r="IXO88" s="207" t="s">
        <v>1587</v>
      </c>
      <c r="IXP88" s="207" t="s">
        <v>8</v>
      </c>
      <c r="IXQ88" s="207" t="s">
        <v>1036</v>
      </c>
      <c r="IXR88" s="207" t="s">
        <v>1586</v>
      </c>
      <c r="IXS88" s="207" t="s">
        <v>1587</v>
      </c>
      <c r="IXT88" s="207" t="s">
        <v>8</v>
      </c>
      <c r="IXU88" s="207" t="s">
        <v>1036</v>
      </c>
      <c r="IXV88" s="207" t="s">
        <v>1586</v>
      </c>
      <c r="IXW88" s="207" t="s">
        <v>1587</v>
      </c>
      <c r="IXX88" s="207" t="s">
        <v>8</v>
      </c>
      <c r="IXY88" s="207" t="s">
        <v>1036</v>
      </c>
      <c r="IXZ88" s="207" t="s">
        <v>1586</v>
      </c>
      <c r="IYA88" s="207" t="s">
        <v>1587</v>
      </c>
      <c r="IYB88" s="207" t="s">
        <v>8</v>
      </c>
      <c r="IYC88" s="207" t="s">
        <v>1036</v>
      </c>
      <c r="IYD88" s="207" t="s">
        <v>1586</v>
      </c>
      <c r="IYE88" s="207" t="s">
        <v>1587</v>
      </c>
      <c r="IYF88" s="207" t="s">
        <v>8</v>
      </c>
      <c r="IYG88" s="207" t="s">
        <v>1036</v>
      </c>
      <c r="IYH88" s="207" t="s">
        <v>1586</v>
      </c>
      <c r="IYI88" s="207" t="s">
        <v>1587</v>
      </c>
      <c r="IYJ88" s="207" t="s">
        <v>8</v>
      </c>
      <c r="IYK88" s="207" t="s">
        <v>1036</v>
      </c>
      <c r="IYL88" s="207" t="s">
        <v>1586</v>
      </c>
      <c r="IYM88" s="207" t="s">
        <v>1587</v>
      </c>
      <c r="IYN88" s="207" t="s">
        <v>8</v>
      </c>
      <c r="IYO88" s="207" t="s">
        <v>1036</v>
      </c>
      <c r="IYP88" s="207" t="s">
        <v>1586</v>
      </c>
      <c r="IYQ88" s="207" t="s">
        <v>1587</v>
      </c>
      <c r="IYR88" s="207" t="s">
        <v>8</v>
      </c>
      <c r="IYS88" s="207" t="s">
        <v>1036</v>
      </c>
      <c r="IYT88" s="207" t="s">
        <v>1586</v>
      </c>
      <c r="IYU88" s="207" t="s">
        <v>1587</v>
      </c>
      <c r="IYV88" s="207" t="s">
        <v>8</v>
      </c>
      <c r="IYW88" s="207" t="s">
        <v>1036</v>
      </c>
      <c r="IYX88" s="207" t="s">
        <v>1586</v>
      </c>
      <c r="IYY88" s="207" t="s">
        <v>1587</v>
      </c>
      <c r="IYZ88" s="207" t="s">
        <v>8</v>
      </c>
      <c r="IZA88" s="207" t="s">
        <v>1036</v>
      </c>
      <c r="IZB88" s="207" t="s">
        <v>1586</v>
      </c>
      <c r="IZC88" s="207" t="s">
        <v>1587</v>
      </c>
      <c r="IZD88" s="207" t="s">
        <v>8</v>
      </c>
      <c r="IZE88" s="207" t="s">
        <v>1036</v>
      </c>
      <c r="IZF88" s="207" t="s">
        <v>1586</v>
      </c>
      <c r="IZG88" s="207" t="s">
        <v>1587</v>
      </c>
      <c r="IZH88" s="207" t="s">
        <v>8</v>
      </c>
      <c r="IZI88" s="207" t="s">
        <v>1036</v>
      </c>
      <c r="IZJ88" s="207" t="s">
        <v>1586</v>
      </c>
      <c r="IZK88" s="207" t="s">
        <v>1587</v>
      </c>
      <c r="IZL88" s="207" t="s">
        <v>8</v>
      </c>
      <c r="IZM88" s="207" t="s">
        <v>1036</v>
      </c>
      <c r="IZN88" s="207" t="s">
        <v>1586</v>
      </c>
      <c r="IZO88" s="207" t="s">
        <v>1587</v>
      </c>
      <c r="IZP88" s="207" t="s">
        <v>8</v>
      </c>
      <c r="IZQ88" s="207" t="s">
        <v>1036</v>
      </c>
      <c r="IZR88" s="207" t="s">
        <v>1586</v>
      </c>
      <c r="IZS88" s="207" t="s">
        <v>1587</v>
      </c>
      <c r="IZT88" s="207" t="s">
        <v>8</v>
      </c>
      <c r="IZU88" s="207" t="s">
        <v>1036</v>
      </c>
      <c r="IZV88" s="207" t="s">
        <v>1586</v>
      </c>
      <c r="IZW88" s="207" t="s">
        <v>1587</v>
      </c>
      <c r="IZX88" s="207" t="s">
        <v>8</v>
      </c>
      <c r="IZY88" s="207" t="s">
        <v>1036</v>
      </c>
      <c r="IZZ88" s="207" t="s">
        <v>1586</v>
      </c>
      <c r="JAA88" s="207" t="s">
        <v>1587</v>
      </c>
      <c r="JAB88" s="207" t="s">
        <v>8</v>
      </c>
      <c r="JAC88" s="207" t="s">
        <v>1036</v>
      </c>
      <c r="JAD88" s="207" t="s">
        <v>1586</v>
      </c>
      <c r="JAE88" s="207" t="s">
        <v>1587</v>
      </c>
      <c r="JAF88" s="207" t="s">
        <v>8</v>
      </c>
      <c r="JAG88" s="207" t="s">
        <v>1036</v>
      </c>
      <c r="JAH88" s="207" t="s">
        <v>1586</v>
      </c>
      <c r="JAI88" s="207" t="s">
        <v>1587</v>
      </c>
      <c r="JAJ88" s="207" t="s">
        <v>8</v>
      </c>
      <c r="JAK88" s="207" t="s">
        <v>1036</v>
      </c>
      <c r="JAL88" s="207" t="s">
        <v>1586</v>
      </c>
      <c r="JAM88" s="207" t="s">
        <v>1587</v>
      </c>
      <c r="JAN88" s="207" t="s">
        <v>8</v>
      </c>
      <c r="JAO88" s="207" t="s">
        <v>1036</v>
      </c>
      <c r="JAP88" s="207" t="s">
        <v>1586</v>
      </c>
      <c r="JAQ88" s="207" t="s">
        <v>1587</v>
      </c>
      <c r="JAR88" s="207" t="s">
        <v>8</v>
      </c>
      <c r="JAS88" s="207" t="s">
        <v>1036</v>
      </c>
      <c r="JAT88" s="207" t="s">
        <v>1586</v>
      </c>
      <c r="JAU88" s="207" t="s">
        <v>1587</v>
      </c>
      <c r="JAV88" s="207" t="s">
        <v>8</v>
      </c>
      <c r="JAW88" s="207" t="s">
        <v>1036</v>
      </c>
      <c r="JAX88" s="207" t="s">
        <v>1586</v>
      </c>
      <c r="JAY88" s="207" t="s">
        <v>1587</v>
      </c>
      <c r="JAZ88" s="207" t="s">
        <v>8</v>
      </c>
      <c r="JBA88" s="207" t="s">
        <v>1036</v>
      </c>
      <c r="JBB88" s="207" t="s">
        <v>1586</v>
      </c>
      <c r="JBC88" s="207" t="s">
        <v>1587</v>
      </c>
      <c r="JBD88" s="207" t="s">
        <v>8</v>
      </c>
      <c r="JBE88" s="207" t="s">
        <v>1036</v>
      </c>
      <c r="JBF88" s="207" t="s">
        <v>1586</v>
      </c>
      <c r="JBG88" s="207" t="s">
        <v>1587</v>
      </c>
      <c r="JBH88" s="207" t="s">
        <v>8</v>
      </c>
      <c r="JBI88" s="207" t="s">
        <v>1036</v>
      </c>
      <c r="JBJ88" s="207" t="s">
        <v>1586</v>
      </c>
      <c r="JBK88" s="207" t="s">
        <v>1587</v>
      </c>
      <c r="JBL88" s="207" t="s">
        <v>8</v>
      </c>
      <c r="JBM88" s="207" t="s">
        <v>1036</v>
      </c>
      <c r="JBN88" s="207" t="s">
        <v>1586</v>
      </c>
      <c r="JBO88" s="207" t="s">
        <v>1587</v>
      </c>
      <c r="JBP88" s="207" t="s">
        <v>8</v>
      </c>
      <c r="JBQ88" s="207" t="s">
        <v>1036</v>
      </c>
      <c r="JBR88" s="207" t="s">
        <v>1586</v>
      </c>
      <c r="JBS88" s="207" t="s">
        <v>1587</v>
      </c>
      <c r="JBT88" s="207" t="s">
        <v>8</v>
      </c>
      <c r="JBU88" s="207" t="s">
        <v>1036</v>
      </c>
      <c r="JBV88" s="207" t="s">
        <v>1586</v>
      </c>
      <c r="JBW88" s="207" t="s">
        <v>1587</v>
      </c>
      <c r="JBX88" s="207" t="s">
        <v>8</v>
      </c>
      <c r="JBY88" s="207" t="s">
        <v>1036</v>
      </c>
      <c r="JBZ88" s="207" t="s">
        <v>1586</v>
      </c>
      <c r="JCA88" s="207" t="s">
        <v>1587</v>
      </c>
      <c r="JCB88" s="207" t="s">
        <v>8</v>
      </c>
      <c r="JCC88" s="207" t="s">
        <v>1036</v>
      </c>
      <c r="JCD88" s="207" t="s">
        <v>1586</v>
      </c>
      <c r="JCE88" s="207" t="s">
        <v>1587</v>
      </c>
      <c r="JCF88" s="207" t="s">
        <v>8</v>
      </c>
      <c r="JCG88" s="207" t="s">
        <v>1036</v>
      </c>
      <c r="JCH88" s="207" t="s">
        <v>1586</v>
      </c>
      <c r="JCI88" s="207" t="s">
        <v>1587</v>
      </c>
      <c r="JCJ88" s="207" t="s">
        <v>8</v>
      </c>
      <c r="JCK88" s="207" t="s">
        <v>1036</v>
      </c>
      <c r="JCL88" s="207" t="s">
        <v>1586</v>
      </c>
      <c r="JCM88" s="207" t="s">
        <v>1587</v>
      </c>
      <c r="JCN88" s="207" t="s">
        <v>8</v>
      </c>
      <c r="JCO88" s="207" t="s">
        <v>1036</v>
      </c>
      <c r="JCP88" s="207" t="s">
        <v>1586</v>
      </c>
      <c r="JCQ88" s="207" t="s">
        <v>1587</v>
      </c>
      <c r="JCR88" s="207" t="s">
        <v>8</v>
      </c>
      <c r="JCS88" s="207" t="s">
        <v>1036</v>
      </c>
      <c r="JCT88" s="207" t="s">
        <v>1586</v>
      </c>
      <c r="JCU88" s="207" t="s">
        <v>1587</v>
      </c>
      <c r="JCV88" s="207" t="s">
        <v>8</v>
      </c>
      <c r="JCW88" s="207" t="s">
        <v>1036</v>
      </c>
      <c r="JCX88" s="207" t="s">
        <v>1586</v>
      </c>
      <c r="JCY88" s="207" t="s">
        <v>1587</v>
      </c>
      <c r="JCZ88" s="207" t="s">
        <v>8</v>
      </c>
      <c r="JDA88" s="207" t="s">
        <v>1036</v>
      </c>
      <c r="JDB88" s="207" t="s">
        <v>1586</v>
      </c>
      <c r="JDC88" s="207" t="s">
        <v>1587</v>
      </c>
      <c r="JDD88" s="207" t="s">
        <v>8</v>
      </c>
      <c r="JDE88" s="207" t="s">
        <v>1036</v>
      </c>
      <c r="JDF88" s="207" t="s">
        <v>1586</v>
      </c>
      <c r="JDG88" s="207" t="s">
        <v>1587</v>
      </c>
      <c r="JDH88" s="207" t="s">
        <v>8</v>
      </c>
      <c r="JDI88" s="207" t="s">
        <v>1036</v>
      </c>
      <c r="JDJ88" s="207" t="s">
        <v>1586</v>
      </c>
      <c r="JDK88" s="207" t="s">
        <v>1587</v>
      </c>
      <c r="JDL88" s="207" t="s">
        <v>8</v>
      </c>
      <c r="JDM88" s="207" t="s">
        <v>1036</v>
      </c>
      <c r="JDN88" s="207" t="s">
        <v>1586</v>
      </c>
      <c r="JDO88" s="207" t="s">
        <v>1587</v>
      </c>
      <c r="JDP88" s="207" t="s">
        <v>8</v>
      </c>
      <c r="JDQ88" s="207" t="s">
        <v>1036</v>
      </c>
      <c r="JDR88" s="207" t="s">
        <v>1586</v>
      </c>
      <c r="JDS88" s="207" t="s">
        <v>1587</v>
      </c>
      <c r="JDT88" s="207" t="s">
        <v>8</v>
      </c>
      <c r="JDU88" s="207" t="s">
        <v>1036</v>
      </c>
      <c r="JDV88" s="207" t="s">
        <v>1586</v>
      </c>
      <c r="JDW88" s="207" t="s">
        <v>1587</v>
      </c>
      <c r="JDX88" s="207" t="s">
        <v>8</v>
      </c>
      <c r="JDY88" s="207" t="s">
        <v>1036</v>
      </c>
      <c r="JDZ88" s="207" t="s">
        <v>1586</v>
      </c>
      <c r="JEA88" s="207" t="s">
        <v>1587</v>
      </c>
      <c r="JEB88" s="207" t="s">
        <v>8</v>
      </c>
      <c r="JEC88" s="207" t="s">
        <v>1036</v>
      </c>
      <c r="JED88" s="207" t="s">
        <v>1586</v>
      </c>
      <c r="JEE88" s="207" t="s">
        <v>1587</v>
      </c>
      <c r="JEF88" s="207" t="s">
        <v>8</v>
      </c>
      <c r="JEG88" s="207" t="s">
        <v>1036</v>
      </c>
      <c r="JEH88" s="207" t="s">
        <v>1586</v>
      </c>
      <c r="JEI88" s="207" t="s">
        <v>1587</v>
      </c>
      <c r="JEJ88" s="207" t="s">
        <v>8</v>
      </c>
      <c r="JEK88" s="207" t="s">
        <v>1036</v>
      </c>
      <c r="JEL88" s="207" t="s">
        <v>1586</v>
      </c>
      <c r="JEM88" s="207" t="s">
        <v>1587</v>
      </c>
      <c r="JEN88" s="207" t="s">
        <v>8</v>
      </c>
      <c r="JEO88" s="207" t="s">
        <v>1036</v>
      </c>
      <c r="JEP88" s="207" t="s">
        <v>1586</v>
      </c>
      <c r="JEQ88" s="207" t="s">
        <v>1587</v>
      </c>
      <c r="JER88" s="207" t="s">
        <v>8</v>
      </c>
      <c r="JES88" s="207" t="s">
        <v>1036</v>
      </c>
      <c r="JET88" s="207" t="s">
        <v>1586</v>
      </c>
      <c r="JEU88" s="207" t="s">
        <v>1587</v>
      </c>
      <c r="JEV88" s="207" t="s">
        <v>8</v>
      </c>
      <c r="JEW88" s="207" t="s">
        <v>1036</v>
      </c>
      <c r="JEX88" s="207" t="s">
        <v>1586</v>
      </c>
      <c r="JEY88" s="207" t="s">
        <v>1587</v>
      </c>
      <c r="JEZ88" s="207" t="s">
        <v>8</v>
      </c>
      <c r="JFA88" s="207" t="s">
        <v>1036</v>
      </c>
      <c r="JFB88" s="207" t="s">
        <v>1586</v>
      </c>
      <c r="JFC88" s="207" t="s">
        <v>1587</v>
      </c>
      <c r="JFD88" s="207" t="s">
        <v>8</v>
      </c>
      <c r="JFE88" s="207" t="s">
        <v>1036</v>
      </c>
      <c r="JFF88" s="207" t="s">
        <v>1586</v>
      </c>
      <c r="JFG88" s="207" t="s">
        <v>1587</v>
      </c>
      <c r="JFH88" s="207" t="s">
        <v>8</v>
      </c>
      <c r="JFI88" s="207" t="s">
        <v>1036</v>
      </c>
      <c r="JFJ88" s="207" t="s">
        <v>1586</v>
      </c>
      <c r="JFK88" s="207" t="s">
        <v>1587</v>
      </c>
      <c r="JFL88" s="207" t="s">
        <v>8</v>
      </c>
      <c r="JFM88" s="207" t="s">
        <v>1036</v>
      </c>
      <c r="JFN88" s="207" t="s">
        <v>1586</v>
      </c>
      <c r="JFO88" s="207" t="s">
        <v>1587</v>
      </c>
      <c r="JFP88" s="207" t="s">
        <v>8</v>
      </c>
      <c r="JFQ88" s="207" t="s">
        <v>1036</v>
      </c>
      <c r="JFR88" s="207" t="s">
        <v>1586</v>
      </c>
      <c r="JFS88" s="207" t="s">
        <v>1587</v>
      </c>
      <c r="JFT88" s="207" t="s">
        <v>8</v>
      </c>
      <c r="JFU88" s="207" t="s">
        <v>1036</v>
      </c>
      <c r="JFV88" s="207" t="s">
        <v>1586</v>
      </c>
      <c r="JFW88" s="207" t="s">
        <v>1587</v>
      </c>
      <c r="JFX88" s="207" t="s">
        <v>8</v>
      </c>
      <c r="JFY88" s="207" t="s">
        <v>1036</v>
      </c>
      <c r="JFZ88" s="207" t="s">
        <v>1586</v>
      </c>
      <c r="JGA88" s="207" t="s">
        <v>1587</v>
      </c>
      <c r="JGB88" s="207" t="s">
        <v>8</v>
      </c>
      <c r="JGC88" s="207" t="s">
        <v>1036</v>
      </c>
      <c r="JGD88" s="207" t="s">
        <v>1586</v>
      </c>
      <c r="JGE88" s="207" t="s">
        <v>1587</v>
      </c>
      <c r="JGF88" s="207" t="s">
        <v>8</v>
      </c>
      <c r="JGG88" s="207" t="s">
        <v>1036</v>
      </c>
      <c r="JGH88" s="207" t="s">
        <v>1586</v>
      </c>
      <c r="JGI88" s="207" t="s">
        <v>1587</v>
      </c>
      <c r="JGJ88" s="207" t="s">
        <v>8</v>
      </c>
      <c r="JGK88" s="207" t="s">
        <v>1036</v>
      </c>
      <c r="JGL88" s="207" t="s">
        <v>1586</v>
      </c>
      <c r="JGM88" s="207" t="s">
        <v>1587</v>
      </c>
      <c r="JGN88" s="207" t="s">
        <v>8</v>
      </c>
      <c r="JGO88" s="207" t="s">
        <v>1036</v>
      </c>
      <c r="JGP88" s="207" t="s">
        <v>1586</v>
      </c>
      <c r="JGQ88" s="207" t="s">
        <v>1587</v>
      </c>
      <c r="JGR88" s="207" t="s">
        <v>8</v>
      </c>
      <c r="JGS88" s="207" t="s">
        <v>1036</v>
      </c>
      <c r="JGT88" s="207" t="s">
        <v>1586</v>
      </c>
      <c r="JGU88" s="207" t="s">
        <v>1587</v>
      </c>
      <c r="JGV88" s="207" t="s">
        <v>8</v>
      </c>
      <c r="JGW88" s="207" t="s">
        <v>1036</v>
      </c>
      <c r="JGX88" s="207" t="s">
        <v>1586</v>
      </c>
      <c r="JGY88" s="207" t="s">
        <v>1587</v>
      </c>
      <c r="JGZ88" s="207" t="s">
        <v>8</v>
      </c>
      <c r="JHA88" s="207" t="s">
        <v>1036</v>
      </c>
      <c r="JHB88" s="207" t="s">
        <v>1586</v>
      </c>
      <c r="JHC88" s="207" t="s">
        <v>1587</v>
      </c>
      <c r="JHD88" s="207" t="s">
        <v>8</v>
      </c>
      <c r="JHE88" s="207" t="s">
        <v>1036</v>
      </c>
      <c r="JHF88" s="207" t="s">
        <v>1586</v>
      </c>
      <c r="JHG88" s="207" t="s">
        <v>1587</v>
      </c>
      <c r="JHH88" s="207" t="s">
        <v>8</v>
      </c>
      <c r="JHI88" s="207" t="s">
        <v>1036</v>
      </c>
      <c r="JHJ88" s="207" t="s">
        <v>1586</v>
      </c>
      <c r="JHK88" s="207" t="s">
        <v>1587</v>
      </c>
      <c r="JHL88" s="207" t="s">
        <v>8</v>
      </c>
      <c r="JHM88" s="207" t="s">
        <v>1036</v>
      </c>
      <c r="JHN88" s="207" t="s">
        <v>1586</v>
      </c>
      <c r="JHO88" s="207" t="s">
        <v>1587</v>
      </c>
      <c r="JHP88" s="207" t="s">
        <v>8</v>
      </c>
      <c r="JHQ88" s="207" t="s">
        <v>1036</v>
      </c>
      <c r="JHR88" s="207" t="s">
        <v>1586</v>
      </c>
      <c r="JHS88" s="207" t="s">
        <v>1587</v>
      </c>
      <c r="JHT88" s="207" t="s">
        <v>8</v>
      </c>
      <c r="JHU88" s="207" t="s">
        <v>1036</v>
      </c>
      <c r="JHV88" s="207" t="s">
        <v>1586</v>
      </c>
      <c r="JHW88" s="207" t="s">
        <v>1587</v>
      </c>
      <c r="JHX88" s="207" t="s">
        <v>8</v>
      </c>
      <c r="JHY88" s="207" t="s">
        <v>1036</v>
      </c>
      <c r="JHZ88" s="207" t="s">
        <v>1586</v>
      </c>
      <c r="JIA88" s="207" t="s">
        <v>1587</v>
      </c>
      <c r="JIB88" s="207" t="s">
        <v>8</v>
      </c>
      <c r="JIC88" s="207" t="s">
        <v>1036</v>
      </c>
      <c r="JID88" s="207" t="s">
        <v>1586</v>
      </c>
      <c r="JIE88" s="207" t="s">
        <v>1587</v>
      </c>
      <c r="JIF88" s="207" t="s">
        <v>8</v>
      </c>
      <c r="JIG88" s="207" t="s">
        <v>1036</v>
      </c>
      <c r="JIH88" s="207" t="s">
        <v>1586</v>
      </c>
      <c r="JII88" s="207" t="s">
        <v>1587</v>
      </c>
      <c r="JIJ88" s="207" t="s">
        <v>8</v>
      </c>
      <c r="JIK88" s="207" t="s">
        <v>1036</v>
      </c>
      <c r="JIL88" s="207" t="s">
        <v>1586</v>
      </c>
      <c r="JIM88" s="207" t="s">
        <v>1587</v>
      </c>
      <c r="JIN88" s="207" t="s">
        <v>8</v>
      </c>
      <c r="JIO88" s="207" t="s">
        <v>1036</v>
      </c>
      <c r="JIP88" s="207" t="s">
        <v>1586</v>
      </c>
      <c r="JIQ88" s="207" t="s">
        <v>1587</v>
      </c>
      <c r="JIR88" s="207" t="s">
        <v>8</v>
      </c>
      <c r="JIS88" s="207" t="s">
        <v>1036</v>
      </c>
      <c r="JIT88" s="207" t="s">
        <v>1586</v>
      </c>
      <c r="JIU88" s="207" t="s">
        <v>1587</v>
      </c>
      <c r="JIV88" s="207" t="s">
        <v>8</v>
      </c>
      <c r="JIW88" s="207" t="s">
        <v>1036</v>
      </c>
      <c r="JIX88" s="207" t="s">
        <v>1586</v>
      </c>
      <c r="JIY88" s="207" t="s">
        <v>1587</v>
      </c>
      <c r="JIZ88" s="207" t="s">
        <v>8</v>
      </c>
      <c r="JJA88" s="207" t="s">
        <v>1036</v>
      </c>
      <c r="JJB88" s="207" t="s">
        <v>1586</v>
      </c>
      <c r="JJC88" s="207" t="s">
        <v>1587</v>
      </c>
      <c r="JJD88" s="207" t="s">
        <v>8</v>
      </c>
      <c r="JJE88" s="207" t="s">
        <v>1036</v>
      </c>
      <c r="JJF88" s="207" t="s">
        <v>1586</v>
      </c>
      <c r="JJG88" s="207" t="s">
        <v>1587</v>
      </c>
      <c r="JJH88" s="207" t="s">
        <v>8</v>
      </c>
      <c r="JJI88" s="207" t="s">
        <v>1036</v>
      </c>
      <c r="JJJ88" s="207" t="s">
        <v>1586</v>
      </c>
      <c r="JJK88" s="207" t="s">
        <v>1587</v>
      </c>
      <c r="JJL88" s="207" t="s">
        <v>8</v>
      </c>
      <c r="JJM88" s="207" t="s">
        <v>1036</v>
      </c>
      <c r="JJN88" s="207" t="s">
        <v>1586</v>
      </c>
      <c r="JJO88" s="207" t="s">
        <v>1587</v>
      </c>
      <c r="JJP88" s="207" t="s">
        <v>8</v>
      </c>
      <c r="JJQ88" s="207" t="s">
        <v>1036</v>
      </c>
      <c r="JJR88" s="207" t="s">
        <v>1586</v>
      </c>
      <c r="JJS88" s="207" t="s">
        <v>1587</v>
      </c>
      <c r="JJT88" s="207" t="s">
        <v>8</v>
      </c>
      <c r="JJU88" s="207" t="s">
        <v>1036</v>
      </c>
      <c r="JJV88" s="207" t="s">
        <v>1586</v>
      </c>
      <c r="JJW88" s="207" t="s">
        <v>1587</v>
      </c>
      <c r="JJX88" s="207" t="s">
        <v>8</v>
      </c>
      <c r="JJY88" s="207" t="s">
        <v>1036</v>
      </c>
      <c r="JJZ88" s="207" t="s">
        <v>1586</v>
      </c>
      <c r="JKA88" s="207" t="s">
        <v>1587</v>
      </c>
      <c r="JKB88" s="207" t="s">
        <v>8</v>
      </c>
      <c r="JKC88" s="207" t="s">
        <v>1036</v>
      </c>
      <c r="JKD88" s="207" t="s">
        <v>1586</v>
      </c>
      <c r="JKE88" s="207" t="s">
        <v>1587</v>
      </c>
      <c r="JKF88" s="207" t="s">
        <v>8</v>
      </c>
      <c r="JKG88" s="207" t="s">
        <v>1036</v>
      </c>
      <c r="JKH88" s="207" t="s">
        <v>1586</v>
      </c>
      <c r="JKI88" s="207" t="s">
        <v>1587</v>
      </c>
      <c r="JKJ88" s="207" t="s">
        <v>8</v>
      </c>
      <c r="JKK88" s="207" t="s">
        <v>1036</v>
      </c>
      <c r="JKL88" s="207" t="s">
        <v>1586</v>
      </c>
      <c r="JKM88" s="207" t="s">
        <v>1587</v>
      </c>
      <c r="JKN88" s="207" t="s">
        <v>8</v>
      </c>
      <c r="JKO88" s="207" t="s">
        <v>1036</v>
      </c>
      <c r="JKP88" s="207" t="s">
        <v>1586</v>
      </c>
      <c r="JKQ88" s="207" t="s">
        <v>1587</v>
      </c>
      <c r="JKR88" s="207" t="s">
        <v>8</v>
      </c>
      <c r="JKS88" s="207" t="s">
        <v>1036</v>
      </c>
      <c r="JKT88" s="207" t="s">
        <v>1586</v>
      </c>
      <c r="JKU88" s="207" t="s">
        <v>1587</v>
      </c>
      <c r="JKV88" s="207" t="s">
        <v>8</v>
      </c>
      <c r="JKW88" s="207" t="s">
        <v>1036</v>
      </c>
      <c r="JKX88" s="207" t="s">
        <v>1586</v>
      </c>
      <c r="JKY88" s="207" t="s">
        <v>1587</v>
      </c>
      <c r="JKZ88" s="207" t="s">
        <v>8</v>
      </c>
      <c r="JLA88" s="207" t="s">
        <v>1036</v>
      </c>
      <c r="JLB88" s="207" t="s">
        <v>1586</v>
      </c>
      <c r="JLC88" s="207" t="s">
        <v>1587</v>
      </c>
      <c r="JLD88" s="207" t="s">
        <v>8</v>
      </c>
      <c r="JLE88" s="207" t="s">
        <v>1036</v>
      </c>
      <c r="JLF88" s="207" t="s">
        <v>1586</v>
      </c>
      <c r="JLG88" s="207" t="s">
        <v>1587</v>
      </c>
      <c r="JLH88" s="207" t="s">
        <v>8</v>
      </c>
      <c r="JLI88" s="207" t="s">
        <v>1036</v>
      </c>
      <c r="JLJ88" s="207" t="s">
        <v>1586</v>
      </c>
      <c r="JLK88" s="207" t="s">
        <v>1587</v>
      </c>
      <c r="JLL88" s="207" t="s">
        <v>8</v>
      </c>
      <c r="JLM88" s="207" t="s">
        <v>1036</v>
      </c>
      <c r="JLN88" s="207" t="s">
        <v>1586</v>
      </c>
      <c r="JLO88" s="207" t="s">
        <v>1587</v>
      </c>
      <c r="JLP88" s="207" t="s">
        <v>8</v>
      </c>
      <c r="JLQ88" s="207" t="s">
        <v>1036</v>
      </c>
      <c r="JLR88" s="207" t="s">
        <v>1586</v>
      </c>
      <c r="JLS88" s="207" t="s">
        <v>1587</v>
      </c>
      <c r="JLT88" s="207" t="s">
        <v>8</v>
      </c>
      <c r="JLU88" s="207" t="s">
        <v>1036</v>
      </c>
      <c r="JLV88" s="207" t="s">
        <v>1586</v>
      </c>
      <c r="JLW88" s="207" t="s">
        <v>1587</v>
      </c>
      <c r="JLX88" s="207" t="s">
        <v>8</v>
      </c>
      <c r="JLY88" s="207" t="s">
        <v>1036</v>
      </c>
      <c r="JLZ88" s="207" t="s">
        <v>1586</v>
      </c>
      <c r="JMA88" s="207" t="s">
        <v>1587</v>
      </c>
      <c r="JMB88" s="207" t="s">
        <v>8</v>
      </c>
      <c r="JMC88" s="207" t="s">
        <v>1036</v>
      </c>
      <c r="JMD88" s="207" t="s">
        <v>1586</v>
      </c>
      <c r="JME88" s="207" t="s">
        <v>1587</v>
      </c>
      <c r="JMF88" s="207" t="s">
        <v>8</v>
      </c>
      <c r="JMG88" s="207" t="s">
        <v>1036</v>
      </c>
      <c r="JMH88" s="207" t="s">
        <v>1586</v>
      </c>
      <c r="JMI88" s="207" t="s">
        <v>1587</v>
      </c>
      <c r="JMJ88" s="207" t="s">
        <v>8</v>
      </c>
      <c r="JMK88" s="207" t="s">
        <v>1036</v>
      </c>
      <c r="JML88" s="207" t="s">
        <v>1586</v>
      </c>
      <c r="JMM88" s="207" t="s">
        <v>1587</v>
      </c>
      <c r="JMN88" s="207" t="s">
        <v>8</v>
      </c>
      <c r="JMO88" s="207" t="s">
        <v>1036</v>
      </c>
      <c r="JMP88" s="207" t="s">
        <v>1586</v>
      </c>
      <c r="JMQ88" s="207" t="s">
        <v>1587</v>
      </c>
      <c r="JMR88" s="207" t="s">
        <v>8</v>
      </c>
      <c r="JMS88" s="207" t="s">
        <v>1036</v>
      </c>
      <c r="JMT88" s="207" t="s">
        <v>1586</v>
      </c>
      <c r="JMU88" s="207" t="s">
        <v>1587</v>
      </c>
      <c r="JMV88" s="207" t="s">
        <v>8</v>
      </c>
      <c r="JMW88" s="207" t="s">
        <v>1036</v>
      </c>
      <c r="JMX88" s="207" t="s">
        <v>1586</v>
      </c>
      <c r="JMY88" s="207" t="s">
        <v>1587</v>
      </c>
      <c r="JMZ88" s="207" t="s">
        <v>8</v>
      </c>
      <c r="JNA88" s="207" t="s">
        <v>1036</v>
      </c>
      <c r="JNB88" s="207" t="s">
        <v>1586</v>
      </c>
      <c r="JNC88" s="207" t="s">
        <v>1587</v>
      </c>
      <c r="JND88" s="207" t="s">
        <v>8</v>
      </c>
      <c r="JNE88" s="207" t="s">
        <v>1036</v>
      </c>
      <c r="JNF88" s="207" t="s">
        <v>1586</v>
      </c>
      <c r="JNG88" s="207" t="s">
        <v>1587</v>
      </c>
      <c r="JNH88" s="207" t="s">
        <v>8</v>
      </c>
      <c r="JNI88" s="207" t="s">
        <v>1036</v>
      </c>
      <c r="JNJ88" s="207" t="s">
        <v>1586</v>
      </c>
      <c r="JNK88" s="207" t="s">
        <v>1587</v>
      </c>
      <c r="JNL88" s="207" t="s">
        <v>8</v>
      </c>
      <c r="JNM88" s="207" t="s">
        <v>1036</v>
      </c>
      <c r="JNN88" s="207" t="s">
        <v>1586</v>
      </c>
      <c r="JNO88" s="207" t="s">
        <v>1587</v>
      </c>
      <c r="JNP88" s="207" t="s">
        <v>8</v>
      </c>
      <c r="JNQ88" s="207" t="s">
        <v>1036</v>
      </c>
      <c r="JNR88" s="207" t="s">
        <v>1586</v>
      </c>
      <c r="JNS88" s="207" t="s">
        <v>1587</v>
      </c>
      <c r="JNT88" s="207" t="s">
        <v>8</v>
      </c>
      <c r="JNU88" s="207" t="s">
        <v>1036</v>
      </c>
      <c r="JNV88" s="207" t="s">
        <v>1586</v>
      </c>
      <c r="JNW88" s="207" t="s">
        <v>1587</v>
      </c>
      <c r="JNX88" s="207" t="s">
        <v>8</v>
      </c>
      <c r="JNY88" s="207" t="s">
        <v>1036</v>
      </c>
      <c r="JNZ88" s="207" t="s">
        <v>1586</v>
      </c>
      <c r="JOA88" s="207" t="s">
        <v>1587</v>
      </c>
      <c r="JOB88" s="207" t="s">
        <v>8</v>
      </c>
      <c r="JOC88" s="207" t="s">
        <v>1036</v>
      </c>
      <c r="JOD88" s="207" t="s">
        <v>1586</v>
      </c>
      <c r="JOE88" s="207" t="s">
        <v>1587</v>
      </c>
      <c r="JOF88" s="207" t="s">
        <v>8</v>
      </c>
      <c r="JOG88" s="207" t="s">
        <v>1036</v>
      </c>
      <c r="JOH88" s="207" t="s">
        <v>1586</v>
      </c>
      <c r="JOI88" s="207" t="s">
        <v>1587</v>
      </c>
      <c r="JOJ88" s="207" t="s">
        <v>8</v>
      </c>
      <c r="JOK88" s="207" t="s">
        <v>1036</v>
      </c>
      <c r="JOL88" s="207" t="s">
        <v>1586</v>
      </c>
      <c r="JOM88" s="207" t="s">
        <v>1587</v>
      </c>
      <c r="JON88" s="207" t="s">
        <v>8</v>
      </c>
      <c r="JOO88" s="207" t="s">
        <v>1036</v>
      </c>
      <c r="JOP88" s="207" t="s">
        <v>1586</v>
      </c>
      <c r="JOQ88" s="207" t="s">
        <v>1587</v>
      </c>
      <c r="JOR88" s="207" t="s">
        <v>8</v>
      </c>
      <c r="JOS88" s="207" t="s">
        <v>1036</v>
      </c>
      <c r="JOT88" s="207" t="s">
        <v>1586</v>
      </c>
      <c r="JOU88" s="207" t="s">
        <v>1587</v>
      </c>
      <c r="JOV88" s="207" t="s">
        <v>8</v>
      </c>
      <c r="JOW88" s="207" t="s">
        <v>1036</v>
      </c>
      <c r="JOX88" s="207" t="s">
        <v>1586</v>
      </c>
      <c r="JOY88" s="207" t="s">
        <v>1587</v>
      </c>
      <c r="JOZ88" s="207" t="s">
        <v>8</v>
      </c>
      <c r="JPA88" s="207" t="s">
        <v>1036</v>
      </c>
      <c r="JPB88" s="207" t="s">
        <v>1586</v>
      </c>
      <c r="JPC88" s="207" t="s">
        <v>1587</v>
      </c>
      <c r="JPD88" s="207" t="s">
        <v>8</v>
      </c>
      <c r="JPE88" s="207" t="s">
        <v>1036</v>
      </c>
      <c r="JPF88" s="207" t="s">
        <v>1586</v>
      </c>
      <c r="JPG88" s="207" t="s">
        <v>1587</v>
      </c>
      <c r="JPH88" s="207" t="s">
        <v>8</v>
      </c>
      <c r="JPI88" s="207" t="s">
        <v>1036</v>
      </c>
      <c r="JPJ88" s="207" t="s">
        <v>1586</v>
      </c>
      <c r="JPK88" s="207" t="s">
        <v>1587</v>
      </c>
      <c r="JPL88" s="207" t="s">
        <v>8</v>
      </c>
      <c r="JPM88" s="207" t="s">
        <v>1036</v>
      </c>
      <c r="JPN88" s="207" t="s">
        <v>1586</v>
      </c>
      <c r="JPO88" s="207" t="s">
        <v>1587</v>
      </c>
      <c r="JPP88" s="207" t="s">
        <v>8</v>
      </c>
      <c r="JPQ88" s="207" t="s">
        <v>1036</v>
      </c>
      <c r="JPR88" s="207" t="s">
        <v>1586</v>
      </c>
      <c r="JPS88" s="207" t="s">
        <v>1587</v>
      </c>
      <c r="JPT88" s="207" t="s">
        <v>8</v>
      </c>
      <c r="JPU88" s="207" t="s">
        <v>1036</v>
      </c>
      <c r="JPV88" s="207" t="s">
        <v>1586</v>
      </c>
      <c r="JPW88" s="207" t="s">
        <v>1587</v>
      </c>
      <c r="JPX88" s="207" t="s">
        <v>8</v>
      </c>
      <c r="JPY88" s="207" t="s">
        <v>1036</v>
      </c>
      <c r="JPZ88" s="207" t="s">
        <v>1586</v>
      </c>
      <c r="JQA88" s="207" t="s">
        <v>1587</v>
      </c>
      <c r="JQB88" s="207" t="s">
        <v>8</v>
      </c>
      <c r="JQC88" s="207" t="s">
        <v>1036</v>
      </c>
      <c r="JQD88" s="207" t="s">
        <v>1586</v>
      </c>
      <c r="JQE88" s="207" t="s">
        <v>1587</v>
      </c>
      <c r="JQF88" s="207" t="s">
        <v>8</v>
      </c>
      <c r="JQG88" s="207" t="s">
        <v>1036</v>
      </c>
      <c r="JQH88" s="207" t="s">
        <v>1586</v>
      </c>
      <c r="JQI88" s="207" t="s">
        <v>1587</v>
      </c>
      <c r="JQJ88" s="207" t="s">
        <v>8</v>
      </c>
      <c r="JQK88" s="207" t="s">
        <v>1036</v>
      </c>
      <c r="JQL88" s="207" t="s">
        <v>1586</v>
      </c>
      <c r="JQM88" s="207" t="s">
        <v>1587</v>
      </c>
      <c r="JQN88" s="207" t="s">
        <v>8</v>
      </c>
      <c r="JQO88" s="207" t="s">
        <v>1036</v>
      </c>
      <c r="JQP88" s="207" t="s">
        <v>1586</v>
      </c>
      <c r="JQQ88" s="207" t="s">
        <v>1587</v>
      </c>
      <c r="JQR88" s="207" t="s">
        <v>8</v>
      </c>
      <c r="JQS88" s="207" t="s">
        <v>1036</v>
      </c>
      <c r="JQT88" s="207" t="s">
        <v>1586</v>
      </c>
      <c r="JQU88" s="207" t="s">
        <v>1587</v>
      </c>
      <c r="JQV88" s="207" t="s">
        <v>8</v>
      </c>
      <c r="JQW88" s="207" t="s">
        <v>1036</v>
      </c>
      <c r="JQX88" s="207" t="s">
        <v>1586</v>
      </c>
      <c r="JQY88" s="207" t="s">
        <v>1587</v>
      </c>
      <c r="JQZ88" s="207" t="s">
        <v>8</v>
      </c>
      <c r="JRA88" s="207" t="s">
        <v>1036</v>
      </c>
      <c r="JRB88" s="207" t="s">
        <v>1586</v>
      </c>
      <c r="JRC88" s="207" t="s">
        <v>1587</v>
      </c>
      <c r="JRD88" s="207" t="s">
        <v>8</v>
      </c>
      <c r="JRE88" s="207" t="s">
        <v>1036</v>
      </c>
      <c r="JRF88" s="207" t="s">
        <v>1586</v>
      </c>
      <c r="JRG88" s="207" t="s">
        <v>1587</v>
      </c>
      <c r="JRH88" s="207" t="s">
        <v>8</v>
      </c>
      <c r="JRI88" s="207" t="s">
        <v>1036</v>
      </c>
      <c r="JRJ88" s="207" t="s">
        <v>1586</v>
      </c>
      <c r="JRK88" s="207" t="s">
        <v>1587</v>
      </c>
      <c r="JRL88" s="207" t="s">
        <v>8</v>
      </c>
      <c r="JRM88" s="207" t="s">
        <v>1036</v>
      </c>
      <c r="JRN88" s="207" t="s">
        <v>1586</v>
      </c>
      <c r="JRO88" s="207" t="s">
        <v>1587</v>
      </c>
      <c r="JRP88" s="207" t="s">
        <v>8</v>
      </c>
      <c r="JRQ88" s="207" t="s">
        <v>1036</v>
      </c>
      <c r="JRR88" s="207" t="s">
        <v>1586</v>
      </c>
      <c r="JRS88" s="207" t="s">
        <v>1587</v>
      </c>
      <c r="JRT88" s="207" t="s">
        <v>8</v>
      </c>
      <c r="JRU88" s="207" t="s">
        <v>1036</v>
      </c>
      <c r="JRV88" s="207" t="s">
        <v>1586</v>
      </c>
      <c r="JRW88" s="207" t="s">
        <v>1587</v>
      </c>
      <c r="JRX88" s="207" t="s">
        <v>8</v>
      </c>
      <c r="JRY88" s="207" t="s">
        <v>1036</v>
      </c>
      <c r="JRZ88" s="207" t="s">
        <v>1586</v>
      </c>
      <c r="JSA88" s="207" t="s">
        <v>1587</v>
      </c>
      <c r="JSB88" s="207" t="s">
        <v>8</v>
      </c>
      <c r="JSC88" s="207" t="s">
        <v>1036</v>
      </c>
      <c r="JSD88" s="207" t="s">
        <v>1586</v>
      </c>
      <c r="JSE88" s="207" t="s">
        <v>1587</v>
      </c>
      <c r="JSF88" s="207" t="s">
        <v>8</v>
      </c>
      <c r="JSG88" s="207" t="s">
        <v>1036</v>
      </c>
      <c r="JSH88" s="207" t="s">
        <v>1586</v>
      </c>
      <c r="JSI88" s="207" t="s">
        <v>1587</v>
      </c>
      <c r="JSJ88" s="207" t="s">
        <v>8</v>
      </c>
      <c r="JSK88" s="207" t="s">
        <v>1036</v>
      </c>
      <c r="JSL88" s="207" t="s">
        <v>1586</v>
      </c>
      <c r="JSM88" s="207" t="s">
        <v>1587</v>
      </c>
      <c r="JSN88" s="207" t="s">
        <v>8</v>
      </c>
      <c r="JSO88" s="207" t="s">
        <v>1036</v>
      </c>
      <c r="JSP88" s="207" t="s">
        <v>1586</v>
      </c>
      <c r="JSQ88" s="207" t="s">
        <v>1587</v>
      </c>
      <c r="JSR88" s="207" t="s">
        <v>8</v>
      </c>
      <c r="JSS88" s="207" t="s">
        <v>1036</v>
      </c>
      <c r="JST88" s="207" t="s">
        <v>1586</v>
      </c>
      <c r="JSU88" s="207" t="s">
        <v>1587</v>
      </c>
      <c r="JSV88" s="207" t="s">
        <v>8</v>
      </c>
      <c r="JSW88" s="207" t="s">
        <v>1036</v>
      </c>
      <c r="JSX88" s="207" t="s">
        <v>1586</v>
      </c>
      <c r="JSY88" s="207" t="s">
        <v>1587</v>
      </c>
      <c r="JSZ88" s="207" t="s">
        <v>8</v>
      </c>
      <c r="JTA88" s="207" t="s">
        <v>1036</v>
      </c>
      <c r="JTB88" s="207" t="s">
        <v>1586</v>
      </c>
      <c r="JTC88" s="207" t="s">
        <v>1587</v>
      </c>
      <c r="JTD88" s="207" t="s">
        <v>8</v>
      </c>
      <c r="JTE88" s="207" t="s">
        <v>1036</v>
      </c>
      <c r="JTF88" s="207" t="s">
        <v>1586</v>
      </c>
      <c r="JTG88" s="207" t="s">
        <v>1587</v>
      </c>
      <c r="JTH88" s="207" t="s">
        <v>8</v>
      </c>
      <c r="JTI88" s="207" t="s">
        <v>1036</v>
      </c>
      <c r="JTJ88" s="207" t="s">
        <v>1586</v>
      </c>
      <c r="JTK88" s="207" t="s">
        <v>1587</v>
      </c>
      <c r="JTL88" s="207" t="s">
        <v>8</v>
      </c>
      <c r="JTM88" s="207" t="s">
        <v>1036</v>
      </c>
      <c r="JTN88" s="207" t="s">
        <v>1586</v>
      </c>
      <c r="JTO88" s="207" t="s">
        <v>1587</v>
      </c>
      <c r="JTP88" s="207" t="s">
        <v>8</v>
      </c>
      <c r="JTQ88" s="207" t="s">
        <v>1036</v>
      </c>
      <c r="JTR88" s="207" t="s">
        <v>1586</v>
      </c>
      <c r="JTS88" s="207" t="s">
        <v>1587</v>
      </c>
      <c r="JTT88" s="207" t="s">
        <v>8</v>
      </c>
      <c r="JTU88" s="207" t="s">
        <v>1036</v>
      </c>
      <c r="JTV88" s="207" t="s">
        <v>1586</v>
      </c>
      <c r="JTW88" s="207" t="s">
        <v>1587</v>
      </c>
      <c r="JTX88" s="207" t="s">
        <v>8</v>
      </c>
      <c r="JTY88" s="207" t="s">
        <v>1036</v>
      </c>
      <c r="JTZ88" s="207" t="s">
        <v>1586</v>
      </c>
      <c r="JUA88" s="207" t="s">
        <v>1587</v>
      </c>
      <c r="JUB88" s="207" t="s">
        <v>8</v>
      </c>
      <c r="JUC88" s="207" t="s">
        <v>1036</v>
      </c>
      <c r="JUD88" s="207" t="s">
        <v>1586</v>
      </c>
      <c r="JUE88" s="207" t="s">
        <v>1587</v>
      </c>
      <c r="JUF88" s="207" t="s">
        <v>8</v>
      </c>
      <c r="JUG88" s="207" t="s">
        <v>1036</v>
      </c>
      <c r="JUH88" s="207" t="s">
        <v>1586</v>
      </c>
      <c r="JUI88" s="207" t="s">
        <v>1587</v>
      </c>
      <c r="JUJ88" s="207" t="s">
        <v>8</v>
      </c>
      <c r="JUK88" s="207" t="s">
        <v>1036</v>
      </c>
      <c r="JUL88" s="207" t="s">
        <v>1586</v>
      </c>
      <c r="JUM88" s="207" t="s">
        <v>1587</v>
      </c>
      <c r="JUN88" s="207" t="s">
        <v>8</v>
      </c>
      <c r="JUO88" s="207" t="s">
        <v>1036</v>
      </c>
      <c r="JUP88" s="207" t="s">
        <v>1586</v>
      </c>
      <c r="JUQ88" s="207" t="s">
        <v>1587</v>
      </c>
      <c r="JUR88" s="207" t="s">
        <v>8</v>
      </c>
      <c r="JUS88" s="207" t="s">
        <v>1036</v>
      </c>
      <c r="JUT88" s="207" t="s">
        <v>1586</v>
      </c>
      <c r="JUU88" s="207" t="s">
        <v>1587</v>
      </c>
      <c r="JUV88" s="207" t="s">
        <v>8</v>
      </c>
      <c r="JUW88" s="207" t="s">
        <v>1036</v>
      </c>
      <c r="JUX88" s="207" t="s">
        <v>1586</v>
      </c>
      <c r="JUY88" s="207" t="s">
        <v>1587</v>
      </c>
      <c r="JUZ88" s="207" t="s">
        <v>8</v>
      </c>
      <c r="JVA88" s="207" t="s">
        <v>1036</v>
      </c>
      <c r="JVB88" s="207" t="s">
        <v>1586</v>
      </c>
      <c r="JVC88" s="207" t="s">
        <v>1587</v>
      </c>
      <c r="JVD88" s="207" t="s">
        <v>8</v>
      </c>
      <c r="JVE88" s="207" t="s">
        <v>1036</v>
      </c>
      <c r="JVF88" s="207" t="s">
        <v>1586</v>
      </c>
      <c r="JVG88" s="207" t="s">
        <v>1587</v>
      </c>
      <c r="JVH88" s="207" t="s">
        <v>8</v>
      </c>
      <c r="JVI88" s="207" t="s">
        <v>1036</v>
      </c>
      <c r="JVJ88" s="207" t="s">
        <v>1586</v>
      </c>
      <c r="JVK88" s="207" t="s">
        <v>1587</v>
      </c>
      <c r="JVL88" s="207" t="s">
        <v>8</v>
      </c>
      <c r="JVM88" s="207" t="s">
        <v>1036</v>
      </c>
      <c r="JVN88" s="207" t="s">
        <v>1586</v>
      </c>
      <c r="JVO88" s="207" t="s">
        <v>1587</v>
      </c>
      <c r="JVP88" s="207" t="s">
        <v>8</v>
      </c>
      <c r="JVQ88" s="207" t="s">
        <v>1036</v>
      </c>
      <c r="JVR88" s="207" t="s">
        <v>1586</v>
      </c>
      <c r="JVS88" s="207" t="s">
        <v>1587</v>
      </c>
      <c r="JVT88" s="207" t="s">
        <v>8</v>
      </c>
      <c r="JVU88" s="207" t="s">
        <v>1036</v>
      </c>
      <c r="JVV88" s="207" t="s">
        <v>1586</v>
      </c>
      <c r="JVW88" s="207" t="s">
        <v>1587</v>
      </c>
      <c r="JVX88" s="207" t="s">
        <v>8</v>
      </c>
      <c r="JVY88" s="207" t="s">
        <v>1036</v>
      </c>
      <c r="JVZ88" s="207" t="s">
        <v>1586</v>
      </c>
      <c r="JWA88" s="207" t="s">
        <v>1587</v>
      </c>
      <c r="JWB88" s="207" t="s">
        <v>8</v>
      </c>
      <c r="JWC88" s="207" t="s">
        <v>1036</v>
      </c>
      <c r="JWD88" s="207" t="s">
        <v>1586</v>
      </c>
      <c r="JWE88" s="207" t="s">
        <v>1587</v>
      </c>
      <c r="JWF88" s="207" t="s">
        <v>8</v>
      </c>
      <c r="JWG88" s="207" t="s">
        <v>1036</v>
      </c>
      <c r="JWH88" s="207" t="s">
        <v>1586</v>
      </c>
      <c r="JWI88" s="207" t="s">
        <v>1587</v>
      </c>
      <c r="JWJ88" s="207" t="s">
        <v>8</v>
      </c>
      <c r="JWK88" s="207" t="s">
        <v>1036</v>
      </c>
      <c r="JWL88" s="207" t="s">
        <v>1586</v>
      </c>
      <c r="JWM88" s="207" t="s">
        <v>1587</v>
      </c>
      <c r="JWN88" s="207" t="s">
        <v>8</v>
      </c>
      <c r="JWO88" s="207" t="s">
        <v>1036</v>
      </c>
      <c r="JWP88" s="207" t="s">
        <v>1586</v>
      </c>
      <c r="JWQ88" s="207" t="s">
        <v>1587</v>
      </c>
      <c r="JWR88" s="207" t="s">
        <v>8</v>
      </c>
      <c r="JWS88" s="207" t="s">
        <v>1036</v>
      </c>
      <c r="JWT88" s="207" t="s">
        <v>1586</v>
      </c>
      <c r="JWU88" s="207" t="s">
        <v>1587</v>
      </c>
      <c r="JWV88" s="207" t="s">
        <v>8</v>
      </c>
      <c r="JWW88" s="207" t="s">
        <v>1036</v>
      </c>
      <c r="JWX88" s="207" t="s">
        <v>1586</v>
      </c>
      <c r="JWY88" s="207" t="s">
        <v>1587</v>
      </c>
      <c r="JWZ88" s="207" t="s">
        <v>8</v>
      </c>
      <c r="JXA88" s="207" t="s">
        <v>1036</v>
      </c>
      <c r="JXB88" s="207" t="s">
        <v>1586</v>
      </c>
      <c r="JXC88" s="207" t="s">
        <v>1587</v>
      </c>
      <c r="JXD88" s="207" t="s">
        <v>8</v>
      </c>
      <c r="JXE88" s="207" t="s">
        <v>1036</v>
      </c>
      <c r="JXF88" s="207" t="s">
        <v>1586</v>
      </c>
      <c r="JXG88" s="207" t="s">
        <v>1587</v>
      </c>
      <c r="JXH88" s="207" t="s">
        <v>8</v>
      </c>
      <c r="JXI88" s="207" t="s">
        <v>1036</v>
      </c>
      <c r="JXJ88" s="207" t="s">
        <v>1586</v>
      </c>
      <c r="JXK88" s="207" t="s">
        <v>1587</v>
      </c>
      <c r="JXL88" s="207" t="s">
        <v>8</v>
      </c>
      <c r="JXM88" s="207" t="s">
        <v>1036</v>
      </c>
      <c r="JXN88" s="207" t="s">
        <v>1586</v>
      </c>
      <c r="JXO88" s="207" t="s">
        <v>1587</v>
      </c>
      <c r="JXP88" s="207" t="s">
        <v>8</v>
      </c>
      <c r="JXQ88" s="207" t="s">
        <v>1036</v>
      </c>
      <c r="JXR88" s="207" t="s">
        <v>1586</v>
      </c>
      <c r="JXS88" s="207" t="s">
        <v>1587</v>
      </c>
      <c r="JXT88" s="207" t="s">
        <v>8</v>
      </c>
      <c r="JXU88" s="207" t="s">
        <v>1036</v>
      </c>
      <c r="JXV88" s="207" t="s">
        <v>1586</v>
      </c>
      <c r="JXW88" s="207" t="s">
        <v>1587</v>
      </c>
      <c r="JXX88" s="207" t="s">
        <v>8</v>
      </c>
      <c r="JXY88" s="207" t="s">
        <v>1036</v>
      </c>
      <c r="JXZ88" s="207" t="s">
        <v>1586</v>
      </c>
      <c r="JYA88" s="207" t="s">
        <v>1587</v>
      </c>
      <c r="JYB88" s="207" t="s">
        <v>8</v>
      </c>
      <c r="JYC88" s="207" t="s">
        <v>1036</v>
      </c>
      <c r="JYD88" s="207" t="s">
        <v>1586</v>
      </c>
      <c r="JYE88" s="207" t="s">
        <v>1587</v>
      </c>
      <c r="JYF88" s="207" t="s">
        <v>8</v>
      </c>
      <c r="JYG88" s="207" t="s">
        <v>1036</v>
      </c>
      <c r="JYH88" s="207" t="s">
        <v>1586</v>
      </c>
      <c r="JYI88" s="207" t="s">
        <v>1587</v>
      </c>
      <c r="JYJ88" s="207" t="s">
        <v>8</v>
      </c>
      <c r="JYK88" s="207" t="s">
        <v>1036</v>
      </c>
      <c r="JYL88" s="207" t="s">
        <v>1586</v>
      </c>
      <c r="JYM88" s="207" t="s">
        <v>1587</v>
      </c>
      <c r="JYN88" s="207" t="s">
        <v>8</v>
      </c>
      <c r="JYO88" s="207" t="s">
        <v>1036</v>
      </c>
      <c r="JYP88" s="207" t="s">
        <v>1586</v>
      </c>
      <c r="JYQ88" s="207" t="s">
        <v>1587</v>
      </c>
      <c r="JYR88" s="207" t="s">
        <v>8</v>
      </c>
      <c r="JYS88" s="207" t="s">
        <v>1036</v>
      </c>
      <c r="JYT88" s="207" t="s">
        <v>1586</v>
      </c>
      <c r="JYU88" s="207" t="s">
        <v>1587</v>
      </c>
      <c r="JYV88" s="207" t="s">
        <v>8</v>
      </c>
      <c r="JYW88" s="207" t="s">
        <v>1036</v>
      </c>
      <c r="JYX88" s="207" t="s">
        <v>1586</v>
      </c>
      <c r="JYY88" s="207" t="s">
        <v>1587</v>
      </c>
      <c r="JYZ88" s="207" t="s">
        <v>8</v>
      </c>
      <c r="JZA88" s="207" t="s">
        <v>1036</v>
      </c>
      <c r="JZB88" s="207" t="s">
        <v>1586</v>
      </c>
      <c r="JZC88" s="207" t="s">
        <v>1587</v>
      </c>
      <c r="JZD88" s="207" t="s">
        <v>8</v>
      </c>
      <c r="JZE88" s="207" t="s">
        <v>1036</v>
      </c>
      <c r="JZF88" s="207" t="s">
        <v>1586</v>
      </c>
      <c r="JZG88" s="207" t="s">
        <v>1587</v>
      </c>
      <c r="JZH88" s="207" t="s">
        <v>8</v>
      </c>
      <c r="JZI88" s="207" t="s">
        <v>1036</v>
      </c>
      <c r="JZJ88" s="207" t="s">
        <v>1586</v>
      </c>
      <c r="JZK88" s="207" t="s">
        <v>1587</v>
      </c>
      <c r="JZL88" s="207" t="s">
        <v>8</v>
      </c>
      <c r="JZM88" s="207" t="s">
        <v>1036</v>
      </c>
      <c r="JZN88" s="207" t="s">
        <v>1586</v>
      </c>
      <c r="JZO88" s="207" t="s">
        <v>1587</v>
      </c>
      <c r="JZP88" s="207" t="s">
        <v>8</v>
      </c>
      <c r="JZQ88" s="207" t="s">
        <v>1036</v>
      </c>
      <c r="JZR88" s="207" t="s">
        <v>1586</v>
      </c>
      <c r="JZS88" s="207" t="s">
        <v>1587</v>
      </c>
      <c r="JZT88" s="207" t="s">
        <v>8</v>
      </c>
      <c r="JZU88" s="207" t="s">
        <v>1036</v>
      </c>
      <c r="JZV88" s="207" t="s">
        <v>1586</v>
      </c>
      <c r="JZW88" s="207" t="s">
        <v>1587</v>
      </c>
      <c r="JZX88" s="207" t="s">
        <v>8</v>
      </c>
      <c r="JZY88" s="207" t="s">
        <v>1036</v>
      </c>
      <c r="JZZ88" s="207" t="s">
        <v>1586</v>
      </c>
      <c r="KAA88" s="207" t="s">
        <v>1587</v>
      </c>
      <c r="KAB88" s="207" t="s">
        <v>8</v>
      </c>
      <c r="KAC88" s="207" t="s">
        <v>1036</v>
      </c>
      <c r="KAD88" s="207" t="s">
        <v>1586</v>
      </c>
      <c r="KAE88" s="207" t="s">
        <v>1587</v>
      </c>
      <c r="KAF88" s="207" t="s">
        <v>8</v>
      </c>
      <c r="KAG88" s="207" t="s">
        <v>1036</v>
      </c>
      <c r="KAH88" s="207" t="s">
        <v>1586</v>
      </c>
      <c r="KAI88" s="207" t="s">
        <v>1587</v>
      </c>
      <c r="KAJ88" s="207" t="s">
        <v>8</v>
      </c>
      <c r="KAK88" s="207" t="s">
        <v>1036</v>
      </c>
      <c r="KAL88" s="207" t="s">
        <v>1586</v>
      </c>
      <c r="KAM88" s="207" t="s">
        <v>1587</v>
      </c>
      <c r="KAN88" s="207" t="s">
        <v>8</v>
      </c>
      <c r="KAO88" s="207" t="s">
        <v>1036</v>
      </c>
      <c r="KAP88" s="207" t="s">
        <v>1586</v>
      </c>
      <c r="KAQ88" s="207" t="s">
        <v>1587</v>
      </c>
      <c r="KAR88" s="207" t="s">
        <v>8</v>
      </c>
      <c r="KAS88" s="207" t="s">
        <v>1036</v>
      </c>
      <c r="KAT88" s="207" t="s">
        <v>1586</v>
      </c>
      <c r="KAU88" s="207" t="s">
        <v>1587</v>
      </c>
      <c r="KAV88" s="207" t="s">
        <v>8</v>
      </c>
      <c r="KAW88" s="207" t="s">
        <v>1036</v>
      </c>
      <c r="KAX88" s="207" t="s">
        <v>1586</v>
      </c>
      <c r="KAY88" s="207" t="s">
        <v>1587</v>
      </c>
      <c r="KAZ88" s="207" t="s">
        <v>8</v>
      </c>
      <c r="KBA88" s="207" t="s">
        <v>1036</v>
      </c>
      <c r="KBB88" s="207" t="s">
        <v>1586</v>
      </c>
      <c r="KBC88" s="207" t="s">
        <v>1587</v>
      </c>
      <c r="KBD88" s="207" t="s">
        <v>8</v>
      </c>
      <c r="KBE88" s="207" t="s">
        <v>1036</v>
      </c>
      <c r="KBF88" s="207" t="s">
        <v>1586</v>
      </c>
      <c r="KBG88" s="207" t="s">
        <v>1587</v>
      </c>
      <c r="KBH88" s="207" t="s">
        <v>8</v>
      </c>
      <c r="KBI88" s="207" t="s">
        <v>1036</v>
      </c>
      <c r="KBJ88" s="207" t="s">
        <v>1586</v>
      </c>
      <c r="KBK88" s="207" t="s">
        <v>1587</v>
      </c>
      <c r="KBL88" s="207" t="s">
        <v>8</v>
      </c>
      <c r="KBM88" s="207" t="s">
        <v>1036</v>
      </c>
      <c r="KBN88" s="207" t="s">
        <v>1586</v>
      </c>
      <c r="KBO88" s="207" t="s">
        <v>1587</v>
      </c>
      <c r="KBP88" s="207" t="s">
        <v>8</v>
      </c>
      <c r="KBQ88" s="207" t="s">
        <v>1036</v>
      </c>
      <c r="KBR88" s="207" t="s">
        <v>1586</v>
      </c>
      <c r="KBS88" s="207" t="s">
        <v>1587</v>
      </c>
      <c r="KBT88" s="207" t="s">
        <v>8</v>
      </c>
      <c r="KBU88" s="207" t="s">
        <v>1036</v>
      </c>
      <c r="KBV88" s="207" t="s">
        <v>1586</v>
      </c>
      <c r="KBW88" s="207" t="s">
        <v>1587</v>
      </c>
      <c r="KBX88" s="207" t="s">
        <v>8</v>
      </c>
      <c r="KBY88" s="207" t="s">
        <v>1036</v>
      </c>
      <c r="KBZ88" s="207" t="s">
        <v>1586</v>
      </c>
      <c r="KCA88" s="207" t="s">
        <v>1587</v>
      </c>
      <c r="KCB88" s="207" t="s">
        <v>8</v>
      </c>
      <c r="KCC88" s="207" t="s">
        <v>1036</v>
      </c>
      <c r="KCD88" s="207" t="s">
        <v>1586</v>
      </c>
      <c r="KCE88" s="207" t="s">
        <v>1587</v>
      </c>
      <c r="KCF88" s="207" t="s">
        <v>8</v>
      </c>
      <c r="KCG88" s="207" t="s">
        <v>1036</v>
      </c>
      <c r="KCH88" s="207" t="s">
        <v>1586</v>
      </c>
      <c r="KCI88" s="207" t="s">
        <v>1587</v>
      </c>
      <c r="KCJ88" s="207" t="s">
        <v>8</v>
      </c>
      <c r="KCK88" s="207" t="s">
        <v>1036</v>
      </c>
      <c r="KCL88" s="207" t="s">
        <v>1586</v>
      </c>
      <c r="KCM88" s="207" t="s">
        <v>1587</v>
      </c>
      <c r="KCN88" s="207" t="s">
        <v>8</v>
      </c>
      <c r="KCO88" s="207" t="s">
        <v>1036</v>
      </c>
      <c r="KCP88" s="207" t="s">
        <v>1586</v>
      </c>
      <c r="KCQ88" s="207" t="s">
        <v>1587</v>
      </c>
      <c r="KCR88" s="207" t="s">
        <v>8</v>
      </c>
      <c r="KCS88" s="207" t="s">
        <v>1036</v>
      </c>
      <c r="KCT88" s="207" t="s">
        <v>1586</v>
      </c>
      <c r="KCU88" s="207" t="s">
        <v>1587</v>
      </c>
      <c r="KCV88" s="207" t="s">
        <v>8</v>
      </c>
      <c r="KCW88" s="207" t="s">
        <v>1036</v>
      </c>
      <c r="KCX88" s="207" t="s">
        <v>1586</v>
      </c>
      <c r="KCY88" s="207" t="s">
        <v>1587</v>
      </c>
      <c r="KCZ88" s="207" t="s">
        <v>8</v>
      </c>
      <c r="KDA88" s="207" t="s">
        <v>1036</v>
      </c>
      <c r="KDB88" s="207" t="s">
        <v>1586</v>
      </c>
      <c r="KDC88" s="207" t="s">
        <v>1587</v>
      </c>
      <c r="KDD88" s="207" t="s">
        <v>8</v>
      </c>
      <c r="KDE88" s="207" t="s">
        <v>1036</v>
      </c>
      <c r="KDF88" s="207" t="s">
        <v>1586</v>
      </c>
      <c r="KDG88" s="207" t="s">
        <v>1587</v>
      </c>
      <c r="KDH88" s="207" t="s">
        <v>8</v>
      </c>
      <c r="KDI88" s="207" t="s">
        <v>1036</v>
      </c>
      <c r="KDJ88" s="207" t="s">
        <v>1586</v>
      </c>
      <c r="KDK88" s="207" t="s">
        <v>1587</v>
      </c>
      <c r="KDL88" s="207" t="s">
        <v>8</v>
      </c>
      <c r="KDM88" s="207" t="s">
        <v>1036</v>
      </c>
      <c r="KDN88" s="207" t="s">
        <v>1586</v>
      </c>
      <c r="KDO88" s="207" t="s">
        <v>1587</v>
      </c>
      <c r="KDP88" s="207" t="s">
        <v>8</v>
      </c>
      <c r="KDQ88" s="207" t="s">
        <v>1036</v>
      </c>
      <c r="KDR88" s="207" t="s">
        <v>1586</v>
      </c>
      <c r="KDS88" s="207" t="s">
        <v>1587</v>
      </c>
      <c r="KDT88" s="207" t="s">
        <v>8</v>
      </c>
      <c r="KDU88" s="207" t="s">
        <v>1036</v>
      </c>
      <c r="KDV88" s="207" t="s">
        <v>1586</v>
      </c>
      <c r="KDW88" s="207" t="s">
        <v>1587</v>
      </c>
      <c r="KDX88" s="207" t="s">
        <v>8</v>
      </c>
      <c r="KDY88" s="207" t="s">
        <v>1036</v>
      </c>
      <c r="KDZ88" s="207" t="s">
        <v>1586</v>
      </c>
      <c r="KEA88" s="207" t="s">
        <v>1587</v>
      </c>
      <c r="KEB88" s="207" t="s">
        <v>8</v>
      </c>
      <c r="KEC88" s="207" t="s">
        <v>1036</v>
      </c>
      <c r="KED88" s="207" t="s">
        <v>1586</v>
      </c>
      <c r="KEE88" s="207" t="s">
        <v>1587</v>
      </c>
      <c r="KEF88" s="207" t="s">
        <v>8</v>
      </c>
      <c r="KEG88" s="207" t="s">
        <v>1036</v>
      </c>
      <c r="KEH88" s="207" t="s">
        <v>1586</v>
      </c>
      <c r="KEI88" s="207" t="s">
        <v>1587</v>
      </c>
      <c r="KEJ88" s="207" t="s">
        <v>8</v>
      </c>
      <c r="KEK88" s="207" t="s">
        <v>1036</v>
      </c>
      <c r="KEL88" s="207" t="s">
        <v>1586</v>
      </c>
      <c r="KEM88" s="207" t="s">
        <v>1587</v>
      </c>
      <c r="KEN88" s="207" t="s">
        <v>8</v>
      </c>
      <c r="KEO88" s="207" t="s">
        <v>1036</v>
      </c>
      <c r="KEP88" s="207" t="s">
        <v>1586</v>
      </c>
      <c r="KEQ88" s="207" t="s">
        <v>1587</v>
      </c>
      <c r="KER88" s="207" t="s">
        <v>8</v>
      </c>
      <c r="KES88" s="207" t="s">
        <v>1036</v>
      </c>
      <c r="KET88" s="207" t="s">
        <v>1586</v>
      </c>
      <c r="KEU88" s="207" t="s">
        <v>1587</v>
      </c>
      <c r="KEV88" s="207" t="s">
        <v>8</v>
      </c>
      <c r="KEW88" s="207" t="s">
        <v>1036</v>
      </c>
      <c r="KEX88" s="207" t="s">
        <v>1586</v>
      </c>
      <c r="KEY88" s="207" t="s">
        <v>1587</v>
      </c>
      <c r="KEZ88" s="207" t="s">
        <v>8</v>
      </c>
      <c r="KFA88" s="207" t="s">
        <v>1036</v>
      </c>
      <c r="KFB88" s="207" t="s">
        <v>1586</v>
      </c>
      <c r="KFC88" s="207" t="s">
        <v>1587</v>
      </c>
      <c r="KFD88" s="207" t="s">
        <v>8</v>
      </c>
      <c r="KFE88" s="207" t="s">
        <v>1036</v>
      </c>
      <c r="KFF88" s="207" t="s">
        <v>1586</v>
      </c>
      <c r="KFG88" s="207" t="s">
        <v>1587</v>
      </c>
      <c r="KFH88" s="207" t="s">
        <v>8</v>
      </c>
      <c r="KFI88" s="207" t="s">
        <v>1036</v>
      </c>
      <c r="KFJ88" s="207" t="s">
        <v>1586</v>
      </c>
      <c r="KFK88" s="207" t="s">
        <v>1587</v>
      </c>
      <c r="KFL88" s="207" t="s">
        <v>8</v>
      </c>
      <c r="KFM88" s="207" t="s">
        <v>1036</v>
      </c>
      <c r="KFN88" s="207" t="s">
        <v>1586</v>
      </c>
      <c r="KFO88" s="207" t="s">
        <v>1587</v>
      </c>
      <c r="KFP88" s="207" t="s">
        <v>8</v>
      </c>
      <c r="KFQ88" s="207" t="s">
        <v>1036</v>
      </c>
      <c r="KFR88" s="207" t="s">
        <v>1586</v>
      </c>
      <c r="KFS88" s="207" t="s">
        <v>1587</v>
      </c>
      <c r="KFT88" s="207" t="s">
        <v>8</v>
      </c>
      <c r="KFU88" s="207" t="s">
        <v>1036</v>
      </c>
      <c r="KFV88" s="207" t="s">
        <v>1586</v>
      </c>
      <c r="KFW88" s="207" t="s">
        <v>1587</v>
      </c>
      <c r="KFX88" s="207" t="s">
        <v>8</v>
      </c>
      <c r="KFY88" s="207" t="s">
        <v>1036</v>
      </c>
      <c r="KFZ88" s="207" t="s">
        <v>1586</v>
      </c>
      <c r="KGA88" s="207" t="s">
        <v>1587</v>
      </c>
      <c r="KGB88" s="207" t="s">
        <v>8</v>
      </c>
      <c r="KGC88" s="207" t="s">
        <v>1036</v>
      </c>
      <c r="KGD88" s="207" t="s">
        <v>1586</v>
      </c>
      <c r="KGE88" s="207" t="s">
        <v>1587</v>
      </c>
      <c r="KGF88" s="207" t="s">
        <v>8</v>
      </c>
      <c r="KGG88" s="207" t="s">
        <v>1036</v>
      </c>
      <c r="KGH88" s="207" t="s">
        <v>1586</v>
      </c>
      <c r="KGI88" s="207" t="s">
        <v>1587</v>
      </c>
      <c r="KGJ88" s="207" t="s">
        <v>8</v>
      </c>
      <c r="KGK88" s="207" t="s">
        <v>1036</v>
      </c>
      <c r="KGL88" s="207" t="s">
        <v>1586</v>
      </c>
      <c r="KGM88" s="207" t="s">
        <v>1587</v>
      </c>
      <c r="KGN88" s="207" t="s">
        <v>8</v>
      </c>
      <c r="KGO88" s="207" t="s">
        <v>1036</v>
      </c>
      <c r="KGP88" s="207" t="s">
        <v>1586</v>
      </c>
      <c r="KGQ88" s="207" t="s">
        <v>1587</v>
      </c>
      <c r="KGR88" s="207" t="s">
        <v>8</v>
      </c>
      <c r="KGS88" s="207" t="s">
        <v>1036</v>
      </c>
      <c r="KGT88" s="207" t="s">
        <v>1586</v>
      </c>
      <c r="KGU88" s="207" t="s">
        <v>1587</v>
      </c>
      <c r="KGV88" s="207" t="s">
        <v>8</v>
      </c>
      <c r="KGW88" s="207" t="s">
        <v>1036</v>
      </c>
      <c r="KGX88" s="207" t="s">
        <v>1586</v>
      </c>
      <c r="KGY88" s="207" t="s">
        <v>1587</v>
      </c>
      <c r="KGZ88" s="207" t="s">
        <v>8</v>
      </c>
      <c r="KHA88" s="207" t="s">
        <v>1036</v>
      </c>
      <c r="KHB88" s="207" t="s">
        <v>1586</v>
      </c>
      <c r="KHC88" s="207" t="s">
        <v>1587</v>
      </c>
      <c r="KHD88" s="207" t="s">
        <v>8</v>
      </c>
      <c r="KHE88" s="207" t="s">
        <v>1036</v>
      </c>
      <c r="KHF88" s="207" t="s">
        <v>1586</v>
      </c>
      <c r="KHG88" s="207" t="s">
        <v>1587</v>
      </c>
      <c r="KHH88" s="207" t="s">
        <v>8</v>
      </c>
      <c r="KHI88" s="207" t="s">
        <v>1036</v>
      </c>
      <c r="KHJ88" s="207" t="s">
        <v>1586</v>
      </c>
      <c r="KHK88" s="207" t="s">
        <v>1587</v>
      </c>
      <c r="KHL88" s="207" t="s">
        <v>8</v>
      </c>
      <c r="KHM88" s="207" t="s">
        <v>1036</v>
      </c>
      <c r="KHN88" s="207" t="s">
        <v>1586</v>
      </c>
      <c r="KHO88" s="207" t="s">
        <v>1587</v>
      </c>
      <c r="KHP88" s="207" t="s">
        <v>8</v>
      </c>
      <c r="KHQ88" s="207" t="s">
        <v>1036</v>
      </c>
      <c r="KHR88" s="207" t="s">
        <v>1586</v>
      </c>
      <c r="KHS88" s="207" t="s">
        <v>1587</v>
      </c>
      <c r="KHT88" s="207" t="s">
        <v>8</v>
      </c>
      <c r="KHU88" s="207" t="s">
        <v>1036</v>
      </c>
      <c r="KHV88" s="207" t="s">
        <v>1586</v>
      </c>
      <c r="KHW88" s="207" t="s">
        <v>1587</v>
      </c>
      <c r="KHX88" s="207" t="s">
        <v>8</v>
      </c>
      <c r="KHY88" s="207" t="s">
        <v>1036</v>
      </c>
      <c r="KHZ88" s="207" t="s">
        <v>1586</v>
      </c>
      <c r="KIA88" s="207" t="s">
        <v>1587</v>
      </c>
      <c r="KIB88" s="207" t="s">
        <v>8</v>
      </c>
      <c r="KIC88" s="207" t="s">
        <v>1036</v>
      </c>
      <c r="KID88" s="207" t="s">
        <v>1586</v>
      </c>
      <c r="KIE88" s="207" t="s">
        <v>1587</v>
      </c>
      <c r="KIF88" s="207" t="s">
        <v>8</v>
      </c>
      <c r="KIG88" s="207" t="s">
        <v>1036</v>
      </c>
      <c r="KIH88" s="207" t="s">
        <v>1586</v>
      </c>
      <c r="KII88" s="207" t="s">
        <v>1587</v>
      </c>
      <c r="KIJ88" s="207" t="s">
        <v>8</v>
      </c>
      <c r="KIK88" s="207" t="s">
        <v>1036</v>
      </c>
      <c r="KIL88" s="207" t="s">
        <v>1586</v>
      </c>
      <c r="KIM88" s="207" t="s">
        <v>1587</v>
      </c>
      <c r="KIN88" s="207" t="s">
        <v>8</v>
      </c>
      <c r="KIO88" s="207" t="s">
        <v>1036</v>
      </c>
      <c r="KIP88" s="207" t="s">
        <v>1586</v>
      </c>
      <c r="KIQ88" s="207" t="s">
        <v>1587</v>
      </c>
      <c r="KIR88" s="207" t="s">
        <v>8</v>
      </c>
      <c r="KIS88" s="207" t="s">
        <v>1036</v>
      </c>
      <c r="KIT88" s="207" t="s">
        <v>1586</v>
      </c>
      <c r="KIU88" s="207" t="s">
        <v>1587</v>
      </c>
      <c r="KIV88" s="207" t="s">
        <v>8</v>
      </c>
      <c r="KIW88" s="207" t="s">
        <v>1036</v>
      </c>
      <c r="KIX88" s="207" t="s">
        <v>1586</v>
      </c>
      <c r="KIY88" s="207" t="s">
        <v>1587</v>
      </c>
      <c r="KIZ88" s="207" t="s">
        <v>8</v>
      </c>
      <c r="KJA88" s="207" t="s">
        <v>1036</v>
      </c>
      <c r="KJB88" s="207" t="s">
        <v>1586</v>
      </c>
      <c r="KJC88" s="207" t="s">
        <v>1587</v>
      </c>
      <c r="KJD88" s="207" t="s">
        <v>8</v>
      </c>
      <c r="KJE88" s="207" t="s">
        <v>1036</v>
      </c>
      <c r="KJF88" s="207" t="s">
        <v>1586</v>
      </c>
      <c r="KJG88" s="207" t="s">
        <v>1587</v>
      </c>
      <c r="KJH88" s="207" t="s">
        <v>8</v>
      </c>
      <c r="KJI88" s="207" t="s">
        <v>1036</v>
      </c>
      <c r="KJJ88" s="207" t="s">
        <v>1586</v>
      </c>
      <c r="KJK88" s="207" t="s">
        <v>1587</v>
      </c>
      <c r="KJL88" s="207" t="s">
        <v>8</v>
      </c>
      <c r="KJM88" s="207" t="s">
        <v>1036</v>
      </c>
      <c r="KJN88" s="207" t="s">
        <v>1586</v>
      </c>
      <c r="KJO88" s="207" t="s">
        <v>1587</v>
      </c>
      <c r="KJP88" s="207" t="s">
        <v>8</v>
      </c>
      <c r="KJQ88" s="207" t="s">
        <v>1036</v>
      </c>
      <c r="KJR88" s="207" t="s">
        <v>1586</v>
      </c>
      <c r="KJS88" s="207" t="s">
        <v>1587</v>
      </c>
      <c r="KJT88" s="207" t="s">
        <v>8</v>
      </c>
      <c r="KJU88" s="207" t="s">
        <v>1036</v>
      </c>
      <c r="KJV88" s="207" t="s">
        <v>1586</v>
      </c>
      <c r="KJW88" s="207" t="s">
        <v>1587</v>
      </c>
      <c r="KJX88" s="207" t="s">
        <v>8</v>
      </c>
      <c r="KJY88" s="207" t="s">
        <v>1036</v>
      </c>
      <c r="KJZ88" s="207" t="s">
        <v>1586</v>
      </c>
      <c r="KKA88" s="207" t="s">
        <v>1587</v>
      </c>
      <c r="KKB88" s="207" t="s">
        <v>8</v>
      </c>
      <c r="KKC88" s="207" t="s">
        <v>1036</v>
      </c>
      <c r="KKD88" s="207" t="s">
        <v>1586</v>
      </c>
      <c r="KKE88" s="207" t="s">
        <v>1587</v>
      </c>
      <c r="KKF88" s="207" t="s">
        <v>8</v>
      </c>
      <c r="KKG88" s="207" t="s">
        <v>1036</v>
      </c>
      <c r="KKH88" s="207" t="s">
        <v>1586</v>
      </c>
      <c r="KKI88" s="207" t="s">
        <v>1587</v>
      </c>
      <c r="KKJ88" s="207" t="s">
        <v>8</v>
      </c>
      <c r="KKK88" s="207" t="s">
        <v>1036</v>
      </c>
      <c r="KKL88" s="207" t="s">
        <v>1586</v>
      </c>
      <c r="KKM88" s="207" t="s">
        <v>1587</v>
      </c>
      <c r="KKN88" s="207" t="s">
        <v>8</v>
      </c>
      <c r="KKO88" s="207" t="s">
        <v>1036</v>
      </c>
      <c r="KKP88" s="207" t="s">
        <v>1586</v>
      </c>
      <c r="KKQ88" s="207" t="s">
        <v>1587</v>
      </c>
      <c r="KKR88" s="207" t="s">
        <v>8</v>
      </c>
      <c r="KKS88" s="207" t="s">
        <v>1036</v>
      </c>
      <c r="KKT88" s="207" t="s">
        <v>1586</v>
      </c>
      <c r="KKU88" s="207" t="s">
        <v>1587</v>
      </c>
      <c r="KKV88" s="207" t="s">
        <v>8</v>
      </c>
      <c r="KKW88" s="207" t="s">
        <v>1036</v>
      </c>
      <c r="KKX88" s="207" t="s">
        <v>1586</v>
      </c>
      <c r="KKY88" s="207" t="s">
        <v>1587</v>
      </c>
      <c r="KKZ88" s="207" t="s">
        <v>8</v>
      </c>
      <c r="KLA88" s="207" t="s">
        <v>1036</v>
      </c>
      <c r="KLB88" s="207" t="s">
        <v>1586</v>
      </c>
      <c r="KLC88" s="207" t="s">
        <v>1587</v>
      </c>
      <c r="KLD88" s="207" t="s">
        <v>8</v>
      </c>
      <c r="KLE88" s="207" t="s">
        <v>1036</v>
      </c>
      <c r="KLF88" s="207" t="s">
        <v>1586</v>
      </c>
      <c r="KLG88" s="207" t="s">
        <v>1587</v>
      </c>
      <c r="KLH88" s="207" t="s">
        <v>8</v>
      </c>
      <c r="KLI88" s="207" t="s">
        <v>1036</v>
      </c>
      <c r="KLJ88" s="207" t="s">
        <v>1586</v>
      </c>
      <c r="KLK88" s="207" t="s">
        <v>1587</v>
      </c>
      <c r="KLL88" s="207" t="s">
        <v>8</v>
      </c>
      <c r="KLM88" s="207" t="s">
        <v>1036</v>
      </c>
      <c r="KLN88" s="207" t="s">
        <v>1586</v>
      </c>
      <c r="KLO88" s="207" t="s">
        <v>1587</v>
      </c>
      <c r="KLP88" s="207" t="s">
        <v>8</v>
      </c>
      <c r="KLQ88" s="207" t="s">
        <v>1036</v>
      </c>
      <c r="KLR88" s="207" t="s">
        <v>1586</v>
      </c>
      <c r="KLS88" s="207" t="s">
        <v>1587</v>
      </c>
      <c r="KLT88" s="207" t="s">
        <v>8</v>
      </c>
      <c r="KLU88" s="207" t="s">
        <v>1036</v>
      </c>
      <c r="KLV88" s="207" t="s">
        <v>1586</v>
      </c>
      <c r="KLW88" s="207" t="s">
        <v>1587</v>
      </c>
      <c r="KLX88" s="207" t="s">
        <v>8</v>
      </c>
      <c r="KLY88" s="207" t="s">
        <v>1036</v>
      </c>
      <c r="KLZ88" s="207" t="s">
        <v>1586</v>
      </c>
      <c r="KMA88" s="207" t="s">
        <v>1587</v>
      </c>
      <c r="KMB88" s="207" t="s">
        <v>8</v>
      </c>
      <c r="KMC88" s="207" t="s">
        <v>1036</v>
      </c>
      <c r="KMD88" s="207" t="s">
        <v>1586</v>
      </c>
      <c r="KME88" s="207" t="s">
        <v>1587</v>
      </c>
      <c r="KMF88" s="207" t="s">
        <v>8</v>
      </c>
      <c r="KMG88" s="207" t="s">
        <v>1036</v>
      </c>
      <c r="KMH88" s="207" t="s">
        <v>1586</v>
      </c>
      <c r="KMI88" s="207" t="s">
        <v>1587</v>
      </c>
      <c r="KMJ88" s="207" t="s">
        <v>8</v>
      </c>
      <c r="KMK88" s="207" t="s">
        <v>1036</v>
      </c>
      <c r="KML88" s="207" t="s">
        <v>1586</v>
      </c>
      <c r="KMM88" s="207" t="s">
        <v>1587</v>
      </c>
      <c r="KMN88" s="207" t="s">
        <v>8</v>
      </c>
      <c r="KMO88" s="207" t="s">
        <v>1036</v>
      </c>
      <c r="KMP88" s="207" t="s">
        <v>1586</v>
      </c>
      <c r="KMQ88" s="207" t="s">
        <v>1587</v>
      </c>
      <c r="KMR88" s="207" t="s">
        <v>8</v>
      </c>
      <c r="KMS88" s="207" t="s">
        <v>1036</v>
      </c>
      <c r="KMT88" s="207" t="s">
        <v>1586</v>
      </c>
      <c r="KMU88" s="207" t="s">
        <v>1587</v>
      </c>
      <c r="KMV88" s="207" t="s">
        <v>8</v>
      </c>
      <c r="KMW88" s="207" t="s">
        <v>1036</v>
      </c>
      <c r="KMX88" s="207" t="s">
        <v>1586</v>
      </c>
      <c r="KMY88" s="207" t="s">
        <v>1587</v>
      </c>
      <c r="KMZ88" s="207" t="s">
        <v>8</v>
      </c>
      <c r="KNA88" s="207" t="s">
        <v>1036</v>
      </c>
      <c r="KNB88" s="207" t="s">
        <v>1586</v>
      </c>
      <c r="KNC88" s="207" t="s">
        <v>1587</v>
      </c>
      <c r="KND88" s="207" t="s">
        <v>8</v>
      </c>
      <c r="KNE88" s="207" t="s">
        <v>1036</v>
      </c>
      <c r="KNF88" s="207" t="s">
        <v>1586</v>
      </c>
      <c r="KNG88" s="207" t="s">
        <v>1587</v>
      </c>
      <c r="KNH88" s="207" t="s">
        <v>8</v>
      </c>
      <c r="KNI88" s="207" t="s">
        <v>1036</v>
      </c>
      <c r="KNJ88" s="207" t="s">
        <v>1586</v>
      </c>
      <c r="KNK88" s="207" t="s">
        <v>1587</v>
      </c>
      <c r="KNL88" s="207" t="s">
        <v>8</v>
      </c>
      <c r="KNM88" s="207" t="s">
        <v>1036</v>
      </c>
      <c r="KNN88" s="207" t="s">
        <v>1586</v>
      </c>
      <c r="KNO88" s="207" t="s">
        <v>1587</v>
      </c>
      <c r="KNP88" s="207" t="s">
        <v>8</v>
      </c>
      <c r="KNQ88" s="207" t="s">
        <v>1036</v>
      </c>
      <c r="KNR88" s="207" t="s">
        <v>1586</v>
      </c>
      <c r="KNS88" s="207" t="s">
        <v>1587</v>
      </c>
      <c r="KNT88" s="207" t="s">
        <v>8</v>
      </c>
      <c r="KNU88" s="207" t="s">
        <v>1036</v>
      </c>
      <c r="KNV88" s="207" t="s">
        <v>1586</v>
      </c>
      <c r="KNW88" s="207" t="s">
        <v>1587</v>
      </c>
      <c r="KNX88" s="207" t="s">
        <v>8</v>
      </c>
      <c r="KNY88" s="207" t="s">
        <v>1036</v>
      </c>
      <c r="KNZ88" s="207" t="s">
        <v>1586</v>
      </c>
      <c r="KOA88" s="207" t="s">
        <v>1587</v>
      </c>
      <c r="KOB88" s="207" t="s">
        <v>8</v>
      </c>
      <c r="KOC88" s="207" t="s">
        <v>1036</v>
      </c>
      <c r="KOD88" s="207" t="s">
        <v>1586</v>
      </c>
      <c r="KOE88" s="207" t="s">
        <v>1587</v>
      </c>
      <c r="KOF88" s="207" t="s">
        <v>8</v>
      </c>
      <c r="KOG88" s="207" t="s">
        <v>1036</v>
      </c>
      <c r="KOH88" s="207" t="s">
        <v>1586</v>
      </c>
      <c r="KOI88" s="207" t="s">
        <v>1587</v>
      </c>
      <c r="KOJ88" s="207" t="s">
        <v>8</v>
      </c>
      <c r="KOK88" s="207" t="s">
        <v>1036</v>
      </c>
      <c r="KOL88" s="207" t="s">
        <v>1586</v>
      </c>
      <c r="KOM88" s="207" t="s">
        <v>1587</v>
      </c>
      <c r="KON88" s="207" t="s">
        <v>8</v>
      </c>
      <c r="KOO88" s="207" t="s">
        <v>1036</v>
      </c>
      <c r="KOP88" s="207" t="s">
        <v>1586</v>
      </c>
      <c r="KOQ88" s="207" t="s">
        <v>1587</v>
      </c>
      <c r="KOR88" s="207" t="s">
        <v>8</v>
      </c>
      <c r="KOS88" s="207" t="s">
        <v>1036</v>
      </c>
      <c r="KOT88" s="207" t="s">
        <v>1586</v>
      </c>
      <c r="KOU88" s="207" t="s">
        <v>1587</v>
      </c>
      <c r="KOV88" s="207" t="s">
        <v>8</v>
      </c>
      <c r="KOW88" s="207" t="s">
        <v>1036</v>
      </c>
      <c r="KOX88" s="207" t="s">
        <v>1586</v>
      </c>
      <c r="KOY88" s="207" t="s">
        <v>1587</v>
      </c>
      <c r="KOZ88" s="207" t="s">
        <v>8</v>
      </c>
      <c r="KPA88" s="207" t="s">
        <v>1036</v>
      </c>
      <c r="KPB88" s="207" t="s">
        <v>1586</v>
      </c>
      <c r="KPC88" s="207" t="s">
        <v>1587</v>
      </c>
      <c r="KPD88" s="207" t="s">
        <v>8</v>
      </c>
      <c r="KPE88" s="207" t="s">
        <v>1036</v>
      </c>
      <c r="KPF88" s="207" t="s">
        <v>1586</v>
      </c>
      <c r="KPG88" s="207" t="s">
        <v>1587</v>
      </c>
      <c r="KPH88" s="207" t="s">
        <v>8</v>
      </c>
      <c r="KPI88" s="207" t="s">
        <v>1036</v>
      </c>
      <c r="KPJ88" s="207" t="s">
        <v>1586</v>
      </c>
      <c r="KPK88" s="207" t="s">
        <v>1587</v>
      </c>
      <c r="KPL88" s="207" t="s">
        <v>8</v>
      </c>
      <c r="KPM88" s="207" t="s">
        <v>1036</v>
      </c>
      <c r="KPN88" s="207" t="s">
        <v>1586</v>
      </c>
      <c r="KPO88" s="207" t="s">
        <v>1587</v>
      </c>
      <c r="KPP88" s="207" t="s">
        <v>8</v>
      </c>
      <c r="KPQ88" s="207" t="s">
        <v>1036</v>
      </c>
      <c r="KPR88" s="207" t="s">
        <v>1586</v>
      </c>
      <c r="KPS88" s="207" t="s">
        <v>1587</v>
      </c>
      <c r="KPT88" s="207" t="s">
        <v>8</v>
      </c>
      <c r="KPU88" s="207" t="s">
        <v>1036</v>
      </c>
      <c r="KPV88" s="207" t="s">
        <v>1586</v>
      </c>
      <c r="KPW88" s="207" t="s">
        <v>1587</v>
      </c>
      <c r="KPX88" s="207" t="s">
        <v>8</v>
      </c>
      <c r="KPY88" s="207" t="s">
        <v>1036</v>
      </c>
      <c r="KPZ88" s="207" t="s">
        <v>1586</v>
      </c>
      <c r="KQA88" s="207" t="s">
        <v>1587</v>
      </c>
      <c r="KQB88" s="207" t="s">
        <v>8</v>
      </c>
      <c r="KQC88" s="207" t="s">
        <v>1036</v>
      </c>
      <c r="KQD88" s="207" t="s">
        <v>1586</v>
      </c>
      <c r="KQE88" s="207" t="s">
        <v>1587</v>
      </c>
      <c r="KQF88" s="207" t="s">
        <v>8</v>
      </c>
      <c r="KQG88" s="207" t="s">
        <v>1036</v>
      </c>
      <c r="KQH88" s="207" t="s">
        <v>1586</v>
      </c>
      <c r="KQI88" s="207" t="s">
        <v>1587</v>
      </c>
      <c r="KQJ88" s="207" t="s">
        <v>8</v>
      </c>
      <c r="KQK88" s="207" t="s">
        <v>1036</v>
      </c>
      <c r="KQL88" s="207" t="s">
        <v>1586</v>
      </c>
      <c r="KQM88" s="207" t="s">
        <v>1587</v>
      </c>
      <c r="KQN88" s="207" t="s">
        <v>8</v>
      </c>
      <c r="KQO88" s="207" t="s">
        <v>1036</v>
      </c>
      <c r="KQP88" s="207" t="s">
        <v>1586</v>
      </c>
      <c r="KQQ88" s="207" t="s">
        <v>1587</v>
      </c>
      <c r="KQR88" s="207" t="s">
        <v>8</v>
      </c>
      <c r="KQS88" s="207" t="s">
        <v>1036</v>
      </c>
      <c r="KQT88" s="207" t="s">
        <v>1586</v>
      </c>
      <c r="KQU88" s="207" t="s">
        <v>1587</v>
      </c>
      <c r="KQV88" s="207" t="s">
        <v>8</v>
      </c>
      <c r="KQW88" s="207" t="s">
        <v>1036</v>
      </c>
      <c r="KQX88" s="207" t="s">
        <v>1586</v>
      </c>
      <c r="KQY88" s="207" t="s">
        <v>1587</v>
      </c>
      <c r="KQZ88" s="207" t="s">
        <v>8</v>
      </c>
      <c r="KRA88" s="207" t="s">
        <v>1036</v>
      </c>
      <c r="KRB88" s="207" t="s">
        <v>1586</v>
      </c>
      <c r="KRC88" s="207" t="s">
        <v>1587</v>
      </c>
      <c r="KRD88" s="207" t="s">
        <v>8</v>
      </c>
      <c r="KRE88" s="207" t="s">
        <v>1036</v>
      </c>
      <c r="KRF88" s="207" t="s">
        <v>1586</v>
      </c>
      <c r="KRG88" s="207" t="s">
        <v>1587</v>
      </c>
      <c r="KRH88" s="207" t="s">
        <v>8</v>
      </c>
      <c r="KRI88" s="207" t="s">
        <v>1036</v>
      </c>
      <c r="KRJ88" s="207" t="s">
        <v>1586</v>
      </c>
      <c r="KRK88" s="207" t="s">
        <v>1587</v>
      </c>
      <c r="KRL88" s="207" t="s">
        <v>8</v>
      </c>
      <c r="KRM88" s="207" t="s">
        <v>1036</v>
      </c>
      <c r="KRN88" s="207" t="s">
        <v>1586</v>
      </c>
      <c r="KRO88" s="207" t="s">
        <v>1587</v>
      </c>
      <c r="KRP88" s="207" t="s">
        <v>8</v>
      </c>
      <c r="KRQ88" s="207" t="s">
        <v>1036</v>
      </c>
      <c r="KRR88" s="207" t="s">
        <v>1586</v>
      </c>
      <c r="KRS88" s="207" t="s">
        <v>1587</v>
      </c>
      <c r="KRT88" s="207" t="s">
        <v>8</v>
      </c>
      <c r="KRU88" s="207" t="s">
        <v>1036</v>
      </c>
      <c r="KRV88" s="207" t="s">
        <v>1586</v>
      </c>
      <c r="KRW88" s="207" t="s">
        <v>1587</v>
      </c>
      <c r="KRX88" s="207" t="s">
        <v>8</v>
      </c>
      <c r="KRY88" s="207" t="s">
        <v>1036</v>
      </c>
      <c r="KRZ88" s="207" t="s">
        <v>1586</v>
      </c>
      <c r="KSA88" s="207" t="s">
        <v>1587</v>
      </c>
      <c r="KSB88" s="207" t="s">
        <v>8</v>
      </c>
      <c r="KSC88" s="207" t="s">
        <v>1036</v>
      </c>
      <c r="KSD88" s="207" t="s">
        <v>1586</v>
      </c>
      <c r="KSE88" s="207" t="s">
        <v>1587</v>
      </c>
      <c r="KSF88" s="207" t="s">
        <v>8</v>
      </c>
      <c r="KSG88" s="207" t="s">
        <v>1036</v>
      </c>
      <c r="KSH88" s="207" t="s">
        <v>1586</v>
      </c>
      <c r="KSI88" s="207" t="s">
        <v>1587</v>
      </c>
      <c r="KSJ88" s="207" t="s">
        <v>8</v>
      </c>
      <c r="KSK88" s="207" t="s">
        <v>1036</v>
      </c>
      <c r="KSL88" s="207" t="s">
        <v>1586</v>
      </c>
      <c r="KSM88" s="207" t="s">
        <v>1587</v>
      </c>
      <c r="KSN88" s="207" t="s">
        <v>8</v>
      </c>
      <c r="KSO88" s="207" t="s">
        <v>1036</v>
      </c>
      <c r="KSP88" s="207" t="s">
        <v>1586</v>
      </c>
      <c r="KSQ88" s="207" t="s">
        <v>1587</v>
      </c>
      <c r="KSR88" s="207" t="s">
        <v>8</v>
      </c>
      <c r="KSS88" s="207" t="s">
        <v>1036</v>
      </c>
      <c r="KST88" s="207" t="s">
        <v>1586</v>
      </c>
      <c r="KSU88" s="207" t="s">
        <v>1587</v>
      </c>
      <c r="KSV88" s="207" t="s">
        <v>8</v>
      </c>
      <c r="KSW88" s="207" t="s">
        <v>1036</v>
      </c>
      <c r="KSX88" s="207" t="s">
        <v>1586</v>
      </c>
      <c r="KSY88" s="207" t="s">
        <v>1587</v>
      </c>
      <c r="KSZ88" s="207" t="s">
        <v>8</v>
      </c>
      <c r="KTA88" s="207" t="s">
        <v>1036</v>
      </c>
      <c r="KTB88" s="207" t="s">
        <v>1586</v>
      </c>
      <c r="KTC88" s="207" t="s">
        <v>1587</v>
      </c>
      <c r="KTD88" s="207" t="s">
        <v>8</v>
      </c>
      <c r="KTE88" s="207" t="s">
        <v>1036</v>
      </c>
      <c r="KTF88" s="207" t="s">
        <v>1586</v>
      </c>
      <c r="KTG88" s="207" t="s">
        <v>1587</v>
      </c>
      <c r="KTH88" s="207" t="s">
        <v>8</v>
      </c>
      <c r="KTI88" s="207" t="s">
        <v>1036</v>
      </c>
      <c r="KTJ88" s="207" t="s">
        <v>1586</v>
      </c>
      <c r="KTK88" s="207" t="s">
        <v>1587</v>
      </c>
      <c r="KTL88" s="207" t="s">
        <v>8</v>
      </c>
      <c r="KTM88" s="207" t="s">
        <v>1036</v>
      </c>
      <c r="KTN88" s="207" t="s">
        <v>1586</v>
      </c>
      <c r="KTO88" s="207" t="s">
        <v>1587</v>
      </c>
      <c r="KTP88" s="207" t="s">
        <v>8</v>
      </c>
      <c r="KTQ88" s="207" t="s">
        <v>1036</v>
      </c>
      <c r="KTR88" s="207" t="s">
        <v>1586</v>
      </c>
      <c r="KTS88" s="207" t="s">
        <v>1587</v>
      </c>
      <c r="KTT88" s="207" t="s">
        <v>8</v>
      </c>
      <c r="KTU88" s="207" t="s">
        <v>1036</v>
      </c>
      <c r="KTV88" s="207" t="s">
        <v>1586</v>
      </c>
      <c r="KTW88" s="207" t="s">
        <v>1587</v>
      </c>
      <c r="KTX88" s="207" t="s">
        <v>8</v>
      </c>
      <c r="KTY88" s="207" t="s">
        <v>1036</v>
      </c>
      <c r="KTZ88" s="207" t="s">
        <v>1586</v>
      </c>
      <c r="KUA88" s="207" t="s">
        <v>1587</v>
      </c>
      <c r="KUB88" s="207" t="s">
        <v>8</v>
      </c>
      <c r="KUC88" s="207" t="s">
        <v>1036</v>
      </c>
      <c r="KUD88" s="207" t="s">
        <v>1586</v>
      </c>
      <c r="KUE88" s="207" t="s">
        <v>1587</v>
      </c>
      <c r="KUF88" s="207" t="s">
        <v>8</v>
      </c>
      <c r="KUG88" s="207" t="s">
        <v>1036</v>
      </c>
      <c r="KUH88" s="207" t="s">
        <v>1586</v>
      </c>
      <c r="KUI88" s="207" t="s">
        <v>1587</v>
      </c>
      <c r="KUJ88" s="207" t="s">
        <v>8</v>
      </c>
      <c r="KUK88" s="207" t="s">
        <v>1036</v>
      </c>
      <c r="KUL88" s="207" t="s">
        <v>1586</v>
      </c>
      <c r="KUM88" s="207" t="s">
        <v>1587</v>
      </c>
      <c r="KUN88" s="207" t="s">
        <v>8</v>
      </c>
      <c r="KUO88" s="207" t="s">
        <v>1036</v>
      </c>
      <c r="KUP88" s="207" t="s">
        <v>1586</v>
      </c>
      <c r="KUQ88" s="207" t="s">
        <v>1587</v>
      </c>
      <c r="KUR88" s="207" t="s">
        <v>8</v>
      </c>
      <c r="KUS88" s="207" t="s">
        <v>1036</v>
      </c>
      <c r="KUT88" s="207" t="s">
        <v>1586</v>
      </c>
      <c r="KUU88" s="207" t="s">
        <v>1587</v>
      </c>
      <c r="KUV88" s="207" t="s">
        <v>8</v>
      </c>
      <c r="KUW88" s="207" t="s">
        <v>1036</v>
      </c>
      <c r="KUX88" s="207" t="s">
        <v>1586</v>
      </c>
      <c r="KUY88" s="207" t="s">
        <v>1587</v>
      </c>
      <c r="KUZ88" s="207" t="s">
        <v>8</v>
      </c>
      <c r="KVA88" s="207" t="s">
        <v>1036</v>
      </c>
      <c r="KVB88" s="207" t="s">
        <v>1586</v>
      </c>
      <c r="KVC88" s="207" t="s">
        <v>1587</v>
      </c>
      <c r="KVD88" s="207" t="s">
        <v>8</v>
      </c>
      <c r="KVE88" s="207" t="s">
        <v>1036</v>
      </c>
      <c r="KVF88" s="207" t="s">
        <v>1586</v>
      </c>
      <c r="KVG88" s="207" t="s">
        <v>1587</v>
      </c>
      <c r="KVH88" s="207" t="s">
        <v>8</v>
      </c>
      <c r="KVI88" s="207" t="s">
        <v>1036</v>
      </c>
      <c r="KVJ88" s="207" t="s">
        <v>1586</v>
      </c>
      <c r="KVK88" s="207" t="s">
        <v>1587</v>
      </c>
      <c r="KVL88" s="207" t="s">
        <v>8</v>
      </c>
      <c r="KVM88" s="207" t="s">
        <v>1036</v>
      </c>
      <c r="KVN88" s="207" t="s">
        <v>1586</v>
      </c>
      <c r="KVO88" s="207" t="s">
        <v>1587</v>
      </c>
      <c r="KVP88" s="207" t="s">
        <v>8</v>
      </c>
      <c r="KVQ88" s="207" t="s">
        <v>1036</v>
      </c>
      <c r="KVR88" s="207" t="s">
        <v>1586</v>
      </c>
      <c r="KVS88" s="207" t="s">
        <v>1587</v>
      </c>
      <c r="KVT88" s="207" t="s">
        <v>8</v>
      </c>
      <c r="KVU88" s="207" t="s">
        <v>1036</v>
      </c>
      <c r="KVV88" s="207" t="s">
        <v>1586</v>
      </c>
      <c r="KVW88" s="207" t="s">
        <v>1587</v>
      </c>
      <c r="KVX88" s="207" t="s">
        <v>8</v>
      </c>
      <c r="KVY88" s="207" t="s">
        <v>1036</v>
      </c>
      <c r="KVZ88" s="207" t="s">
        <v>1586</v>
      </c>
      <c r="KWA88" s="207" t="s">
        <v>1587</v>
      </c>
      <c r="KWB88" s="207" t="s">
        <v>8</v>
      </c>
      <c r="KWC88" s="207" t="s">
        <v>1036</v>
      </c>
      <c r="KWD88" s="207" t="s">
        <v>1586</v>
      </c>
      <c r="KWE88" s="207" t="s">
        <v>1587</v>
      </c>
      <c r="KWF88" s="207" t="s">
        <v>8</v>
      </c>
      <c r="KWG88" s="207" t="s">
        <v>1036</v>
      </c>
      <c r="KWH88" s="207" t="s">
        <v>1586</v>
      </c>
      <c r="KWI88" s="207" t="s">
        <v>1587</v>
      </c>
      <c r="KWJ88" s="207" t="s">
        <v>8</v>
      </c>
      <c r="KWK88" s="207" t="s">
        <v>1036</v>
      </c>
      <c r="KWL88" s="207" t="s">
        <v>1586</v>
      </c>
      <c r="KWM88" s="207" t="s">
        <v>1587</v>
      </c>
      <c r="KWN88" s="207" t="s">
        <v>8</v>
      </c>
      <c r="KWO88" s="207" t="s">
        <v>1036</v>
      </c>
      <c r="KWP88" s="207" t="s">
        <v>1586</v>
      </c>
      <c r="KWQ88" s="207" t="s">
        <v>1587</v>
      </c>
      <c r="KWR88" s="207" t="s">
        <v>8</v>
      </c>
      <c r="KWS88" s="207" t="s">
        <v>1036</v>
      </c>
      <c r="KWT88" s="207" t="s">
        <v>1586</v>
      </c>
      <c r="KWU88" s="207" t="s">
        <v>1587</v>
      </c>
      <c r="KWV88" s="207" t="s">
        <v>8</v>
      </c>
      <c r="KWW88" s="207" t="s">
        <v>1036</v>
      </c>
      <c r="KWX88" s="207" t="s">
        <v>1586</v>
      </c>
      <c r="KWY88" s="207" t="s">
        <v>1587</v>
      </c>
      <c r="KWZ88" s="207" t="s">
        <v>8</v>
      </c>
      <c r="KXA88" s="207" t="s">
        <v>1036</v>
      </c>
      <c r="KXB88" s="207" t="s">
        <v>1586</v>
      </c>
      <c r="KXC88" s="207" t="s">
        <v>1587</v>
      </c>
      <c r="KXD88" s="207" t="s">
        <v>8</v>
      </c>
      <c r="KXE88" s="207" t="s">
        <v>1036</v>
      </c>
      <c r="KXF88" s="207" t="s">
        <v>1586</v>
      </c>
      <c r="KXG88" s="207" t="s">
        <v>1587</v>
      </c>
      <c r="KXH88" s="207" t="s">
        <v>8</v>
      </c>
      <c r="KXI88" s="207" t="s">
        <v>1036</v>
      </c>
      <c r="KXJ88" s="207" t="s">
        <v>1586</v>
      </c>
      <c r="KXK88" s="207" t="s">
        <v>1587</v>
      </c>
      <c r="KXL88" s="207" t="s">
        <v>8</v>
      </c>
      <c r="KXM88" s="207" t="s">
        <v>1036</v>
      </c>
      <c r="KXN88" s="207" t="s">
        <v>1586</v>
      </c>
      <c r="KXO88" s="207" t="s">
        <v>1587</v>
      </c>
      <c r="KXP88" s="207" t="s">
        <v>8</v>
      </c>
      <c r="KXQ88" s="207" t="s">
        <v>1036</v>
      </c>
      <c r="KXR88" s="207" t="s">
        <v>1586</v>
      </c>
      <c r="KXS88" s="207" t="s">
        <v>1587</v>
      </c>
      <c r="KXT88" s="207" t="s">
        <v>8</v>
      </c>
      <c r="KXU88" s="207" t="s">
        <v>1036</v>
      </c>
      <c r="KXV88" s="207" t="s">
        <v>1586</v>
      </c>
      <c r="KXW88" s="207" t="s">
        <v>1587</v>
      </c>
      <c r="KXX88" s="207" t="s">
        <v>8</v>
      </c>
      <c r="KXY88" s="207" t="s">
        <v>1036</v>
      </c>
      <c r="KXZ88" s="207" t="s">
        <v>1586</v>
      </c>
      <c r="KYA88" s="207" t="s">
        <v>1587</v>
      </c>
      <c r="KYB88" s="207" t="s">
        <v>8</v>
      </c>
      <c r="KYC88" s="207" t="s">
        <v>1036</v>
      </c>
      <c r="KYD88" s="207" t="s">
        <v>1586</v>
      </c>
      <c r="KYE88" s="207" t="s">
        <v>1587</v>
      </c>
      <c r="KYF88" s="207" t="s">
        <v>8</v>
      </c>
      <c r="KYG88" s="207" t="s">
        <v>1036</v>
      </c>
      <c r="KYH88" s="207" t="s">
        <v>1586</v>
      </c>
      <c r="KYI88" s="207" t="s">
        <v>1587</v>
      </c>
      <c r="KYJ88" s="207" t="s">
        <v>8</v>
      </c>
      <c r="KYK88" s="207" t="s">
        <v>1036</v>
      </c>
      <c r="KYL88" s="207" t="s">
        <v>1586</v>
      </c>
      <c r="KYM88" s="207" t="s">
        <v>1587</v>
      </c>
      <c r="KYN88" s="207" t="s">
        <v>8</v>
      </c>
      <c r="KYO88" s="207" t="s">
        <v>1036</v>
      </c>
      <c r="KYP88" s="207" t="s">
        <v>1586</v>
      </c>
      <c r="KYQ88" s="207" t="s">
        <v>1587</v>
      </c>
      <c r="KYR88" s="207" t="s">
        <v>8</v>
      </c>
      <c r="KYS88" s="207" t="s">
        <v>1036</v>
      </c>
      <c r="KYT88" s="207" t="s">
        <v>1586</v>
      </c>
      <c r="KYU88" s="207" t="s">
        <v>1587</v>
      </c>
      <c r="KYV88" s="207" t="s">
        <v>8</v>
      </c>
      <c r="KYW88" s="207" t="s">
        <v>1036</v>
      </c>
      <c r="KYX88" s="207" t="s">
        <v>1586</v>
      </c>
      <c r="KYY88" s="207" t="s">
        <v>1587</v>
      </c>
      <c r="KYZ88" s="207" t="s">
        <v>8</v>
      </c>
      <c r="KZA88" s="207" t="s">
        <v>1036</v>
      </c>
      <c r="KZB88" s="207" t="s">
        <v>1586</v>
      </c>
      <c r="KZC88" s="207" t="s">
        <v>1587</v>
      </c>
      <c r="KZD88" s="207" t="s">
        <v>8</v>
      </c>
      <c r="KZE88" s="207" t="s">
        <v>1036</v>
      </c>
      <c r="KZF88" s="207" t="s">
        <v>1586</v>
      </c>
      <c r="KZG88" s="207" t="s">
        <v>1587</v>
      </c>
      <c r="KZH88" s="207" t="s">
        <v>8</v>
      </c>
      <c r="KZI88" s="207" t="s">
        <v>1036</v>
      </c>
      <c r="KZJ88" s="207" t="s">
        <v>1586</v>
      </c>
      <c r="KZK88" s="207" t="s">
        <v>1587</v>
      </c>
      <c r="KZL88" s="207" t="s">
        <v>8</v>
      </c>
      <c r="KZM88" s="207" t="s">
        <v>1036</v>
      </c>
      <c r="KZN88" s="207" t="s">
        <v>1586</v>
      </c>
      <c r="KZO88" s="207" t="s">
        <v>1587</v>
      </c>
      <c r="KZP88" s="207" t="s">
        <v>8</v>
      </c>
      <c r="KZQ88" s="207" t="s">
        <v>1036</v>
      </c>
      <c r="KZR88" s="207" t="s">
        <v>1586</v>
      </c>
      <c r="KZS88" s="207" t="s">
        <v>1587</v>
      </c>
      <c r="KZT88" s="207" t="s">
        <v>8</v>
      </c>
      <c r="KZU88" s="207" t="s">
        <v>1036</v>
      </c>
      <c r="KZV88" s="207" t="s">
        <v>1586</v>
      </c>
      <c r="KZW88" s="207" t="s">
        <v>1587</v>
      </c>
      <c r="KZX88" s="207" t="s">
        <v>8</v>
      </c>
      <c r="KZY88" s="207" t="s">
        <v>1036</v>
      </c>
      <c r="KZZ88" s="207" t="s">
        <v>1586</v>
      </c>
      <c r="LAA88" s="207" t="s">
        <v>1587</v>
      </c>
      <c r="LAB88" s="207" t="s">
        <v>8</v>
      </c>
      <c r="LAC88" s="207" t="s">
        <v>1036</v>
      </c>
      <c r="LAD88" s="207" t="s">
        <v>1586</v>
      </c>
      <c r="LAE88" s="207" t="s">
        <v>1587</v>
      </c>
      <c r="LAF88" s="207" t="s">
        <v>8</v>
      </c>
      <c r="LAG88" s="207" t="s">
        <v>1036</v>
      </c>
      <c r="LAH88" s="207" t="s">
        <v>1586</v>
      </c>
      <c r="LAI88" s="207" t="s">
        <v>1587</v>
      </c>
      <c r="LAJ88" s="207" t="s">
        <v>8</v>
      </c>
      <c r="LAK88" s="207" t="s">
        <v>1036</v>
      </c>
      <c r="LAL88" s="207" t="s">
        <v>1586</v>
      </c>
      <c r="LAM88" s="207" t="s">
        <v>1587</v>
      </c>
      <c r="LAN88" s="207" t="s">
        <v>8</v>
      </c>
      <c r="LAO88" s="207" t="s">
        <v>1036</v>
      </c>
      <c r="LAP88" s="207" t="s">
        <v>1586</v>
      </c>
      <c r="LAQ88" s="207" t="s">
        <v>1587</v>
      </c>
      <c r="LAR88" s="207" t="s">
        <v>8</v>
      </c>
      <c r="LAS88" s="207" t="s">
        <v>1036</v>
      </c>
      <c r="LAT88" s="207" t="s">
        <v>1586</v>
      </c>
      <c r="LAU88" s="207" t="s">
        <v>1587</v>
      </c>
      <c r="LAV88" s="207" t="s">
        <v>8</v>
      </c>
      <c r="LAW88" s="207" t="s">
        <v>1036</v>
      </c>
      <c r="LAX88" s="207" t="s">
        <v>1586</v>
      </c>
      <c r="LAY88" s="207" t="s">
        <v>1587</v>
      </c>
      <c r="LAZ88" s="207" t="s">
        <v>8</v>
      </c>
      <c r="LBA88" s="207" t="s">
        <v>1036</v>
      </c>
      <c r="LBB88" s="207" t="s">
        <v>1586</v>
      </c>
      <c r="LBC88" s="207" t="s">
        <v>1587</v>
      </c>
      <c r="LBD88" s="207" t="s">
        <v>8</v>
      </c>
      <c r="LBE88" s="207" t="s">
        <v>1036</v>
      </c>
      <c r="LBF88" s="207" t="s">
        <v>1586</v>
      </c>
      <c r="LBG88" s="207" t="s">
        <v>1587</v>
      </c>
      <c r="LBH88" s="207" t="s">
        <v>8</v>
      </c>
      <c r="LBI88" s="207" t="s">
        <v>1036</v>
      </c>
      <c r="LBJ88" s="207" t="s">
        <v>1586</v>
      </c>
      <c r="LBK88" s="207" t="s">
        <v>1587</v>
      </c>
      <c r="LBL88" s="207" t="s">
        <v>8</v>
      </c>
      <c r="LBM88" s="207" t="s">
        <v>1036</v>
      </c>
      <c r="LBN88" s="207" t="s">
        <v>1586</v>
      </c>
      <c r="LBO88" s="207" t="s">
        <v>1587</v>
      </c>
      <c r="LBP88" s="207" t="s">
        <v>8</v>
      </c>
      <c r="LBQ88" s="207" t="s">
        <v>1036</v>
      </c>
      <c r="LBR88" s="207" t="s">
        <v>1586</v>
      </c>
      <c r="LBS88" s="207" t="s">
        <v>1587</v>
      </c>
      <c r="LBT88" s="207" t="s">
        <v>8</v>
      </c>
      <c r="LBU88" s="207" t="s">
        <v>1036</v>
      </c>
      <c r="LBV88" s="207" t="s">
        <v>1586</v>
      </c>
      <c r="LBW88" s="207" t="s">
        <v>1587</v>
      </c>
      <c r="LBX88" s="207" t="s">
        <v>8</v>
      </c>
      <c r="LBY88" s="207" t="s">
        <v>1036</v>
      </c>
      <c r="LBZ88" s="207" t="s">
        <v>1586</v>
      </c>
      <c r="LCA88" s="207" t="s">
        <v>1587</v>
      </c>
      <c r="LCB88" s="207" t="s">
        <v>8</v>
      </c>
      <c r="LCC88" s="207" t="s">
        <v>1036</v>
      </c>
      <c r="LCD88" s="207" t="s">
        <v>1586</v>
      </c>
      <c r="LCE88" s="207" t="s">
        <v>1587</v>
      </c>
      <c r="LCF88" s="207" t="s">
        <v>8</v>
      </c>
      <c r="LCG88" s="207" t="s">
        <v>1036</v>
      </c>
      <c r="LCH88" s="207" t="s">
        <v>1586</v>
      </c>
      <c r="LCI88" s="207" t="s">
        <v>1587</v>
      </c>
      <c r="LCJ88" s="207" t="s">
        <v>8</v>
      </c>
      <c r="LCK88" s="207" t="s">
        <v>1036</v>
      </c>
      <c r="LCL88" s="207" t="s">
        <v>1586</v>
      </c>
      <c r="LCM88" s="207" t="s">
        <v>1587</v>
      </c>
      <c r="LCN88" s="207" t="s">
        <v>8</v>
      </c>
      <c r="LCO88" s="207" t="s">
        <v>1036</v>
      </c>
      <c r="LCP88" s="207" t="s">
        <v>1586</v>
      </c>
      <c r="LCQ88" s="207" t="s">
        <v>1587</v>
      </c>
      <c r="LCR88" s="207" t="s">
        <v>8</v>
      </c>
      <c r="LCS88" s="207" t="s">
        <v>1036</v>
      </c>
      <c r="LCT88" s="207" t="s">
        <v>1586</v>
      </c>
      <c r="LCU88" s="207" t="s">
        <v>1587</v>
      </c>
      <c r="LCV88" s="207" t="s">
        <v>8</v>
      </c>
      <c r="LCW88" s="207" t="s">
        <v>1036</v>
      </c>
      <c r="LCX88" s="207" t="s">
        <v>1586</v>
      </c>
      <c r="LCY88" s="207" t="s">
        <v>1587</v>
      </c>
      <c r="LCZ88" s="207" t="s">
        <v>8</v>
      </c>
      <c r="LDA88" s="207" t="s">
        <v>1036</v>
      </c>
      <c r="LDB88" s="207" t="s">
        <v>1586</v>
      </c>
      <c r="LDC88" s="207" t="s">
        <v>1587</v>
      </c>
      <c r="LDD88" s="207" t="s">
        <v>8</v>
      </c>
      <c r="LDE88" s="207" t="s">
        <v>1036</v>
      </c>
      <c r="LDF88" s="207" t="s">
        <v>1586</v>
      </c>
      <c r="LDG88" s="207" t="s">
        <v>1587</v>
      </c>
      <c r="LDH88" s="207" t="s">
        <v>8</v>
      </c>
      <c r="LDI88" s="207" t="s">
        <v>1036</v>
      </c>
      <c r="LDJ88" s="207" t="s">
        <v>1586</v>
      </c>
      <c r="LDK88" s="207" t="s">
        <v>1587</v>
      </c>
      <c r="LDL88" s="207" t="s">
        <v>8</v>
      </c>
      <c r="LDM88" s="207" t="s">
        <v>1036</v>
      </c>
      <c r="LDN88" s="207" t="s">
        <v>1586</v>
      </c>
      <c r="LDO88" s="207" t="s">
        <v>1587</v>
      </c>
      <c r="LDP88" s="207" t="s">
        <v>8</v>
      </c>
      <c r="LDQ88" s="207" t="s">
        <v>1036</v>
      </c>
      <c r="LDR88" s="207" t="s">
        <v>1586</v>
      </c>
      <c r="LDS88" s="207" t="s">
        <v>1587</v>
      </c>
      <c r="LDT88" s="207" t="s">
        <v>8</v>
      </c>
      <c r="LDU88" s="207" t="s">
        <v>1036</v>
      </c>
      <c r="LDV88" s="207" t="s">
        <v>1586</v>
      </c>
      <c r="LDW88" s="207" t="s">
        <v>1587</v>
      </c>
      <c r="LDX88" s="207" t="s">
        <v>8</v>
      </c>
      <c r="LDY88" s="207" t="s">
        <v>1036</v>
      </c>
      <c r="LDZ88" s="207" t="s">
        <v>1586</v>
      </c>
      <c r="LEA88" s="207" t="s">
        <v>1587</v>
      </c>
      <c r="LEB88" s="207" t="s">
        <v>8</v>
      </c>
      <c r="LEC88" s="207" t="s">
        <v>1036</v>
      </c>
      <c r="LED88" s="207" t="s">
        <v>1586</v>
      </c>
      <c r="LEE88" s="207" t="s">
        <v>1587</v>
      </c>
      <c r="LEF88" s="207" t="s">
        <v>8</v>
      </c>
      <c r="LEG88" s="207" t="s">
        <v>1036</v>
      </c>
      <c r="LEH88" s="207" t="s">
        <v>1586</v>
      </c>
      <c r="LEI88" s="207" t="s">
        <v>1587</v>
      </c>
      <c r="LEJ88" s="207" t="s">
        <v>8</v>
      </c>
      <c r="LEK88" s="207" t="s">
        <v>1036</v>
      </c>
      <c r="LEL88" s="207" t="s">
        <v>1586</v>
      </c>
      <c r="LEM88" s="207" t="s">
        <v>1587</v>
      </c>
      <c r="LEN88" s="207" t="s">
        <v>8</v>
      </c>
      <c r="LEO88" s="207" t="s">
        <v>1036</v>
      </c>
      <c r="LEP88" s="207" t="s">
        <v>1586</v>
      </c>
      <c r="LEQ88" s="207" t="s">
        <v>1587</v>
      </c>
      <c r="LER88" s="207" t="s">
        <v>8</v>
      </c>
      <c r="LES88" s="207" t="s">
        <v>1036</v>
      </c>
      <c r="LET88" s="207" t="s">
        <v>1586</v>
      </c>
      <c r="LEU88" s="207" t="s">
        <v>1587</v>
      </c>
      <c r="LEV88" s="207" t="s">
        <v>8</v>
      </c>
      <c r="LEW88" s="207" t="s">
        <v>1036</v>
      </c>
      <c r="LEX88" s="207" t="s">
        <v>1586</v>
      </c>
      <c r="LEY88" s="207" t="s">
        <v>1587</v>
      </c>
      <c r="LEZ88" s="207" t="s">
        <v>8</v>
      </c>
      <c r="LFA88" s="207" t="s">
        <v>1036</v>
      </c>
      <c r="LFB88" s="207" t="s">
        <v>1586</v>
      </c>
      <c r="LFC88" s="207" t="s">
        <v>1587</v>
      </c>
      <c r="LFD88" s="207" t="s">
        <v>8</v>
      </c>
      <c r="LFE88" s="207" t="s">
        <v>1036</v>
      </c>
      <c r="LFF88" s="207" t="s">
        <v>1586</v>
      </c>
      <c r="LFG88" s="207" t="s">
        <v>1587</v>
      </c>
      <c r="LFH88" s="207" t="s">
        <v>8</v>
      </c>
      <c r="LFI88" s="207" t="s">
        <v>1036</v>
      </c>
      <c r="LFJ88" s="207" t="s">
        <v>1586</v>
      </c>
      <c r="LFK88" s="207" t="s">
        <v>1587</v>
      </c>
      <c r="LFL88" s="207" t="s">
        <v>8</v>
      </c>
      <c r="LFM88" s="207" t="s">
        <v>1036</v>
      </c>
      <c r="LFN88" s="207" t="s">
        <v>1586</v>
      </c>
      <c r="LFO88" s="207" t="s">
        <v>1587</v>
      </c>
      <c r="LFP88" s="207" t="s">
        <v>8</v>
      </c>
      <c r="LFQ88" s="207" t="s">
        <v>1036</v>
      </c>
      <c r="LFR88" s="207" t="s">
        <v>1586</v>
      </c>
      <c r="LFS88" s="207" t="s">
        <v>1587</v>
      </c>
      <c r="LFT88" s="207" t="s">
        <v>8</v>
      </c>
      <c r="LFU88" s="207" t="s">
        <v>1036</v>
      </c>
      <c r="LFV88" s="207" t="s">
        <v>1586</v>
      </c>
      <c r="LFW88" s="207" t="s">
        <v>1587</v>
      </c>
      <c r="LFX88" s="207" t="s">
        <v>8</v>
      </c>
      <c r="LFY88" s="207" t="s">
        <v>1036</v>
      </c>
      <c r="LFZ88" s="207" t="s">
        <v>1586</v>
      </c>
      <c r="LGA88" s="207" t="s">
        <v>1587</v>
      </c>
      <c r="LGB88" s="207" t="s">
        <v>8</v>
      </c>
      <c r="LGC88" s="207" t="s">
        <v>1036</v>
      </c>
      <c r="LGD88" s="207" t="s">
        <v>1586</v>
      </c>
      <c r="LGE88" s="207" t="s">
        <v>1587</v>
      </c>
      <c r="LGF88" s="207" t="s">
        <v>8</v>
      </c>
      <c r="LGG88" s="207" t="s">
        <v>1036</v>
      </c>
      <c r="LGH88" s="207" t="s">
        <v>1586</v>
      </c>
      <c r="LGI88" s="207" t="s">
        <v>1587</v>
      </c>
      <c r="LGJ88" s="207" t="s">
        <v>8</v>
      </c>
      <c r="LGK88" s="207" t="s">
        <v>1036</v>
      </c>
      <c r="LGL88" s="207" t="s">
        <v>1586</v>
      </c>
      <c r="LGM88" s="207" t="s">
        <v>1587</v>
      </c>
      <c r="LGN88" s="207" t="s">
        <v>8</v>
      </c>
      <c r="LGO88" s="207" t="s">
        <v>1036</v>
      </c>
      <c r="LGP88" s="207" t="s">
        <v>1586</v>
      </c>
      <c r="LGQ88" s="207" t="s">
        <v>1587</v>
      </c>
      <c r="LGR88" s="207" t="s">
        <v>8</v>
      </c>
      <c r="LGS88" s="207" t="s">
        <v>1036</v>
      </c>
      <c r="LGT88" s="207" t="s">
        <v>1586</v>
      </c>
      <c r="LGU88" s="207" t="s">
        <v>1587</v>
      </c>
      <c r="LGV88" s="207" t="s">
        <v>8</v>
      </c>
      <c r="LGW88" s="207" t="s">
        <v>1036</v>
      </c>
      <c r="LGX88" s="207" t="s">
        <v>1586</v>
      </c>
      <c r="LGY88" s="207" t="s">
        <v>1587</v>
      </c>
      <c r="LGZ88" s="207" t="s">
        <v>8</v>
      </c>
      <c r="LHA88" s="207" t="s">
        <v>1036</v>
      </c>
      <c r="LHB88" s="207" t="s">
        <v>1586</v>
      </c>
      <c r="LHC88" s="207" t="s">
        <v>1587</v>
      </c>
      <c r="LHD88" s="207" t="s">
        <v>8</v>
      </c>
      <c r="LHE88" s="207" t="s">
        <v>1036</v>
      </c>
      <c r="LHF88" s="207" t="s">
        <v>1586</v>
      </c>
      <c r="LHG88" s="207" t="s">
        <v>1587</v>
      </c>
      <c r="LHH88" s="207" t="s">
        <v>8</v>
      </c>
      <c r="LHI88" s="207" t="s">
        <v>1036</v>
      </c>
      <c r="LHJ88" s="207" t="s">
        <v>1586</v>
      </c>
      <c r="LHK88" s="207" t="s">
        <v>1587</v>
      </c>
      <c r="LHL88" s="207" t="s">
        <v>8</v>
      </c>
      <c r="LHM88" s="207" t="s">
        <v>1036</v>
      </c>
      <c r="LHN88" s="207" t="s">
        <v>1586</v>
      </c>
      <c r="LHO88" s="207" t="s">
        <v>1587</v>
      </c>
      <c r="LHP88" s="207" t="s">
        <v>8</v>
      </c>
      <c r="LHQ88" s="207" t="s">
        <v>1036</v>
      </c>
      <c r="LHR88" s="207" t="s">
        <v>1586</v>
      </c>
      <c r="LHS88" s="207" t="s">
        <v>1587</v>
      </c>
      <c r="LHT88" s="207" t="s">
        <v>8</v>
      </c>
      <c r="LHU88" s="207" t="s">
        <v>1036</v>
      </c>
      <c r="LHV88" s="207" t="s">
        <v>1586</v>
      </c>
      <c r="LHW88" s="207" t="s">
        <v>1587</v>
      </c>
      <c r="LHX88" s="207" t="s">
        <v>8</v>
      </c>
      <c r="LHY88" s="207" t="s">
        <v>1036</v>
      </c>
      <c r="LHZ88" s="207" t="s">
        <v>1586</v>
      </c>
      <c r="LIA88" s="207" t="s">
        <v>1587</v>
      </c>
      <c r="LIB88" s="207" t="s">
        <v>8</v>
      </c>
      <c r="LIC88" s="207" t="s">
        <v>1036</v>
      </c>
      <c r="LID88" s="207" t="s">
        <v>1586</v>
      </c>
      <c r="LIE88" s="207" t="s">
        <v>1587</v>
      </c>
      <c r="LIF88" s="207" t="s">
        <v>8</v>
      </c>
      <c r="LIG88" s="207" t="s">
        <v>1036</v>
      </c>
      <c r="LIH88" s="207" t="s">
        <v>1586</v>
      </c>
      <c r="LII88" s="207" t="s">
        <v>1587</v>
      </c>
      <c r="LIJ88" s="207" t="s">
        <v>8</v>
      </c>
      <c r="LIK88" s="207" t="s">
        <v>1036</v>
      </c>
      <c r="LIL88" s="207" t="s">
        <v>1586</v>
      </c>
      <c r="LIM88" s="207" t="s">
        <v>1587</v>
      </c>
      <c r="LIN88" s="207" t="s">
        <v>8</v>
      </c>
      <c r="LIO88" s="207" t="s">
        <v>1036</v>
      </c>
      <c r="LIP88" s="207" t="s">
        <v>1586</v>
      </c>
      <c r="LIQ88" s="207" t="s">
        <v>1587</v>
      </c>
      <c r="LIR88" s="207" t="s">
        <v>8</v>
      </c>
      <c r="LIS88" s="207" t="s">
        <v>1036</v>
      </c>
      <c r="LIT88" s="207" t="s">
        <v>1586</v>
      </c>
      <c r="LIU88" s="207" t="s">
        <v>1587</v>
      </c>
      <c r="LIV88" s="207" t="s">
        <v>8</v>
      </c>
      <c r="LIW88" s="207" t="s">
        <v>1036</v>
      </c>
      <c r="LIX88" s="207" t="s">
        <v>1586</v>
      </c>
      <c r="LIY88" s="207" t="s">
        <v>1587</v>
      </c>
      <c r="LIZ88" s="207" t="s">
        <v>8</v>
      </c>
      <c r="LJA88" s="207" t="s">
        <v>1036</v>
      </c>
      <c r="LJB88" s="207" t="s">
        <v>1586</v>
      </c>
      <c r="LJC88" s="207" t="s">
        <v>1587</v>
      </c>
      <c r="LJD88" s="207" t="s">
        <v>8</v>
      </c>
      <c r="LJE88" s="207" t="s">
        <v>1036</v>
      </c>
      <c r="LJF88" s="207" t="s">
        <v>1586</v>
      </c>
      <c r="LJG88" s="207" t="s">
        <v>1587</v>
      </c>
      <c r="LJH88" s="207" t="s">
        <v>8</v>
      </c>
      <c r="LJI88" s="207" t="s">
        <v>1036</v>
      </c>
      <c r="LJJ88" s="207" t="s">
        <v>1586</v>
      </c>
      <c r="LJK88" s="207" t="s">
        <v>1587</v>
      </c>
      <c r="LJL88" s="207" t="s">
        <v>8</v>
      </c>
      <c r="LJM88" s="207" t="s">
        <v>1036</v>
      </c>
      <c r="LJN88" s="207" t="s">
        <v>1586</v>
      </c>
      <c r="LJO88" s="207" t="s">
        <v>1587</v>
      </c>
      <c r="LJP88" s="207" t="s">
        <v>8</v>
      </c>
      <c r="LJQ88" s="207" t="s">
        <v>1036</v>
      </c>
      <c r="LJR88" s="207" t="s">
        <v>1586</v>
      </c>
      <c r="LJS88" s="207" t="s">
        <v>1587</v>
      </c>
      <c r="LJT88" s="207" t="s">
        <v>8</v>
      </c>
      <c r="LJU88" s="207" t="s">
        <v>1036</v>
      </c>
      <c r="LJV88" s="207" t="s">
        <v>1586</v>
      </c>
      <c r="LJW88" s="207" t="s">
        <v>1587</v>
      </c>
      <c r="LJX88" s="207" t="s">
        <v>8</v>
      </c>
      <c r="LJY88" s="207" t="s">
        <v>1036</v>
      </c>
      <c r="LJZ88" s="207" t="s">
        <v>1586</v>
      </c>
      <c r="LKA88" s="207" t="s">
        <v>1587</v>
      </c>
      <c r="LKB88" s="207" t="s">
        <v>8</v>
      </c>
      <c r="LKC88" s="207" t="s">
        <v>1036</v>
      </c>
      <c r="LKD88" s="207" t="s">
        <v>1586</v>
      </c>
      <c r="LKE88" s="207" t="s">
        <v>1587</v>
      </c>
      <c r="LKF88" s="207" t="s">
        <v>8</v>
      </c>
      <c r="LKG88" s="207" t="s">
        <v>1036</v>
      </c>
      <c r="LKH88" s="207" t="s">
        <v>1586</v>
      </c>
      <c r="LKI88" s="207" t="s">
        <v>1587</v>
      </c>
      <c r="LKJ88" s="207" t="s">
        <v>8</v>
      </c>
      <c r="LKK88" s="207" t="s">
        <v>1036</v>
      </c>
      <c r="LKL88" s="207" t="s">
        <v>1586</v>
      </c>
      <c r="LKM88" s="207" t="s">
        <v>1587</v>
      </c>
      <c r="LKN88" s="207" t="s">
        <v>8</v>
      </c>
      <c r="LKO88" s="207" t="s">
        <v>1036</v>
      </c>
      <c r="LKP88" s="207" t="s">
        <v>1586</v>
      </c>
      <c r="LKQ88" s="207" t="s">
        <v>1587</v>
      </c>
      <c r="LKR88" s="207" t="s">
        <v>8</v>
      </c>
      <c r="LKS88" s="207" t="s">
        <v>1036</v>
      </c>
      <c r="LKT88" s="207" t="s">
        <v>1586</v>
      </c>
      <c r="LKU88" s="207" t="s">
        <v>1587</v>
      </c>
      <c r="LKV88" s="207" t="s">
        <v>8</v>
      </c>
      <c r="LKW88" s="207" t="s">
        <v>1036</v>
      </c>
      <c r="LKX88" s="207" t="s">
        <v>1586</v>
      </c>
      <c r="LKY88" s="207" t="s">
        <v>1587</v>
      </c>
      <c r="LKZ88" s="207" t="s">
        <v>8</v>
      </c>
      <c r="LLA88" s="207" t="s">
        <v>1036</v>
      </c>
      <c r="LLB88" s="207" t="s">
        <v>1586</v>
      </c>
      <c r="LLC88" s="207" t="s">
        <v>1587</v>
      </c>
      <c r="LLD88" s="207" t="s">
        <v>8</v>
      </c>
      <c r="LLE88" s="207" t="s">
        <v>1036</v>
      </c>
      <c r="LLF88" s="207" t="s">
        <v>1586</v>
      </c>
      <c r="LLG88" s="207" t="s">
        <v>1587</v>
      </c>
      <c r="LLH88" s="207" t="s">
        <v>8</v>
      </c>
      <c r="LLI88" s="207" t="s">
        <v>1036</v>
      </c>
      <c r="LLJ88" s="207" t="s">
        <v>1586</v>
      </c>
      <c r="LLK88" s="207" t="s">
        <v>1587</v>
      </c>
      <c r="LLL88" s="207" t="s">
        <v>8</v>
      </c>
      <c r="LLM88" s="207" t="s">
        <v>1036</v>
      </c>
      <c r="LLN88" s="207" t="s">
        <v>1586</v>
      </c>
      <c r="LLO88" s="207" t="s">
        <v>1587</v>
      </c>
      <c r="LLP88" s="207" t="s">
        <v>8</v>
      </c>
      <c r="LLQ88" s="207" t="s">
        <v>1036</v>
      </c>
      <c r="LLR88" s="207" t="s">
        <v>1586</v>
      </c>
      <c r="LLS88" s="207" t="s">
        <v>1587</v>
      </c>
      <c r="LLT88" s="207" t="s">
        <v>8</v>
      </c>
      <c r="LLU88" s="207" t="s">
        <v>1036</v>
      </c>
      <c r="LLV88" s="207" t="s">
        <v>1586</v>
      </c>
      <c r="LLW88" s="207" t="s">
        <v>1587</v>
      </c>
      <c r="LLX88" s="207" t="s">
        <v>8</v>
      </c>
      <c r="LLY88" s="207" t="s">
        <v>1036</v>
      </c>
      <c r="LLZ88" s="207" t="s">
        <v>1586</v>
      </c>
      <c r="LMA88" s="207" t="s">
        <v>1587</v>
      </c>
      <c r="LMB88" s="207" t="s">
        <v>8</v>
      </c>
      <c r="LMC88" s="207" t="s">
        <v>1036</v>
      </c>
      <c r="LMD88" s="207" t="s">
        <v>1586</v>
      </c>
      <c r="LME88" s="207" t="s">
        <v>1587</v>
      </c>
      <c r="LMF88" s="207" t="s">
        <v>8</v>
      </c>
      <c r="LMG88" s="207" t="s">
        <v>1036</v>
      </c>
      <c r="LMH88" s="207" t="s">
        <v>1586</v>
      </c>
      <c r="LMI88" s="207" t="s">
        <v>1587</v>
      </c>
      <c r="LMJ88" s="207" t="s">
        <v>8</v>
      </c>
      <c r="LMK88" s="207" t="s">
        <v>1036</v>
      </c>
      <c r="LML88" s="207" t="s">
        <v>1586</v>
      </c>
      <c r="LMM88" s="207" t="s">
        <v>1587</v>
      </c>
      <c r="LMN88" s="207" t="s">
        <v>8</v>
      </c>
      <c r="LMO88" s="207" t="s">
        <v>1036</v>
      </c>
      <c r="LMP88" s="207" t="s">
        <v>1586</v>
      </c>
      <c r="LMQ88" s="207" t="s">
        <v>1587</v>
      </c>
      <c r="LMR88" s="207" t="s">
        <v>8</v>
      </c>
      <c r="LMS88" s="207" t="s">
        <v>1036</v>
      </c>
      <c r="LMT88" s="207" t="s">
        <v>1586</v>
      </c>
      <c r="LMU88" s="207" t="s">
        <v>1587</v>
      </c>
      <c r="LMV88" s="207" t="s">
        <v>8</v>
      </c>
      <c r="LMW88" s="207" t="s">
        <v>1036</v>
      </c>
      <c r="LMX88" s="207" t="s">
        <v>1586</v>
      </c>
      <c r="LMY88" s="207" t="s">
        <v>1587</v>
      </c>
      <c r="LMZ88" s="207" t="s">
        <v>8</v>
      </c>
      <c r="LNA88" s="207" t="s">
        <v>1036</v>
      </c>
      <c r="LNB88" s="207" t="s">
        <v>1586</v>
      </c>
      <c r="LNC88" s="207" t="s">
        <v>1587</v>
      </c>
      <c r="LND88" s="207" t="s">
        <v>8</v>
      </c>
      <c r="LNE88" s="207" t="s">
        <v>1036</v>
      </c>
      <c r="LNF88" s="207" t="s">
        <v>1586</v>
      </c>
      <c r="LNG88" s="207" t="s">
        <v>1587</v>
      </c>
      <c r="LNH88" s="207" t="s">
        <v>8</v>
      </c>
      <c r="LNI88" s="207" t="s">
        <v>1036</v>
      </c>
      <c r="LNJ88" s="207" t="s">
        <v>1586</v>
      </c>
      <c r="LNK88" s="207" t="s">
        <v>1587</v>
      </c>
      <c r="LNL88" s="207" t="s">
        <v>8</v>
      </c>
      <c r="LNM88" s="207" t="s">
        <v>1036</v>
      </c>
      <c r="LNN88" s="207" t="s">
        <v>1586</v>
      </c>
      <c r="LNO88" s="207" t="s">
        <v>1587</v>
      </c>
      <c r="LNP88" s="207" t="s">
        <v>8</v>
      </c>
      <c r="LNQ88" s="207" t="s">
        <v>1036</v>
      </c>
      <c r="LNR88" s="207" t="s">
        <v>1586</v>
      </c>
      <c r="LNS88" s="207" t="s">
        <v>1587</v>
      </c>
      <c r="LNT88" s="207" t="s">
        <v>8</v>
      </c>
      <c r="LNU88" s="207" t="s">
        <v>1036</v>
      </c>
      <c r="LNV88" s="207" t="s">
        <v>1586</v>
      </c>
      <c r="LNW88" s="207" t="s">
        <v>1587</v>
      </c>
      <c r="LNX88" s="207" t="s">
        <v>8</v>
      </c>
      <c r="LNY88" s="207" t="s">
        <v>1036</v>
      </c>
      <c r="LNZ88" s="207" t="s">
        <v>1586</v>
      </c>
      <c r="LOA88" s="207" t="s">
        <v>1587</v>
      </c>
      <c r="LOB88" s="207" t="s">
        <v>8</v>
      </c>
      <c r="LOC88" s="207" t="s">
        <v>1036</v>
      </c>
      <c r="LOD88" s="207" t="s">
        <v>1586</v>
      </c>
      <c r="LOE88" s="207" t="s">
        <v>1587</v>
      </c>
      <c r="LOF88" s="207" t="s">
        <v>8</v>
      </c>
      <c r="LOG88" s="207" t="s">
        <v>1036</v>
      </c>
      <c r="LOH88" s="207" t="s">
        <v>1586</v>
      </c>
      <c r="LOI88" s="207" t="s">
        <v>1587</v>
      </c>
      <c r="LOJ88" s="207" t="s">
        <v>8</v>
      </c>
      <c r="LOK88" s="207" t="s">
        <v>1036</v>
      </c>
      <c r="LOL88" s="207" t="s">
        <v>1586</v>
      </c>
      <c r="LOM88" s="207" t="s">
        <v>1587</v>
      </c>
      <c r="LON88" s="207" t="s">
        <v>8</v>
      </c>
      <c r="LOO88" s="207" t="s">
        <v>1036</v>
      </c>
      <c r="LOP88" s="207" t="s">
        <v>1586</v>
      </c>
      <c r="LOQ88" s="207" t="s">
        <v>1587</v>
      </c>
      <c r="LOR88" s="207" t="s">
        <v>8</v>
      </c>
      <c r="LOS88" s="207" t="s">
        <v>1036</v>
      </c>
      <c r="LOT88" s="207" t="s">
        <v>1586</v>
      </c>
      <c r="LOU88" s="207" t="s">
        <v>1587</v>
      </c>
      <c r="LOV88" s="207" t="s">
        <v>8</v>
      </c>
      <c r="LOW88" s="207" t="s">
        <v>1036</v>
      </c>
      <c r="LOX88" s="207" t="s">
        <v>1586</v>
      </c>
      <c r="LOY88" s="207" t="s">
        <v>1587</v>
      </c>
      <c r="LOZ88" s="207" t="s">
        <v>8</v>
      </c>
      <c r="LPA88" s="207" t="s">
        <v>1036</v>
      </c>
      <c r="LPB88" s="207" t="s">
        <v>1586</v>
      </c>
      <c r="LPC88" s="207" t="s">
        <v>1587</v>
      </c>
      <c r="LPD88" s="207" t="s">
        <v>8</v>
      </c>
      <c r="LPE88" s="207" t="s">
        <v>1036</v>
      </c>
      <c r="LPF88" s="207" t="s">
        <v>1586</v>
      </c>
      <c r="LPG88" s="207" t="s">
        <v>1587</v>
      </c>
      <c r="LPH88" s="207" t="s">
        <v>8</v>
      </c>
      <c r="LPI88" s="207" t="s">
        <v>1036</v>
      </c>
      <c r="LPJ88" s="207" t="s">
        <v>1586</v>
      </c>
      <c r="LPK88" s="207" t="s">
        <v>1587</v>
      </c>
      <c r="LPL88" s="207" t="s">
        <v>8</v>
      </c>
      <c r="LPM88" s="207" t="s">
        <v>1036</v>
      </c>
      <c r="LPN88" s="207" t="s">
        <v>1586</v>
      </c>
      <c r="LPO88" s="207" t="s">
        <v>1587</v>
      </c>
      <c r="LPP88" s="207" t="s">
        <v>8</v>
      </c>
      <c r="LPQ88" s="207" t="s">
        <v>1036</v>
      </c>
      <c r="LPR88" s="207" t="s">
        <v>1586</v>
      </c>
      <c r="LPS88" s="207" t="s">
        <v>1587</v>
      </c>
      <c r="LPT88" s="207" t="s">
        <v>8</v>
      </c>
      <c r="LPU88" s="207" t="s">
        <v>1036</v>
      </c>
      <c r="LPV88" s="207" t="s">
        <v>1586</v>
      </c>
      <c r="LPW88" s="207" t="s">
        <v>1587</v>
      </c>
      <c r="LPX88" s="207" t="s">
        <v>8</v>
      </c>
      <c r="LPY88" s="207" t="s">
        <v>1036</v>
      </c>
      <c r="LPZ88" s="207" t="s">
        <v>1586</v>
      </c>
      <c r="LQA88" s="207" t="s">
        <v>1587</v>
      </c>
      <c r="LQB88" s="207" t="s">
        <v>8</v>
      </c>
      <c r="LQC88" s="207" t="s">
        <v>1036</v>
      </c>
      <c r="LQD88" s="207" t="s">
        <v>1586</v>
      </c>
      <c r="LQE88" s="207" t="s">
        <v>1587</v>
      </c>
      <c r="LQF88" s="207" t="s">
        <v>8</v>
      </c>
      <c r="LQG88" s="207" t="s">
        <v>1036</v>
      </c>
      <c r="LQH88" s="207" t="s">
        <v>1586</v>
      </c>
      <c r="LQI88" s="207" t="s">
        <v>1587</v>
      </c>
      <c r="LQJ88" s="207" t="s">
        <v>8</v>
      </c>
      <c r="LQK88" s="207" t="s">
        <v>1036</v>
      </c>
      <c r="LQL88" s="207" t="s">
        <v>1586</v>
      </c>
      <c r="LQM88" s="207" t="s">
        <v>1587</v>
      </c>
      <c r="LQN88" s="207" t="s">
        <v>8</v>
      </c>
      <c r="LQO88" s="207" t="s">
        <v>1036</v>
      </c>
      <c r="LQP88" s="207" t="s">
        <v>1586</v>
      </c>
      <c r="LQQ88" s="207" t="s">
        <v>1587</v>
      </c>
      <c r="LQR88" s="207" t="s">
        <v>8</v>
      </c>
      <c r="LQS88" s="207" t="s">
        <v>1036</v>
      </c>
      <c r="LQT88" s="207" t="s">
        <v>1586</v>
      </c>
      <c r="LQU88" s="207" t="s">
        <v>1587</v>
      </c>
      <c r="LQV88" s="207" t="s">
        <v>8</v>
      </c>
      <c r="LQW88" s="207" t="s">
        <v>1036</v>
      </c>
      <c r="LQX88" s="207" t="s">
        <v>1586</v>
      </c>
      <c r="LQY88" s="207" t="s">
        <v>1587</v>
      </c>
      <c r="LQZ88" s="207" t="s">
        <v>8</v>
      </c>
      <c r="LRA88" s="207" t="s">
        <v>1036</v>
      </c>
      <c r="LRB88" s="207" t="s">
        <v>1586</v>
      </c>
      <c r="LRC88" s="207" t="s">
        <v>1587</v>
      </c>
      <c r="LRD88" s="207" t="s">
        <v>8</v>
      </c>
      <c r="LRE88" s="207" t="s">
        <v>1036</v>
      </c>
      <c r="LRF88" s="207" t="s">
        <v>1586</v>
      </c>
      <c r="LRG88" s="207" t="s">
        <v>1587</v>
      </c>
      <c r="LRH88" s="207" t="s">
        <v>8</v>
      </c>
      <c r="LRI88" s="207" t="s">
        <v>1036</v>
      </c>
      <c r="LRJ88" s="207" t="s">
        <v>1586</v>
      </c>
      <c r="LRK88" s="207" t="s">
        <v>1587</v>
      </c>
      <c r="LRL88" s="207" t="s">
        <v>8</v>
      </c>
      <c r="LRM88" s="207" t="s">
        <v>1036</v>
      </c>
      <c r="LRN88" s="207" t="s">
        <v>1586</v>
      </c>
      <c r="LRO88" s="207" t="s">
        <v>1587</v>
      </c>
      <c r="LRP88" s="207" t="s">
        <v>8</v>
      </c>
      <c r="LRQ88" s="207" t="s">
        <v>1036</v>
      </c>
      <c r="LRR88" s="207" t="s">
        <v>1586</v>
      </c>
      <c r="LRS88" s="207" t="s">
        <v>1587</v>
      </c>
      <c r="LRT88" s="207" t="s">
        <v>8</v>
      </c>
      <c r="LRU88" s="207" t="s">
        <v>1036</v>
      </c>
      <c r="LRV88" s="207" t="s">
        <v>1586</v>
      </c>
      <c r="LRW88" s="207" t="s">
        <v>1587</v>
      </c>
      <c r="LRX88" s="207" t="s">
        <v>8</v>
      </c>
      <c r="LRY88" s="207" t="s">
        <v>1036</v>
      </c>
      <c r="LRZ88" s="207" t="s">
        <v>1586</v>
      </c>
      <c r="LSA88" s="207" t="s">
        <v>1587</v>
      </c>
      <c r="LSB88" s="207" t="s">
        <v>8</v>
      </c>
      <c r="LSC88" s="207" t="s">
        <v>1036</v>
      </c>
      <c r="LSD88" s="207" t="s">
        <v>1586</v>
      </c>
      <c r="LSE88" s="207" t="s">
        <v>1587</v>
      </c>
      <c r="LSF88" s="207" t="s">
        <v>8</v>
      </c>
      <c r="LSG88" s="207" t="s">
        <v>1036</v>
      </c>
      <c r="LSH88" s="207" t="s">
        <v>1586</v>
      </c>
      <c r="LSI88" s="207" t="s">
        <v>1587</v>
      </c>
      <c r="LSJ88" s="207" t="s">
        <v>8</v>
      </c>
      <c r="LSK88" s="207" t="s">
        <v>1036</v>
      </c>
      <c r="LSL88" s="207" t="s">
        <v>1586</v>
      </c>
      <c r="LSM88" s="207" t="s">
        <v>1587</v>
      </c>
      <c r="LSN88" s="207" t="s">
        <v>8</v>
      </c>
      <c r="LSO88" s="207" t="s">
        <v>1036</v>
      </c>
      <c r="LSP88" s="207" t="s">
        <v>1586</v>
      </c>
      <c r="LSQ88" s="207" t="s">
        <v>1587</v>
      </c>
      <c r="LSR88" s="207" t="s">
        <v>8</v>
      </c>
      <c r="LSS88" s="207" t="s">
        <v>1036</v>
      </c>
      <c r="LST88" s="207" t="s">
        <v>1586</v>
      </c>
      <c r="LSU88" s="207" t="s">
        <v>1587</v>
      </c>
      <c r="LSV88" s="207" t="s">
        <v>8</v>
      </c>
      <c r="LSW88" s="207" t="s">
        <v>1036</v>
      </c>
      <c r="LSX88" s="207" t="s">
        <v>1586</v>
      </c>
      <c r="LSY88" s="207" t="s">
        <v>1587</v>
      </c>
      <c r="LSZ88" s="207" t="s">
        <v>8</v>
      </c>
      <c r="LTA88" s="207" t="s">
        <v>1036</v>
      </c>
      <c r="LTB88" s="207" t="s">
        <v>1586</v>
      </c>
      <c r="LTC88" s="207" t="s">
        <v>1587</v>
      </c>
      <c r="LTD88" s="207" t="s">
        <v>8</v>
      </c>
      <c r="LTE88" s="207" t="s">
        <v>1036</v>
      </c>
      <c r="LTF88" s="207" t="s">
        <v>1586</v>
      </c>
      <c r="LTG88" s="207" t="s">
        <v>1587</v>
      </c>
      <c r="LTH88" s="207" t="s">
        <v>8</v>
      </c>
      <c r="LTI88" s="207" t="s">
        <v>1036</v>
      </c>
      <c r="LTJ88" s="207" t="s">
        <v>1586</v>
      </c>
      <c r="LTK88" s="207" t="s">
        <v>1587</v>
      </c>
      <c r="LTL88" s="207" t="s">
        <v>8</v>
      </c>
      <c r="LTM88" s="207" t="s">
        <v>1036</v>
      </c>
      <c r="LTN88" s="207" t="s">
        <v>1586</v>
      </c>
      <c r="LTO88" s="207" t="s">
        <v>1587</v>
      </c>
      <c r="LTP88" s="207" t="s">
        <v>8</v>
      </c>
      <c r="LTQ88" s="207" t="s">
        <v>1036</v>
      </c>
      <c r="LTR88" s="207" t="s">
        <v>1586</v>
      </c>
      <c r="LTS88" s="207" t="s">
        <v>1587</v>
      </c>
      <c r="LTT88" s="207" t="s">
        <v>8</v>
      </c>
      <c r="LTU88" s="207" t="s">
        <v>1036</v>
      </c>
      <c r="LTV88" s="207" t="s">
        <v>1586</v>
      </c>
      <c r="LTW88" s="207" t="s">
        <v>1587</v>
      </c>
      <c r="LTX88" s="207" t="s">
        <v>8</v>
      </c>
      <c r="LTY88" s="207" t="s">
        <v>1036</v>
      </c>
      <c r="LTZ88" s="207" t="s">
        <v>1586</v>
      </c>
      <c r="LUA88" s="207" t="s">
        <v>1587</v>
      </c>
      <c r="LUB88" s="207" t="s">
        <v>8</v>
      </c>
      <c r="LUC88" s="207" t="s">
        <v>1036</v>
      </c>
      <c r="LUD88" s="207" t="s">
        <v>1586</v>
      </c>
      <c r="LUE88" s="207" t="s">
        <v>1587</v>
      </c>
      <c r="LUF88" s="207" t="s">
        <v>8</v>
      </c>
      <c r="LUG88" s="207" t="s">
        <v>1036</v>
      </c>
      <c r="LUH88" s="207" t="s">
        <v>1586</v>
      </c>
      <c r="LUI88" s="207" t="s">
        <v>1587</v>
      </c>
      <c r="LUJ88" s="207" t="s">
        <v>8</v>
      </c>
      <c r="LUK88" s="207" t="s">
        <v>1036</v>
      </c>
      <c r="LUL88" s="207" t="s">
        <v>1586</v>
      </c>
      <c r="LUM88" s="207" t="s">
        <v>1587</v>
      </c>
      <c r="LUN88" s="207" t="s">
        <v>8</v>
      </c>
      <c r="LUO88" s="207" t="s">
        <v>1036</v>
      </c>
      <c r="LUP88" s="207" t="s">
        <v>1586</v>
      </c>
      <c r="LUQ88" s="207" t="s">
        <v>1587</v>
      </c>
      <c r="LUR88" s="207" t="s">
        <v>8</v>
      </c>
      <c r="LUS88" s="207" t="s">
        <v>1036</v>
      </c>
      <c r="LUT88" s="207" t="s">
        <v>1586</v>
      </c>
      <c r="LUU88" s="207" t="s">
        <v>1587</v>
      </c>
      <c r="LUV88" s="207" t="s">
        <v>8</v>
      </c>
      <c r="LUW88" s="207" t="s">
        <v>1036</v>
      </c>
      <c r="LUX88" s="207" t="s">
        <v>1586</v>
      </c>
      <c r="LUY88" s="207" t="s">
        <v>1587</v>
      </c>
      <c r="LUZ88" s="207" t="s">
        <v>8</v>
      </c>
      <c r="LVA88" s="207" t="s">
        <v>1036</v>
      </c>
      <c r="LVB88" s="207" t="s">
        <v>1586</v>
      </c>
      <c r="LVC88" s="207" t="s">
        <v>1587</v>
      </c>
      <c r="LVD88" s="207" t="s">
        <v>8</v>
      </c>
      <c r="LVE88" s="207" t="s">
        <v>1036</v>
      </c>
      <c r="LVF88" s="207" t="s">
        <v>1586</v>
      </c>
      <c r="LVG88" s="207" t="s">
        <v>1587</v>
      </c>
      <c r="LVH88" s="207" t="s">
        <v>8</v>
      </c>
      <c r="LVI88" s="207" t="s">
        <v>1036</v>
      </c>
      <c r="LVJ88" s="207" t="s">
        <v>1586</v>
      </c>
      <c r="LVK88" s="207" t="s">
        <v>1587</v>
      </c>
      <c r="LVL88" s="207" t="s">
        <v>8</v>
      </c>
      <c r="LVM88" s="207" t="s">
        <v>1036</v>
      </c>
      <c r="LVN88" s="207" t="s">
        <v>1586</v>
      </c>
      <c r="LVO88" s="207" t="s">
        <v>1587</v>
      </c>
      <c r="LVP88" s="207" t="s">
        <v>8</v>
      </c>
      <c r="LVQ88" s="207" t="s">
        <v>1036</v>
      </c>
      <c r="LVR88" s="207" t="s">
        <v>1586</v>
      </c>
      <c r="LVS88" s="207" t="s">
        <v>1587</v>
      </c>
      <c r="LVT88" s="207" t="s">
        <v>8</v>
      </c>
      <c r="LVU88" s="207" t="s">
        <v>1036</v>
      </c>
      <c r="LVV88" s="207" t="s">
        <v>1586</v>
      </c>
      <c r="LVW88" s="207" t="s">
        <v>1587</v>
      </c>
      <c r="LVX88" s="207" t="s">
        <v>8</v>
      </c>
      <c r="LVY88" s="207" t="s">
        <v>1036</v>
      </c>
      <c r="LVZ88" s="207" t="s">
        <v>1586</v>
      </c>
      <c r="LWA88" s="207" t="s">
        <v>1587</v>
      </c>
      <c r="LWB88" s="207" t="s">
        <v>8</v>
      </c>
      <c r="LWC88" s="207" t="s">
        <v>1036</v>
      </c>
      <c r="LWD88" s="207" t="s">
        <v>1586</v>
      </c>
      <c r="LWE88" s="207" t="s">
        <v>1587</v>
      </c>
      <c r="LWF88" s="207" t="s">
        <v>8</v>
      </c>
      <c r="LWG88" s="207" t="s">
        <v>1036</v>
      </c>
      <c r="LWH88" s="207" t="s">
        <v>1586</v>
      </c>
      <c r="LWI88" s="207" t="s">
        <v>1587</v>
      </c>
      <c r="LWJ88" s="207" t="s">
        <v>8</v>
      </c>
      <c r="LWK88" s="207" t="s">
        <v>1036</v>
      </c>
      <c r="LWL88" s="207" t="s">
        <v>1586</v>
      </c>
      <c r="LWM88" s="207" t="s">
        <v>1587</v>
      </c>
      <c r="LWN88" s="207" t="s">
        <v>8</v>
      </c>
      <c r="LWO88" s="207" t="s">
        <v>1036</v>
      </c>
      <c r="LWP88" s="207" t="s">
        <v>1586</v>
      </c>
      <c r="LWQ88" s="207" t="s">
        <v>1587</v>
      </c>
      <c r="LWR88" s="207" t="s">
        <v>8</v>
      </c>
      <c r="LWS88" s="207" t="s">
        <v>1036</v>
      </c>
      <c r="LWT88" s="207" t="s">
        <v>1586</v>
      </c>
      <c r="LWU88" s="207" t="s">
        <v>1587</v>
      </c>
      <c r="LWV88" s="207" t="s">
        <v>8</v>
      </c>
      <c r="LWW88" s="207" t="s">
        <v>1036</v>
      </c>
      <c r="LWX88" s="207" t="s">
        <v>1586</v>
      </c>
      <c r="LWY88" s="207" t="s">
        <v>1587</v>
      </c>
      <c r="LWZ88" s="207" t="s">
        <v>8</v>
      </c>
      <c r="LXA88" s="207" t="s">
        <v>1036</v>
      </c>
      <c r="LXB88" s="207" t="s">
        <v>1586</v>
      </c>
      <c r="LXC88" s="207" t="s">
        <v>1587</v>
      </c>
      <c r="LXD88" s="207" t="s">
        <v>8</v>
      </c>
      <c r="LXE88" s="207" t="s">
        <v>1036</v>
      </c>
      <c r="LXF88" s="207" t="s">
        <v>1586</v>
      </c>
      <c r="LXG88" s="207" t="s">
        <v>1587</v>
      </c>
      <c r="LXH88" s="207" t="s">
        <v>8</v>
      </c>
      <c r="LXI88" s="207" t="s">
        <v>1036</v>
      </c>
      <c r="LXJ88" s="207" t="s">
        <v>1586</v>
      </c>
      <c r="LXK88" s="207" t="s">
        <v>1587</v>
      </c>
      <c r="LXL88" s="207" t="s">
        <v>8</v>
      </c>
      <c r="LXM88" s="207" t="s">
        <v>1036</v>
      </c>
      <c r="LXN88" s="207" t="s">
        <v>1586</v>
      </c>
      <c r="LXO88" s="207" t="s">
        <v>1587</v>
      </c>
      <c r="LXP88" s="207" t="s">
        <v>8</v>
      </c>
      <c r="LXQ88" s="207" t="s">
        <v>1036</v>
      </c>
      <c r="LXR88" s="207" t="s">
        <v>1586</v>
      </c>
      <c r="LXS88" s="207" t="s">
        <v>1587</v>
      </c>
      <c r="LXT88" s="207" t="s">
        <v>8</v>
      </c>
      <c r="LXU88" s="207" t="s">
        <v>1036</v>
      </c>
      <c r="LXV88" s="207" t="s">
        <v>1586</v>
      </c>
      <c r="LXW88" s="207" t="s">
        <v>1587</v>
      </c>
      <c r="LXX88" s="207" t="s">
        <v>8</v>
      </c>
      <c r="LXY88" s="207" t="s">
        <v>1036</v>
      </c>
      <c r="LXZ88" s="207" t="s">
        <v>1586</v>
      </c>
      <c r="LYA88" s="207" t="s">
        <v>1587</v>
      </c>
      <c r="LYB88" s="207" t="s">
        <v>8</v>
      </c>
      <c r="LYC88" s="207" t="s">
        <v>1036</v>
      </c>
      <c r="LYD88" s="207" t="s">
        <v>1586</v>
      </c>
      <c r="LYE88" s="207" t="s">
        <v>1587</v>
      </c>
      <c r="LYF88" s="207" t="s">
        <v>8</v>
      </c>
      <c r="LYG88" s="207" t="s">
        <v>1036</v>
      </c>
      <c r="LYH88" s="207" t="s">
        <v>1586</v>
      </c>
      <c r="LYI88" s="207" t="s">
        <v>1587</v>
      </c>
      <c r="LYJ88" s="207" t="s">
        <v>8</v>
      </c>
      <c r="LYK88" s="207" t="s">
        <v>1036</v>
      </c>
      <c r="LYL88" s="207" t="s">
        <v>1586</v>
      </c>
      <c r="LYM88" s="207" t="s">
        <v>1587</v>
      </c>
      <c r="LYN88" s="207" t="s">
        <v>8</v>
      </c>
      <c r="LYO88" s="207" t="s">
        <v>1036</v>
      </c>
      <c r="LYP88" s="207" t="s">
        <v>1586</v>
      </c>
      <c r="LYQ88" s="207" t="s">
        <v>1587</v>
      </c>
      <c r="LYR88" s="207" t="s">
        <v>8</v>
      </c>
      <c r="LYS88" s="207" t="s">
        <v>1036</v>
      </c>
      <c r="LYT88" s="207" t="s">
        <v>1586</v>
      </c>
      <c r="LYU88" s="207" t="s">
        <v>1587</v>
      </c>
      <c r="LYV88" s="207" t="s">
        <v>8</v>
      </c>
      <c r="LYW88" s="207" t="s">
        <v>1036</v>
      </c>
      <c r="LYX88" s="207" t="s">
        <v>1586</v>
      </c>
      <c r="LYY88" s="207" t="s">
        <v>1587</v>
      </c>
      <c r="LYZ88" s="207" t="s">
        <v>8</v>
      </c>
      <c r="LZA88" s="207" t="s">
        <v>1036</v>
      </c>
      <c r="LZB88" s="207" t="s">
        <v>1586</v>
      </c>
      <c r="LZC88" s="207" t="s">
        <v>1587</v>
      </c>
      <c r="LZD88" s="207" t="s">
        <v>8</v>
      </c>
      <c r="LZE88" s="207" t="s">
        <v>1036</v>
      </c>
      <c r="LZF88" s="207" t="s">
        <v>1586</v>
      </c>
      <c r="LZG88" s="207" t="s">
        <v>1587</v>
      </c>
      <c r="LZH88" s="207" t="s">
        <v>8</v>
      </c>
      <c r="LZI88" s="207" t="s">
        <v>1036</v>
      </c>
      <c r="LZJ88" s="207" t="s">
        <v>1586</v>
      </c>
      <c r="LZK88" s="207" t="s">
        <v>1587</v>
      </c>
      <c r="LZL88" s="207" t="s">
        <v>8</v>
      </c>
      <c r="LZM88" s="207" t="s">
        <v>1036</v>
      </c>
      <c r="LZN88" s="207" t="s">
        <v>1586</v>
      </c>
      <c r="LZO88" s="207" t="s">
        <v>1587</v>
      </c>
      <c r="LZP88" s="207" t="s">
        <v>8</v>
      </c>
      <c r="LZQ88" s="207" t="s">
        <v>1036</v>
      </c>
      <c r="LZR88" s="207" t="s">
        <v>1586</v>
      </c>
      <c r="LZS88" s="207" t="s">
        <v>1587</v>
      </c>
      <c r="LZT88" s="207" t="s">
        <v>8</v>
      </c>
      <c r="LZU88" s="207" t="s">
        <v>1036</v>
      </c>
      <c r="LZV88" s="207" t="s">
        <v>1586</v>
      </c>
      <c r="LZW88" s="207" t="s">
        <v>1587</v>
      </c>
      <c r="LZX88" s="207" t="s">
        <v>8</v>
      </c>
      <c r="LZY88" s="207" t="s">
        <v>1036</v>
      </c>
      <c r="LZZ88" s="207" t="s">
        <v>1586</v>
      </c>
      <c r="MAA88" s="207" t="s">
        <v>1587</v>
      </c>
      <c r="MAB88" s="207" t="s">
        <v>8</v>
      </c>
      <c r="MAC88" s="207" t="s">
        <v>1036</v>
      </c>
      <c r="MAD88" s="207" t="s">
        <v>1586</v>
      </c>
      <c r="MAE88" s="207" t="s">
        <v>1587</v>
      </c>
      <c r="MAF88" s="207" t="s">
        <v>8</v>
      </c>
      <c r="MAG88" s="207" t="s">
        <v>1036</v>
      </c>
      <c r="MAH88" s="207" t="s">
        <v>1586</v>
      </c>
      <c r="MAI88" s="207" t="s">
        <v>1587</v>
      </c>
      <c r="MAJ88" s="207" t="s">
        <v>8</v>
      </c>
      <c r="MAK88" s="207" t="s">
        <v>1036</v>
      </c>
      <c r="MAL88" s="207" t="s">
        <v>1586</v>
      </c>
      <c r="MAM88" s="207" t="s">
        <v>1587</v>
      </c>
      <c r="MAN88" s="207" t="s">
        <v>8</v>
      </c>
      <c r="MAO88" s="207" t="s">
        <v>1036</v>
      </c>
      <c r="MAP88" s="207" t="s">
        <v>1586</v>
      </c>
      <c r="MAQ88" s="207" t="s">
        <v>1587</v>
      </c>
      <c r="MAR88" s="207" t="s">
        <v>8</v>
      </c>
      <c r="MAS88" s="207" t="s">
        <v>1036</v>
      </c>
      <c r="MAT88" s="207" t="s">
        <v>1586</v>
      </c>
      <c r="MAU88" s="207" t="s">
        <v>1587</v>
      </c>
      <c r="MAV88" s="207" t="s">
        <v>8</v>
      </c>
      <c r="MAW88" s="207" t="s">
        <v>1036</v>
      </c>
      <c r="MAX88" s="207" t="s">
        <v>1586</v>
      </c>
      <c r="MAY88" s="207" t="s">
        <v>1587</v>
      </c>
      <c r="MAZ88" s="207" t="s">
        <v>8</v>
      </c>
      <c r="MBA88" s="207" t="s">
        <v>1036</v>
      </c>
      <c r="MBB88" s="207" t="s">
        <v>1586</v>
      </c>
      <c r="MBC88" s="207" t="s">
        <v>1587</v>
      </c>
      <c r="MBD88" s="207" t="s">
        <v>8</v>
      </c>
      <c r="MBE88" s="207" t="s">
        <v>1036</v>
      </c>
      <c r="MBF88" s="207" t="s">
        <v>1586</v>
      </c>
      <c r="MBG88" s="207" t="s">
        <v>1587</v>
      </c>
      <c r="MBH88" s="207" t="s">
        <v>8</v>
      </c>
      <c r="MBI88" s="207" t="s">
        <v>1036</v>
      </c>
      <c r="MBJ88" s="207" t="s">
        <v>1586</v>
      </c>
      <c r="MBK88" s="207" t="s">
        <v>1587</v>
      </c>
      <c r="MBL88" s="207" t="s">
        <v>8</v>
      </c>
      <c r="MBM88" s="207" t="s">
        <v>1036</v>
      </c>
      <c r="MBN88" s="207" t="s">
        <v>1586</v>
      </c>
      <c r="MBO88" s="207" t="s">
        <v>1587</v>
      </c>
      <c r="MBP88" s="207" t="s">
        <v>8</v>
      </c>
      <c r="MBQ88" s="207" t="s">
        <v>1036</v>
      </c>
      <c r="MBR88" s="207" t="s">
        <v>1586</v>
      </c>
      <c r="MBS88" s="207" t="s">
        <v>1587</v>
      </c>
      <c r="MBT88" s="207" t="s">
        <v>8</v>
      </c>
      <c r="MBU88" s="207" t="s">
        <v>1036</v>
      </c>
      <c r="MBV88" s="207" t="s">
        <v>1586</v>
      </c>
      <c r="MBW88" s="207" t="s">
        <v>1587</v>
      </c>
      <c r="MBX88" s="207" t="s">
        <v>8</v>
      </c>
      <c r="MBY88" s="207" t="s">
        <v>1036</v>
      </c>
      <c r="MBZ88" s="207" t="s">
        <v>1586</v>
      </c>
      <c r="MCA88" s="207" t="s">
        <v>1587</v>
      </c>
      <c r="MCB88" s="207" t="s">
        <v>8</v>
      </c>
      <c r="MCC88" s="207" t="s">
        <v>1036</v>
      </c>
      <c r="MCD88" s="207" t="s">
        <v>1586</v>
      </c>
      <c r="MCE88" s="207" t="s">
        <v>1587</v>
      </c>
      <c r="MCF88" s="207" t="s">
        <v>8</v>
      </c>
      <c r="MCG88" s="207" t="s">
        <v>1036</v>
      </c>
      <c r="MCH88" s="207" t="s">
        <v>1586</v>
      </c>
      <c r="MCI88" s="207" t="s">
        <v>1587</v>
      </c>
      <c r="MCJ88" s="207" t="s">
        <v>8</v>
      </c>
      <c r="MCK88" s="207" t="s">
        <v>1036</v>
      </c>
      <c r="MCL88" s="207" t="s">
        <v>1586</v>
      </c>
      <c r="MCM88" s="207" t="s">
        <v>1587</v>
      </c>
      <c r="MCN88" s="207" t="s">
        <v>8</v>
      </c>
      <c r="MCO88" s="207" t="s">
        <v>1036</v>
      </c>
      <c r="MCP88" s="207" t="s">
        <v>1586</v>
      </c>
      <c r="MCQ88" s="207" t="s">
        <v>1587</v>
      </c>
      <c r="MCR88" s="207" t="s">
        <v>8</v>
      </c>
      <c r="MCS88" s="207" t="s">
        <v>1036</v>
      </c>
      <c r="MCT88" s="207" t="s">
        <v>1586</v>
      </c>
      <c r="MCU88" s="207" t="s">
        <v>1587</v>
      </c>
      <c r="MCV88" s="207" t="s">
        <v>8</v>
      </c>
      <c r="MCW88" s="207" t="s">
        <v>1036</v>
      </c>
      <c r="MCX88" s="207" t="s">
        <v>1586</v>
      </c>
      <c r="MCY88" s="207" t="s">
        <v>1587</v>
      </c>
      <c r="MCZ88" s="207" t="s">
        <v>8</v>
      </c>
      <c r="MDA88" s="207" t="s">
        <v>1036</v>
      </c>
      <c r="MDB88" s="207" t="s">
        <v>1586</v>
      </c>
      <c r="MDC88" s="207" t="s">
        <v>1587</v>
      </c>
      <c r="MDD88" s="207" t="s">
        <v>8</v>
      </c>
      <c r="MDE88" s="207" t="s">
        <v>1036</v>
      </c>
      <c r="MDF88" s="207" t="s">
        <v>1586</v>
      </c>
      <c r="MDG88" s="207" t="s">
        <v>1587</v>
      </c>
      <c r="MDH88" s="207" t="s">
        <v>8</v>
      </c>
      <c r="MDI88" s="207" t="s">
        <v>1036</v>
      </c>
      <c r="MDJ88" s="207" t="s">
        <v>1586</v>
      </c>
      <c r="MDK88" s="207" t="s">
        <v>1587</v>
      </c>
      <c r="MDL88" s="207" t="s">
        <v>8</v>
      </c>
      <c r="MDM88" s="207" t="s">
        <v>1036</v>
      </c>
      <c r="MDN88" s="207" t="s">
        <v>1586</v>
      </c>
      <c r="MDO88" s="207" t="s">
        <v>1587</v>
      </c>
      <c r="MDP88" s="207" t="s">
        <v>8</v>
      </c>
      <c r="MDQ88" s="207" t="s">
        <v>1036</v>
      </c>
      <c r="MDR88" s="207" t="s">
        <v>1586</v>
      </c>
      <c r="MDS88" s="207" t="s">
        <v>1587</v>
      </c>
      <c r="MDT88" s="207" t="s">
        <v>8</v>
      </c>
      <c r="MDU88" s="207" t="s">
        <v>1036</v>
      </c>
      <c r="MDV88" s="207" t="s">
        <v>1586</v>
      </c>
      <c r="MDW88" s="207" t="s">
        <v>1587</v>
      </c>
      <c r="MDX88" s="207" t="s">
        <v>8</v>
      </c>
      <c r="MDY88" s="207" t="s">
        <v>1036</v>
      </c>
      <c r="MDZ88" s="207" t="s">
        <v>1586</v>
      </c>
      <c r="MEA88" s="207" t="s">
        <v>1587</v>
      </c>
      <c r="MEB88" s="207" t="s">
        <v>8</v>
      </c>
      <c r="MEC88" s="207" t="s">
        <v>1036</v>
      </c>
      <c r="MED88" s="207" t="s">
        <v>1586</v>
      </c>
      <c r="MEE88" s="207" t="s">
        <v>1587</v>
      </c>
      <c r="MEF88" s="207" t="s">
        <v>8</v>
      </c>
      <c r="MEG88" s="207" t="s">
        <v>1036</v>
      </c>
      <c r="MEH88" s="207" t="s">
        <v>1586</v>
      </c>
      <c r="MEI88" s="207" t="s">
        <v>1587</v>
      </c>
      <c r="MEJ88" s="207" t="s">
        <v>8</v>
      </c>
      <c r="MEK88" s="207" t="s">
        <v>1036</v>
      </c>
      <c r="MEL88" s="207" t="s">
        <v>1586</v>
      </c>
      <c r="MEM88" s="207" t="s">
        <v>1587</v>
      </c>
      <c r="MEN88" s="207" t="s">
        <v>8</v>
      </c>
      <c r="MEO88" s="207" t="s">
        <v>1036</v>
      </c>
      <c r="MEP88" s="207" t="s">
        <v>1586</v>
      </c>
      <c r="MEQ88" s="207" t="s">
        <v>1587</v>
      </c>
      <c r="MER88" s="207" t="s">
        <v>8</v>
      </c>
      <c r="MES88" s="207" t="s">
        <v>1036</v>
      </c>
      <c r="MET88" s="207" t="s">
        <v>1586</v>
      </c>
      <c r="MEU88" s="207" t="s">
        <v>1587</v>
      </c>
      <c r="MEV88" s="207" t="s">
        <v>8</v>
      </c>
      <c r="MEW88" s="207" t="s">
        <v>1036</v>
      </c>
      <c r="MEX88" s="207" t="s">
        <v>1586</v>
      </c>
      <c r="MEY88" s="207" t="s">
        <v>1587</v>
      </c>
      <c r="MEZ88" s="207" t="s">
        <v>8</v>
      </c>
      <c r="MFA88" s="207" t="s">
        <v>1036</v>
      </c>
      <c r="MFB88" s="207" t="s">
        <v>1586</v>
      </c>
      <c r="MFC88" s="207" t="s">
        <v>1587</v>
      </c>
      <c r="MFD88" s="207" t="s">
        <v>8</v>
      </c>
      <c r="MFE88" s="207" t="s">
        <v>1036</v>
      </c>
      <c r="MFF88" s="207" t="s">
        <v>1586</v>
      </c>
      <c r="MFG88" s="207" t="s">
        <v>1587</v>
      </c>
      <c r="MFH88" s="207" t="s">
        <v>8</v>
      </c>
      <c r="MFI88" s="207" t="s">
        <v>1036</v>
      </c>
      <c r="MFJ88" s="207" t="s">
        <v>1586</v>
      </c>
      <c r="MFK88" s="207" t="s">
        <v>1587</v>
      </c>
      <c r="MFL88" s="207" t="s">
        <v>8</v>
      </c>
      <c r="MFM88" s="207" t="s">
        <v>1036</v>
      </c>
      <c r="MFN88" s="207" t="s">
        <v>1586</v>
      </c>
      <c r="MFO88" s="207" t="s">
        <v>1587</v>
      </c>
      <c r="MFP88" s="207" t="s">
        <v>8</v>
      </c>
      <c r="MFQ88" s="207" t="s">
        <v>1036</v>
      </c>
      <c r="MFR88" s="207" t="s">
        <v>1586</v>
      </c>
      <c r="MFS88" s="207" t="s">
        <v>1587</v>
      </c>
      <c r="MFT88" s="207" t="s">
        <v>8</v>
      </c>
      <c r="MFU88" s="207" t="s">
        <v>1036</v>
      </c>
      <c r="MFV88" s="207" t="s">
        <v>1586</v>
      </c>
      <c r="MFW88" s="207" t="s">
        <v>1587</v>
      </c>
      <c r="MFX88" s="207" t="s">
        <v>8</v>
      </c>
      <c r="MFY88" s="207" t="s">
        <v>1036</v>
      </c>
      <c r="MFZ88" s="207" t="s">
        <v>1586</v>
      </c>
      <c r="MGA88" s="207" t="s">
        <v>1587</v>
      </c>
      <c r="MGB88" s="207" t="s">
        <v>8</v>
      </c>
      <c r="MGC88" s="207" t="s">
        <v>1036</v>
      </c>
      <c r="MGD88" s="207" t="s">
        <v>1586</v>
      </c>
      <c r="MGE88" s="207" t="s">
        <v>1587</v>
      </c>
      <c r="MGF88" s="207" t="s">
        <v>8</v>
      </c>
      <c r="MGG88" s="207" t="s">
        <v>1036</v>
      </c>
      <c r="MGH88" s="207" t="s">
        <v>1586</v>
      </c>
      <c r="MGI88" s="207" t="s">
        <v>1587</v>
      </c>
      <c r="MGJ88" s="207" t="s">
        <v>8</v>
      </c>
      <c r="MGK88" s="207" t="s">
        <v>1036</v>
      </c>
      <c r="MGL88" s="207" t="s">
        <v>1586</v>
      </c>
      <c r="MGM88" s="207" t="s">
        <v>1587</v>
      </c>
      <c r="MGN88" s="207" t="s">
        <v>8</v>
      </c>
      <c r="MGO88" s="207" t="s">
        <v>1036</v>
      </c>
      <c r="MGP88" s="207" t="s">
        <v>1586</v>
      </c>
      <c r="MGQ88" s="207" t="s">
        <v>1587</v>
      </c>
      <c r="MGR88" s="207" t="s">
        <v>8</v>
      </c>
      <c r="MGS88" s="207" t="s">
        <v>1036</v>
      </c>
      <c r="MGT88" s="207" t="s">
        <v>1586</v>
      </c>
      <c r="MGU88" s="207" t="s">
        <v>1587</v>
      </c>
      <c r="MGV88" s="207" t="s">
        <v>8</v>
      </c>
      <c r="MGW88" s="207" t="s">
        <v>1036</v>
      </c>
      <c r="MGX88" s="207" t="s">
        <v>1586</v>
      </c>
      <c r="MGY88" s="207" t="s">
        <v>1587</v>
      </c>
      <c r="MGZ88" s="207" t="s">
        <v>8</v>
      </c>
      <c r="MHA88" s="207" t="s">
        <v>1036</v>
      </c>
      <c r="MHB88" s="207" t="s">
        <v>1586</v>
      </c>
      <c r="MHC88" s="207" t="s">
        <v>1587</v>
      </c>
      <c r="MHD88" s="207" t="s">
        <v>8</v>
      </c>
      <c r="MHE88" s="207" t="s">
        <v>1036</v>
      </c>
      <c r="MHF88" s="207" t="s">
        <v>1586</v>
      </c>
      <c r="MHG88" s="207" t="s">
        <v>1587</v>
      </c>
      <c r="MHH88" s="207" t="s">
        <v>8</v>
      </c>
      <c r="MHI88" s="207" t="s">
        <v>1036</v>
      </c>
      <c r="MHJ88" s="207" t="s">
        <v>1586</v>
      </c>
      <c r="MHK88" s="207" t="s">
        <v>1587</v>
      </c>
      <c r="MHL88" s="207" t="s">
        <v>8</v>
      </c>
      <c r="MHM88" s="207" t="s">
        <v>1036</v>
      </c>
      <c r="MHN88" s="207" t="s">
        <v>1586</v>
      </c>
      <c r="MHO88" s="207" t="s">
        <v>1587</v>
      </c>
      <c r="MHP88" s="207" t="s">
        <v>8</v>
      </c>
      <c r="MHQ88" s="207" t="s">
        <v>1036</v>
      </c>
      <c r="MHR88" s="207" t="s">
        <v>1586</v>
      </c>
      <c r="MHS88" s="207" t="s">
        <v>1587</v>
      </c>
      <c r="MHT88" s="207" t="s">
        <v>8</v>
      </c>
      <c r="MHU88" s="207" t="s">
        <v>1036</v>
      </c>
      <c r="MHV88" s="207" t="s">
        <v>1586</v>
      </c>
      <c r="MHW88" s="207" t="s">
        <v>1587</v>
      </c>
      <c r="MHX88" s="207" t="s">
        <v>8</v>
      </c>
      <c r="MHY88" s="207" t="s">
        <v>1036</v>
      </c>
      <c r="MHZ88" s="207" t="s">
        <v>1586</v>
      </c>
      <c r="MIA88" s="207" t="s">
        <v>1587</v>
      </c>
      <c r="MIB88" s="207" t="s">
        <v>8</v>
      </c>
      <c r="MIC88" s="207" t="s">
        <v>1036</v>
      </c>
      <c r="MID88" s="207" t="s">
        <v>1586</v>
      </c>
      <c r="MIE88" s="207" t="s">
        <v>1587</v>
      </c>
      <c r="MIF88" s="207" t="s">
        <v>8</v>
      </c>
      <c r="MIG88" s="207" t="s">
        <v>1036</v>
      </c>
      <c r="MIH88" s="207" t="s">
        <v>1586</v>
      </c>
      <c r="MII88" s="207" t="s">
        <v>1587</v>
      </c>
      <c r="MIJ88" s="207" t="s">
        <v>8</v>
      </c>
      <c r="MIK88" s="207" t="s">
        <v>1036</v>
      </c>
      <c r="MIL88" s="207" t="s">
        <v>1586</v>
      </c>
      <c r="MIM88" s="207" t="s">
        <v>1587</v>
      </c>
      <c r="MIN88" s="207" t="s">
        <v>8</v>
      </c>
      <c r="MIO88" s="207" t="s">
        <v>1036</v>
      </c>
      <c r="MIP88" s="207" t="s">
        <v>1586</v>
      </c>
      <c r="MIQ88" s="207" t="s">
        <v>1587</v>
      </c>
      <c r="MIR88" s="207" t="s">
        <v>8</v>
      </c>
      <c r="MIS88" s="207" t="s">
        <v>1036</v>
      </c>
      <c r="MIT88" s="207" t="s">
        <v>1586</v>
      </c>
      <c r="MIU88" s="207" t="s">
        <v>1587</v>
      </c>
      <c r="MIV88" s="207" t="s">
        <v>8</v>
      </c>
      <c r="MIW88" s="207" t="s">
        <v>1036</v>
      </c>
      <c r="MIX88" s="207" t="s">
        <v>1586</v>
      </c>
      <c r="MIY88" s="207" t="s">
        <v>1587</v>
      </c>
      <c r="MIZ88" s="207" t="s">
        <v>8</v>
      </c>
      <c r="MJA88" s="207" t="s">
        <v>1036</v>
      </c>
      <c r="MJB88" s="207" t="s">
        <v>1586</v>
      </c>
      <c r="MJC88" s="207" t="s">
        <v>1587</v>
      </c>
      <c r="MJD88" s="207" t="s">
        <v>8</v>
      </c>
      <c r="MJE88" s="207" t="s">
        <v>1036</v>
      </c>
      <c r="MJF88" s="207" t="s">
        <v>1586</v>
      </c>
      <c r="MJG88" s="207" t="s">
        <v>1587</v>
      </c>
      <c r="MJH88" s="207" t="s">
        <v>8</v>
      </c>
      <c r="MJI88" s="207" t="s">
        <v>1036</v>
      </c>
      <c r="MJJ88" s="207" t="s">
        <v>1586</v>
      </c>
      <c r="MJK88" s="207" t="s">
        <v>1587</v>
      </c>
      <c r="MJL88" s="207" t="s">
        <v>8</v>
      </c>
      <c r="MJM88" s="207" t="s">
        <v>1036</v>
      </c>
      <c r="MJN88" s="207" t="s">
        <v>1586</v>
      </c>
      <c r="MJO88" s="207" t="s">
        <v>1587</v>
      </c>
      <c r="MJP88" s="207" t="s">
        <v>8</v>
      </c>
      <c r="MJQ88" s="207" t="s">
        <v>1036</v>
      </c>
      <c r="MJR88" s="207" t="s">
        <v>1586</v>
      </c>
      <c r="MJS88" s="207" t="s">
        <v>1587</v>
      </c>
      <c r="MJT88" s="207" t="s">
        <v>8</v>
      </c>
      <c r="MJU88" s="207" t="s">
        <v>1036</v>
      </c>
      <c r="MJV88" s="207" t="s">
        <v>1586</v>
      </c>
      <c r="MJW88" s="207" t="s">
        <v>1587</v>
      </c>
      <c r="MJX88" s="207" t="s">
        <v>8</v>
      </c>
      <c r="MJY88" s="207" t="s">
        <v>1036</v>
      </c>
      <c r="MJZ88" s="207" t="s">
        <v>1586</v>
      </c>
      <c r="MKA88" s="207" t="s">
        <v>1587</v>
      </c>
      <c r="MKB88" s="207" t="s">
        <v>8</v>
      </c>
      <c r="MKC88" s="207" t="s">
        <v>1036</v>
      </c>
      <c r="MKD88" s="207" t="s">
        <v>1586</v>
      </c>
      <c r="MKE88" s="207" t="s">
        <v>1587</v>
      </c>
      <c r="MKF88" s="207" t="s">
        <v>8</v>
      </c>
      <c r="MKG88" s="207" t="s">
        <v>1036</v>
      </c>
      <c r="MKH88" s="207" t="s">
        <v>1586</v>
      </c>
      <c r="MKI88" s="207" t="s">
        <v>1587</v>
      </c>
      <c r="MKJ88" s="207" t="s">
        <v>8</v>
      </c>
      <c r="MKK88" s="207" t="s">
        <v>1036</v>
      </c>
      <c r="MKL88" s="207" t="s">
        <v>1586</v>
      </c>
      <c r="MKM88" s="207" t="s">
        <v>1587</v>
      </c>
      <c r="MKN88" s="207" t="s">
        <v>8</v>
      </c>
      <c r="MKO88" s="207" t="s">
        <v>1036</v>
      </c>
      <c r="MKP88" s="207" t="s">
        <v>1586</v>
      </c>
      <c r="MKQ88" s="207" t="s">
        <v>1587</v>
      </c>
      <c r="MKR88" s="207" t="s">
        <v>8</v>
      </c>
      <c r="MKS88" s="207" t="s">
        <v>1036</v>
      </c>
      <c r="MKT88" s="207" t="s">
        <v>1586</v>
      </c>
      <c r="MKU88" s="207" t="s">
        <v>1587</v>
      </c>
      <c r="MKV88" s="207" t="s">
        <v>8</v>
      </c>
      <c r="MKW88" s="207" t="s">
        <v>1036</v>
      </c>
      <c r="MKX88" s="207" t="s">
        <v>1586</v>
      </c>
      <c r="MKY88" s="207" t="s">
        <v>1587</v>
      </c>
      <c r="MKZ88" s="207" t="s">
        <v>8</v>
      </c>
      <c r="MLA88" s="207" t="s">
        <v>1036</v>
      </c>
      <c r="MLB88" s="207" t="s">
        <v>1586</v>
      </c>
      <c r="MLC88" s="207" t="s">
        <v>1587</v>
      </c>
      <c r="MLD88" s="207" t="s">
        <v>8</v>
      </c>
      <c r="MLE88" s="207" t="s">
        <v>1036</v>
      </c>
      <c r="MLF88" s="207" t="s">
        <v>1586</v>
      </c>
      <c r="MLG88" s="207" t="s">
        <v>1587</v>
      </c>
      <c r="MLH88" s="207" t="s">
        <v>8</v>
      </c>
      <c r="MLI88" s="207" t="s">
        <v>1036</v>
      </c>
      <c r="MLJ88" s="207" t="s">
        <v>1586</v>
      </c>
      <c r="MLK88" s="207" t="s">
        <v>1587</v>
      </c>
      <c r="MLL88" s="207" t="s">
        <v>8</v>
      </c>
      <c r="MLM88" s="207" t="s">
        <v>1036</v>
      </c>
      <c r="MLN88" s="207" t="s">
        <v>1586</v>
      </c>
      <c r="MLO88" s="207" t="s">
        <v>1587</v>
      </c>
      <c r="MLP88" s="207" t="s">
        <v>8</v>
      </c>
      <c r="MLQ88" s="207" t="s">
        <v>1036</v>
      </c>
      <c r="MLR88" s="207" t="s">
        <v>1586</v>
      </c>
      <c r="MLS88" s="207" t="s">
        <v>1587</v>
      </c>
      <c r="MLT88" s="207" t="s">
        <v>8</v>
      </c>
      <c r="MLU88" s="207" t="s">
        <v>1036</v>
      </c>
      <c r="MLV88" s="207" t="s">
        <v>1586</v>
      </c>
      <c r="MLW88" s="207" t="s">
        <v>1587</v>
      </c>
      <c r="MLX88" s="207" t="s">
        <v>8</v>
      </c>
      <c r="MLY88" s="207" t="s">
        <v>1036</v>
      </c>
      <c r="MLZ88" s="207" t="s">
        <v>1586</v>
      </c>
      <c r="MMA88" s="207" t="s">
        <v>1587</v>
      </c>
      <c r="MMB88" s="207" t="s">
        <v>8</v>
      </c>
      <c r="MMC88" s="207" t="s">
        <v>1036</v>
      </c>
      <c r="MMD88" s="207" t="s">
        <v>1586</v>
      </c>
      <c r="MME88" s="207" t="s">
        <v>1587</v>
      </c>
      <c r="MMF88" s="207" t="s">
        <v>8</v>
      </c>
      <c r="MMG88" s="207" t="s">
        <v>1036</v>
      </c>
      <c r="MMH88" s="207" t="s">
        <v>1586</v>
      </c>
      <c r="MMI88" s="207" t="s">
        <v>1587</v>
      </c>
      <c r="MMJ88" s="207" t="s">
        <v>8</v>
      </c>
      <c r="MMK88" s="207" t="s">
        <v>1036</v>
      </c>
      <c r="MML88" s="207" t="s">
        <v>1586</v>
      </c>
      <c r="MMM88" s="207" t="s">
        <v>1587</v>
      </c>
      <c r="MMN88" s="207" t="s">
        <v>8</v>
      </c>
      <c r="MMO88" s="207" t="s">
        <v>1036</v>
      </c>
      <c r="MMP88" s="207" t="s">
        <v>1586</v>
      </c>
      <c r="MMQ88" s="207" t="s">
        <v>1587</v>
      </c>
      <c r="MMR88" s="207" t="s">
        <v>8</v>
      </c>
      <c r="MMS88" s="207" t="s">
        <v>1036</v>
      </c>
      <c r="MMT88" s="207" t="s">
        <v>1586</v>
      </c>
      <c r="MMU88" s="207" t="s">
        <v>1587</v>
      </c>
      <c r="MMV88" s="207" t="s">
        <v>8</v>
      </c>
      <c r="MMW88" s="207" t="s">
        <v>1036</v>
      </c>
      <c r="MMX88" s="207" t="s">
        <v>1586</v>
      </c>
      <c r="MMY88" s="207" t="s">
        <v>1587</v>
      </c>
      <c r="MMZ88" s="207" t="s">
        <v>8</v>
      </c>
      <c r="MNA88" s="207" t="s">
        <v>1036</v>
      </c>
      <c r="MNB88" s="207" t="s">
        <v>1586</v>
      </c>
      <c r="MNC88" s="207" t="s">
        <v>1587</v>
      </c>
      <c r="MND88" s="207" t="s">
        <v>8</v>
      </c>
      <c r="MNE88" s="207" t="s">
        <v>1036</v>
      </c>
      <c r="MNF88" s="207" t="s">
        <v>1586</v>
      </c>
      <c r="MNG88" s="207" t="s">
        <v>1587</v>
      </c>
      <c r="MNH88" s="207" t="s">
        <v>8</v>
      </c>
      <c r="MNI88" s="207" t="s">
        <v>1036</v>
      </c>
      <c r="MNJ88" s="207" t="s">
        <v>1586</v>
      </c>
      <c r="MNK88" s="207" t="s">
        <v>1587</v>
      </c>
      <c r="MNL88" s="207" t="s">
        <v>8</v>
      </c>
      <c r="MNM88" s="207" t="s">
        <v>1036</v>
      </c>
      <c r="MNN88" s="207" t="s">
        <v>1586</v>
      </c>
      <c r="MNO88" s="207" t="s">
        <v>1587</v>
      </c>
      <c r="MNP88" s="207" t="s">
        <v>8</v>
      </c>
      <c r="MNQ88" s="207" t="s">
        <v>1036</v>
      </c>
      <c r="MNR88" s="207" t="s">
        <v>1586</v>
      </c>
      <c r="MNS88" s="207" t="s">
        <v>1587</v>
      </c>
      <c r="MNT88" s="207" t="s">
        <v>8</v>
      </c>
      <c r="MNU88" s="207" t="s">
        <v>1036</v>
      </c>
      <c r="MNV88" s="207" t="s">
        <v>1586</v>
      </c>
      <c r="MNW88" s="207" t="s">
        <v>1587</v>
      </c>
      <c r="MNX88" s="207" t="s">
        <v>8</v>
      </c>
      <c r="MNY88" s="207" t="s">
        <v>1036</v>
      </c>
      <c r="MNZ88" s="207" t="s">
        <v>1586</v>
      </c>
      <c r="MOA88" s="207" t="s">
        <v>1587</v>
      </c>
      <c r="MOB88" s="207" t="s">
        <v>8</v>
      </c>
      <c r="MOC88" s="207" t="s">
        <v>1036</v>
      </c>
      <c r="MOD88" s="207" t="s">
        <v>1586</v>
      </c>
      <c r="MOE88" s="207" t="s">
        <v>1587</v>
      </c>
      <c r="MOF88" s="207" t="s">
        <v>8</v>
      </c>
      <c r="MOG88" s="207" t="s">
        <v>1036</v>
      </c>
      <c r="MOH88" s="207" t="s">
        <v>1586</v>
      </c>
      <c r="MOI88" s="207" t="s">
        <v>1587</v>
      </c>
      <c r="MOJ88" s="207" t="s">
        <v>8</v>
      </c>
      <c r="MOK88" s="207" t="s">
        <v>1036</v>
      </c>
      <c r="MOL88" s="207" t="s">
        <v>1586</v>
      </c>
      <c r="MOM88" s="207" t="s">
        <v>1587</v>
      </c>
      <c r="MON88" s="207" t="s">
        <v>8</v>
      </c>
      <c r="MOO88" s="207" t="s">
        <v>1036</v>
      </c>
      <c r="MOP88" s="207" t="s">
        <v>1586</v>
      </c>
      <c r="MOQ88" s="207" t="s">
        <v>1587</v>
      </c>
      <c r="MOR88" s="207" t="s">
        <v>8</v>
      </c>
      <c r="MOS88" s="207" t="s">
        <v>1036</v>
      </c>
      <c r="MOT88" s="207" t="s">
        <v>1586</v>
      </c>
      <c r="MOU88" s="207" t="s">
        <v>1587</v>
      </c>
      <c r="MOV88" s="207" t="s">
        <v>8</v>
      </c>
      <c r="MOW88" s="207" t="s">
        <v>1036</v>
      </c>
      <c r="MOX88" s="207" t="s">
        <v>1586</v>
      </c>
      <c r="MOY88" s="207" t="s">
        <v>1587</v>
      </c>
      <c r="MOZ88" s="207" t="s">
        <v>8</v>
      </c>
      <c r="MPA88" s="207" t="s">
        <v>1036</v>
      </c>
      <c r="MPB88" s="207" t="s">
        <v>1586</v>
      </c>
      <c r="MPC88" s="207" t="s">
        <v>1587</v>
      </c>
      <c r="MPD88" s="207" t="s">
        <v>8</v>
      </c>
      <c r="MPE88" s="207" t="s">
        <v>1036</v>
      </c>
      <c r="MPF88" s="207" t="s">
        <v>1586</v>
      </c>
      <c r="MPG88" s="207" t="s">
        <v>1587</v>
      </c>
      <c r="MPH88" s="207" t="s">
        <v>8</v>
      </c>
      <c r="MPI88" s="207" t="s">
        <v>1036</v>
      </c>
      <c r="MPJ88" s="207" t="s">
        <v>1586</v>
      </c>
      <c r="MPK88" s="207" t="s">
        <v>1587</v>
      </c>
      <c r="MPL88" s="207" t="s">
        <v>8</v>
      </c>
      <c r="MPM88" s="207" t="s">
        <v>1036</v>
      </c>
      <c r="MPN88" s="207" t="s">
        <v>1586</v>
      </c>
      <c r="MPO88" s="207" t="s">
        <v>1587</v>
      </c>
      <c r="MPP88" s="207" t="s">
        <v>8</v>
      </c>
      <c r="MPQ88" s="207" t="s">
        <v>1036</v>
      </c>
      <c r="MPR88" s="207" t="s">
        <v>1586</v>
      </c>
      <c r="MPS88" s="207" t="s">
        <v>1587</v>
      </c>
      <c r="MPT88" s="207" t="s">
        <v>8</v>
      </c>
      <c r="MPU88" s="207" t="s">
        <v>1036</v>
      </c>
      <c r="MPV88" s="207" t="s">
        <v>1586</v>
      </c>
      <c r="MPW88" s="207" t="s">
        <v>1587</v>
      </c>
      <c r="MPX88" s="207" t="s">
        <v>8</v>
      </c>
      <c r="MPY88" s="207" t="s">
        <v>1036</v>
      </c>
      <c r="MPZ88" s="207" t="s">
        <v>1586</v>
      </c>
      <c r="MQA88" s="207" t="s">
        <v>1587</v>
      </c>
      <c r="MQB88" s="207" t="s">
        <v>8</v>
      </c>
      <c r="MQC88" s="207" t="s">
        <v>1036</v>
      </c>
      <c r="MQD88" s="207" t="s">
        <v>1586</v>
      </c>
      <c r="MQE88" s="207" t="s">
        <v>1587</v>
      </c>
      <c r="MQF88" s="207" t="s">
        <v>8</v>
      </c>
      <c r="MQG88" s="207" t="s">
        <v>1036</v>
      </c>
      <c r="MQH88" s="207" t="s">
        <v>1586</v>
      </c>
      <c r="MQI88" s="207" t="s">
        <v>1587</v>
      </c>
      <c r="MQJ88" s="207" t="s">
        <v>8</v>
      </c>
      <c r="MQK88" s="207" t="s">
        <v>1036</v>
      </c>
      <c r="MQL88" s="207" t="s">
        <v>1586</v>
      </c>
      <c r="MQM88" s="207" t="s">
        <v>1587</v>
      </c>
      <c r="MQN88" s="207" t="s">
        <v>8</v>
      </c>
      <c r="MQO88" s="207" t="s">
        <v>1036</v>
      </c>
      <c r="MQP88" s="207" t="s">
        <v>1586</v>
      </c>
      <c r="MQQ88" s="207" t="s">
        <v>1587</v>
      </c>
      <c r="MQR88" s="207" t="s">
        <v>8</v>
      </c>
      <c r="MQS88" s="207" t="s">
        <v>1036</v>
      </c>
      <c r="MQT88" s="207" t="s">
        <v>1586</v>
      </c>
      <c r="MQU88" s="207" t="s">
        <v>1587</v>
      </c>
      <c r="MQV88" s="207" t="s">
        <v>8</v>
      </c>
      <c r="MQW88" s="207" t="s">
        <v>1036</v>
      </c>
      <c r="MQX88" s="207" t="s">
        <v>1586</v>
      </c>
      <c r="MQY88" s="207" t="s">
        <v>1587</v>
      </c>
      <c r="MQZ88" s="207" t="s">
        <v>8</v>
      </c>
      <c r="MRA88" s="207" t="s">
        <v>1036</v>
      </c>
      <c r="MRB88" s="207" t="s">
        <v>1586</v>
      </c>
      <c r="MRC88" s="207" t="s">
        <v>1587</v>
      </c>
      <c r="MRD88" s="207" t="s">
        <v>8</v>
      </c>
      <c r="MRE88" s="207" t="s">
        <v>1036</v>
      </c>
      <c r="MRF88" s="207" t="s">
        <v>1586</v>
      </c>
      <c r="MRG88" s="207" t="s">
        <v>1587</v>
      </c>
      <c r="MRH88" s="207" t="s">
        <v>8</v>
      </c>
      <c r="MRI88" s="207" t="s">
        <v>1036</v>
      </c>
      <c r="MRJ88" s="207" t="s">
        <v>1586</v>
      </c>
      <c r="MRK88" s="207" t="s">
        <v>1587</v>
      </c>
      <c r="MRL88" s="207" t="s">
        <v>8</v>
      </c>
      <c r="MRM88" s="207" t="s">
        <v>1036</v>
      </c>
      <c r="MRN88" s="207" t="s">
        <v>1586</v>
      </c>
      <c r="MRO88" s="207" t="s">
        <v>1587</v>
      </c>
      <c r="MRP88" s="207" t="s">
        <v>8</v>
      </c>
      <c r="MRQ88" s="207" t="s">
        <v>1036</v>
      </c>
      <c r="MRR88" s="207" t="s">
        <v>1586</v>
      </c>
      <c r="MRS88" s="207" t="s">
        <v>1587</v>
      </c>
      <c r="MRT88" s="207" t="s">
        <v>8</v>
      </c>
      <c r="MRU88" s="207" t="s">
        <v>1036</v>
      </c>
      <c r="MRV88" s="207" t="s">
        <v>1586</v>
      </c>
      <c r="MRW88" s="207" t="s">
        <v>1587</v>
      </c>
      <c r="MRX88" s="207" t="s">
        <v>8</v>
      </c>
      <c r="MRY88" s="207" t="s">
        <v>1036</v>
      </c>
      <c r="MRZ88" s="207" t="s">
        <v>1586</v>
      </c>
      <c r="MSA88" s="207" t="s">
        <v>1587</v>
      </c>
      <c r="MSB88" s="207" t="s">
        <v>8</v>
      </c>
      <c r="MSC88" s="207" t="s">
        <v>1036</v>
      </c>
      <c r="MSD88" s="207" t="s">
        <v>1586</v>
      </c>
      <c r="MSE88" s="207" t="s">
        <v>1587</v>
      </c>
      <c r="MSF88" s="207" t="s">
        <v>8</v>
      </c>
      <c r="MSG88" s="207" t="s">
        <v>1036</v>
      </c>
      <c r="MSH88" s="207" t="s">
        <v>1586</v>
      </c>
      <c r="MSI88" s="207" t="s">
        <v>1587</v>
      </c>
      <c r="MSJ88" s="207" t="s">
        <v>8</v>
      </c>
      <c r="MSK88" s="207" t="s">
        <v>1036</v>
      </c>
      <c r="MSL88" s="207" t="s">
        <v>1586</v>
      </c>
      <c r="MSM88" s="207" t="s">
        <v>1587</v>
      </c>
      <c r="MSN88" s="207" t="s">
        <v>8</v>
      </c>
      <c r="MSO88" s="207" t="s">
        <v>1036</v>
      </c>
      <c r="MSP88" s="207" t="s">
        <v>1586</v>
      </c>
      <c r="MSQ88" s="207" t="s">
        <v>1587</v>
      </c>
      <c r="MSR88" s="207" t="s">
        <v>8</v>
      </c>
      <c r="MSS88" s="207" t="s">
        <v>1036</v>
      </c>
      <c r="MST88" s="207" t="s">
        <v>1586</v>
      </c>
      <c r="MSU88" s="207" t="s">
        <v>1587</v>
      </c>
      <c r="MSV88" s="207" t="s">
        <v>8</v>
      </c>
      <c r="MSW88" s="207" t="s">
        <v>1036</v>
      </c>
      <c r="MSX88" s="207" t="s">
        <v>1586</v>
      </c>
      <c r="MSY88" s="207" t="s">
        <v>1587</v>
      </c>
      <c r="MSZ88" s="207" t="s">
        <v>8</v>
      </c>
      <c r="MTA88" s="207" t="s">
        <v>1036</v>
      </c>
      <c r="MTB88" s="207" t="s">
        <v>1586</v>
      </c>
      <c r="MTC88" s="207" t="s">
        <v>1587</v>
      </c>
      <c r="MTD88" s="207" t="s">
        <v>8</v>
      </c>
      <c r="MTE88" s="207" t="s">
        <v>1036</v>
      </c>
      <c r="MTF88" s="207" t="s">
        <v>1586</v>
      </c>
      <c r="MTG88" s="207" t="s">
        <v>1587</v>
      </c>
      <c r="MTH88" s="207" t="s">
        <v>8</v>
      </c>
      <c r="MTI88" s="207" t="s">
        <v>1036</v>
      </c>
      <c r="MTJ88" s="207" t="s">
        <v>1586</v>
      </c>
      <c r="MTK88" s="207" t="s">
        <v>1587</v>
      </c>
      <c r="MTL88" s="207" t="s">
        <v>8</v>
      </c>
      <c r="MTM88" s="207" t="s">
        <v>1036</v>
      </c>
      <c r="MTN88" s="207" t="s">
        <v>1586</v>
      </c>
      <c r="MTO88" s="207" t="s">
        <v>1587</v>
      </c>
      <c r="MTP88" s="207" t="s">
        <v>8</v>
      </c>
      <c r="MTQ88" s="207" t="s">
        <v>1036</v>
      </c>
      <c r="MTR88" s="207" t="s">
        <v>1586</v>
      </c>
      <c r="MTS88" s="207" t="s">
        <v>1587</v>
      </c>
      <c r="MTT88" s="207" t="s">
        <v>8</v>
      </c>
      <c r="MTU88" s="207" t="s">
        <v>1036</v>
      </c>
      <c r="MTV88" s="207" t="s">
        <v>1586</v>
      </c>
      <c r="MTW88" s="207" t="s">
        <v>1587</v>
      </c>
      <c r="MTX88" s="207" t="s">
        <v>8</v>
      </c>
      <c r="MTY88" s="207" t="s">
        <v>1036</v>
      </c>
      <c r="MTZ88" s="207" t="s">
        <v>1586</v>
      </c>
      <c r="MUA88" s="207" t="s">
        <v>1587</v>
      </c>
      <c r="MUB88" s="207" t="s">
        <v>8</v>
      </c>
      <c r="MUC88" s="207" t="s">
        <v>1036</v>
      </c>
      <c r="MUD88" s="207" t="s">
        <v>1586</v>
      </c>
      <c r="MUE88" s="207" t="s">
        <v>1587</v>
      </c>
      <c r="MUF88" s="207" t="s">
        <v>8</v>
      </c>
      <c r="MUG88" s="207" t="s">
        <v>1036</v>
      </c>
      <c r="MUH88" s="207" t="s">
        <v>1586</v>
      </c>
      <c r="MUI88" s="207" t="s">
        <v>1587</v>
      </c>
      <c r="MUJ88" s="207" t="s">
        <v>8</v>
      </c>
      <c r="MUK88" s="207" t="s">
        <v>1036</v>
      </c>
      <c r="MUL88" s="207" t="s">
        <v>1586</v>
      </c>
      <c r="MUM88" s="207" t="s">
        <v>1587</v>
      </c>
      <c r="MUN88" s="207" t="s">
        <v>8</v>
      </c>
      <c r="MUO88" s="207" t="s">
        <v>1036</v>
      </c>
      <c r="MUP88" s="207" t="s">
        <v>1586</v>
      </c>
      <c r="MUQ88" s="207" t="s">
        <v>1587</v>
      </c>
      <c r="MUR88" s="207" t="s">
        <v>8</v>
      </c>
      <c r="MUS88" s="207" t="s">
        <v>1036</v>
      </c>
      <c r="MUT88" s="207" t="s">
        <v>1586</v>
      </c>
      <c r="MUU88" s="207" t="s">
        <v>1587</v>
      </c>
      <c r="MUV88" s="207" t="s">
        <v>8</v>
      </c>
      <c r="MUW88" s="207" t="s">
        <v>1036</v>
      </c>
      <c r="MUX88" s="207" t="s">
        <v>1586</v>
      </c>
      <c r="MUY88" s="207" t="s">
        <v>1587</v>
      </c>
      <c r="MUZ88" s="207" t="s">
        <v>8</v>
      </c>
      <c r="MVA88" s="207" t="s">
        <v>1036</v>
      </c>
      <c r="MVB88" s="207" t="s">
        <v>1586</v>
      </c>
      <c r="MVC88" s="207" t="s">
        <v>1587</v>
      </c>
      <c r="MVD88" s="207" t="s">
        <v>8</v>
      </c>
      <c r="MVE88" s="207" t="s">
        <v>1036</v>
      </c>
      <c r="MVF88" s="207" t="s">
        <v>1586</v>
      </c>
      <c r="MVG88" s="207" t="s">
        <v>1587</v>
      </c>
      <c r="MVH88" s="207" t="s">
        <v>8</v>
      </c>
      <c r="MVI88" s="207" t="s">
        <v>1036</v>
      </c>
      <c r="MVJ88" s="207" t="s">
        <v>1586</v>
      </c>
      <c r="MVK88" s="207" t="s">
        <v>1587</v>
      </c>
      <c r="MVL88" s="207" t="s">
        <v>8</v>
      </c>
      <c r="MVM88" s="207" t="s">
        <v>1036</v>
      </c>
      <c r="MVN88" s="207" t="s">
        <v>1586</v>
      </c>
      <c r="MVO88" s="207" t="s">
        <v>1587</v>
      </c>
      <c r="MVP88" s="207" t="s">
        <v>8</v>
      </c>
      <c r="MVQ88" s="207" t="s">
        <v>1036</v>
      </c>
      <c r="MVR88" s="207" t="s">
        <v>1586</v>
      </c>
      <c r="MVS88" s="207" t="s">
        <v>1587</v>
      </c>
      <c r="MVT88" s="207" t="s">
        <v>8</v>
      </c>
      <c r="MVU88" s="207" t="s">
        <v>1036</v>
      </c>
      <c r="MVV88" s="207" t="s">
        <v>1586</v>
      </c>
      <c r="MVW88" s="207" t="s">
        <v>1587</v>
      </c>
      <c r="MVX88" s="207" t="s">
        <v>8</v>
      </c>
      <c r="MVY88" s="207" t="s">
        <v>1036</v>
      </c>
      <c r="MVZ88" s="207" t="s">
        <v>1586</v>
      </c>
      <c r="MWA88" s="207" t="s">
        <v>1587</v>
      </c>
      <c r="MWB88" s="207" t="s">
        <v>8</v>
      </c>
      <c r="MWC88" s="207" t="s">
        <v>1036</v>
      </c>
      <c r="MWD88" s="207" t="s">
        <v>1586</v>
      </c>
      <c r="MWE88" s="207" t="s">
        <v>1587</v>
      </c>
      <c r="MWF88" s="207" t="s">
        <v>8</v>
      </c>
      <c r="MWG88" s="207" t="s">
        <v>1036</v>
      </c>
      <c r="MWH88" s="207" t="s">
        <v>1586</v>
      </c>
      <c r="MWI88" s="207" t="s">
        <v>1587</v>
      </c>
      <c r="MWJ88" s="207" t="s">
        <v>8</v>
      </c>
      <c r="MWK88" s="207" t="s">
        <v>1036</v>
      </c>
      <c r="MWL88" s="207" t="s">
        <v>1586</v>
      </c>
      <c r="MWM88" s="207" t="s">
        <v>1587</v>
      </c>
      <c r="MWN88" s="207" t="s">
        <v>8</v>
      </c>
      <c r="MWO88" s="207" t="s">
        <v>1036</v>
      </c>
      <c r="MWP88" s="207" t="s">
        <v>1586</v>
      </c>
      <c r="MWQ88" s="207" t="s">
        <v>1587</v>
      </c>
      <c r="MWR88" s="207" t="s">
        <v>8</v>
      </c>
      <c r="MWS88" s="207" t="s">
        <v>1036</v>
      </c>
      <c r="MWT88" s="207" t="s">
        <v>1586</v>
      </c>
      <c r="MWU88" s="207" t="s">
        <v>1587</v>
      </c>
      <c r="MWV88" s="207" t="s">
        <v>8</v>
      </c>
      <c r="MWW88" s="207" t="s">
        <v>1036</v>
      </c>
      <c r="MWX88" s="207" t="s">
        <v>1586</v>
      </c>
      <c r="MWY88" s="207" t="s">
        <v>1587</v>
      </c>
      <c r="MWZ88" s="207" t="s">
        <v>8</v>
      </c>
      <c r="MXA88" s="207" t="s">
        <v>1036</v>
      </c>
      <c r="MXB88" s="207" t="s">
        <v>1586</v>
      </c>
      <c r="MXC88" s="207" t="s">
        <v>1587</v>
      </c>
      <c r="MXD88" s="207" t="s">
        <v>8</v>
      </c>
      <c r="MXE88" s="207" t="s">
        <v>1036</v>
      </c>
      <c r="MXF88" s="207" t="s">
        <v>1586</v>
      </c>
      <c r="MXG88" s="207" t="s">
        <v>1587</v>
      </c>
      <c r="MXH88" s="207" t="s">
        <v>8</v>
      </c>
      <c r="MXI88" s="207" t="s">
        <v>1036</v>
      </c>
      <c r="MXJ88" s="207" t="s">
        <v>1586</v>
      </c>
      <c r="MXK88" s="207" t="s">
        <v>1587</v>
      </c>
      <c r="MXL88" s="207" t="s">
        <v>8</v>
      </c>
      <c r="MXM88" s="207" t="s">
        <v>1036</v>
      </c>
      <c r="MXN88" s="207" t="s">
        <v>1586</v>
      </c>
      <c r="MXO88" s="207" t="s">
        <v>1587</v>
      </c>
      <c r="MXP88" s="207" t="s">
        <v>8</v>
      </c>
      <c r="MXQ88" s="207" t="s">
        <v>1036</v>
      </c>
      <c r="MXR88" s="207" t="s">
        <v>1586</v>
      </c>
      <c r="MXS88" s="207" t="s">
        <v>1587</v>
      </c>
      <c r="MXT88" s="207" t="s">
        <v>8</v>
      </c>
      <c r="MXU88" s="207" t="s">
        <v>1036</v>
      </c>
      <c r="MXV88" s="207" t="s">
        <v>1586</v>
      </c>
      <c r="MXW88" s="207" t="s">
        <v>1587</v>
      </c>
      <c r="MXX88" s="207" t="s">
        <v>8</v>
      </c>
      <c r="MXY88" s="207" t="s">
        <v>1036</v>
      </c>
      <c r="MXZ88" s="207" t="s">
        <v>1586</v>
      </c>
      <c r="MYA88" s="207" t="s">
        <v>1587</v>
      </c>
      <c r="MYB88" s="207" t="s">
        <v>8</v>
      </c>
      <c r="MYC88" s="207" t="s">
        <v>1036</v>
      </c>
      <c r="MYD88" s="207" t="s">
        <v>1586</v>
      </c>
      <c r="MYE88" s="207" t="s">
        <v>1587</v>
      </c>
      <c r="MYF88" s="207" t="s">
        <v>8</v>
      </c>
      <c r="MYG88" s="207" t="s">
        <v>1036</v>
      </c>
      <c r="MYH88" s="207" t="s">
        <v>1586</v>
      </c>
      <c r="MYI88" s="207" t="s">
        <v>1587</v>
      </c>
      <c r="MYJ88" s="207" t="s">
        <v>8</v>
      </c>
      <c r="MYK88" s="207" t="s">
        <v>1036</v>
      </c>
      <c r="MYL88" s="207" t="s">
        <v>1586</v>
      </c>
      <c r="MYM88" s="207" t="s">
        <v>1587</v>
      </c>
      <c r="MYN88" s="207" t="s">
        <v>8</v>
      </c>
      <c r="MYO88" s="207" t="s">
        <v>1036</v>
      </c>
      <c r="MYP88" s="207" t="s">
        <v>1586</v>
      </c>
      <c r="MYQ88" s="207" t="s">
        <v>1587</v>
      </c>
      <c r="MYR88" s="207" t="s">
        <v>8</v>
      </c>
      <c r="MYS88" s="207" t="s">
        <v>1036</v>
      </c>
      <c r="MYT88" s="207" t="s">
        <v>1586</v>
      </c>
      <c r="MYU88" s="207" t="s">
        <v>1587</v>
      </c>
      <c r="MYV88" s="207" t="s">
        <v>8</v>
      </c>
      <c r="MYW88" s="207" t="s">
        <v>1036</v>
      </c>
      <c r="MYX88" s="207" t="s">
        <v>1586</v>
      </c>
      <c r="MYY88" s="207" t="s">
        <v>1587</v>
      </c>
      <c r="MYZ88" s="207" t="s">
        <v>8</v>
      </c>
      <c r="MZA88" s="207" t="s">
        <v>1036</v>
      </c>
      <c r="MZB88" s="207" t="s">
        <v>1586</v>
      </c>
      <c r="MZC88" s="207" t="s">
        <v>1587</v>
      </c>
      <c r="MZD88" s="207" t="s">
        <v>8</v>
      </c>
      <c r="MZE88" s="207" t="s">
        <v>1036</v>
      </c>
      <c r="MZF88" s="207" t="s">
        <v>1586</v>
      </c>
      <c r="MZG88" s="207" t="s">
        <v>1587</v>
      </c>
      <c r="MZH88" s="207" t="s">
        <v>8</v>
      </c>
      <c r="MZI88" s="207" t="s">
        <v>1036</v>
      </c>
      <c r="MZJ88" s="207" t="s">
        <v>1586</v>
      </c>
      <c r="MZK88" s="207" t="s">
        <v>1587</v>
      </c>
      <c r="MZL88" s="207" t="s">
        <v>8</v>
      </c>
      <c r="MZM88" s="207" t="s">
        <v>1036</v>
      </c>
      <c r="MZN88" s="207" t="s">
        <v>1586</v>
      </c>
      <c r="MZO88" s="207" t="s">
        <v>1587</v>
      </c>
      <c r="MZP88" s="207" t="s">
        <v>8</v>
      </c>
      <c r="MZQ88" s="207" t="s">
        <v>1036</v>
      </c>
      <c r="MZR88" s="207" t="s">
        <v>1586</v>
      </c>
      <c r="MZS88" s="207" t="s">
        <v>1587</v>
      </c>
      <c r="MZT88" s="207" t="s">
        <v>8</v>
      </c>
      <c r="MZU88" s="207" t="s">
        <v>1036</v>
      </c>
      <c r="MZV88" s="207" t="s">
        <v>1586</v>
      </c>
      <c r="MZW88" s="207" t="s">
        <v>1587</v>
      </c>
      <c r="MZX88" s="207" t="s">
        <v>8</v>
      </c>
      <c r="MZY88" s="207" t="s">
        <v>1036</v>
      </c>
      <c r="MZZ88" s="207" t="s">
        <v>1586</v>
      </c>
      <c r="NAA88" s="207" t="s">
        <v>1587</v>
      </c>
      <c r="NAB88" s="207" t="s">
        <v>8</v>
      </c>
      <c r="NAC88" s="207" t="s">
        <v>1036</v>
      </c>
      <c r="NAD88" s="207" t="s">
        <v>1586</v>
      </c>
      <c r="NAE88" s="207" t="s">
        <v>1587</v>
      </c>
      <c r="NAF88" s="207" t="s">
        <v>8</v>
      </c>
      <c r="NAG88" s="207" t="s">
        <v>1036</v>
      </c>
      <c r="NAH88" s="207" t="s">
        <v>1586</v>
      </c>
      <c r="NAI88" s="207" t="s">
        <v>1587</v>
      </c>
      <c r="NAJ88" s="207" t="s">
        <v>8</v>
      </c>
      <c r="NAK88" s="207" t="s">
        <v>1036</v>
      </c>
      <c r="NAL88" s="207" t="s">
        <v>1586</v>
      </c>
      <c r="NAM88" s="207" t="s">
        <v>1587</v>
      </c>
      <c r="NAN88" s="207" t="s">
        <v>8</v>
      </c>
      <c r="NAO88" s="207" t="s">
        <v>1036</v>
      </c>
      <c r="NAP88" s="207" t="s">
        <v>1586</v>
      </c>
      <c r="NAQ88" s="207" t="s">
        <v>1587</v>
      </c>
      <c r="NAR88" s="207" t="s">
        <v>8</v>
      </c>
      <c r="NAS88" s="207" t="s">
        <v>1036</v>
      </c>
      <c r="NAT88" s="207" t="s">
        <v>1586</v>
      </c>
      <c r="NAU88" s="207" t="s">
        <v>1587</v>
      </c>
      <c r="NAV88" s="207" t="s">
        <v>8</v>
      </c>
      <c r="NAW88" s="207" t="s">
        <v>1036</v>
      </c>
      <c r="NAX88" s="207" t="s">
        <v>1586</v>
      </c>
      <c r="NAY88" s="207" t="s">
        <v>1587</v>
      </c>
      <c r="NAZ88" s="207" t="s">
        <v>8</v>
      </c>
      <c r="NBA88" s="207" t="s">
        <v>1036</v>
      </c>
      <c r="NBB88" s="207" t="s">
        <v>1586</v>
      </c>
      <c r="NBC88" s="207" t="s">
        <v>1587</v>
      </c>
      <c r="NBD88" s="207" t="s">
        <v>8</v>
      </c>
      <c r="NBE88" s="207" t="s">
        <v>1036</v>
      </c>
      <c r="NBF88" s="207" t="s">
        <v>1586</v>
      </c>
      <c r="NBG88" s="207" t="s">
        <v>1587</v>
      </c>
      <c r="NBH88" s="207" t="s">
        <v>8</v>
      </c>
      <c r="NBI88" s="207" t="s">
        <v>1036</v>
      </c>
      <c r="NBJ88" s="207" t="s">
        <v>1586</v>
      </c>
      <c r="NBK88" s="207" t="s">
        <v>1587</v>
      </c>
      <c r="NBL88" s="207" t="s">
        <v>8</v>
      </c>
      <c r="NBM88" s="207" t="s">
        <v>1036</v>
      </c>
      <c r="NBN88" s="207" t="s">
        <v>1586</v>
      </c>
      <c r="NBO88" s="207" t="s">
        <v>1587</v>
      </c>
      <c r="NBP88" s="207" t="s">
        <v>8</v>
      </c>
      <c r="NBQ88" s="207" t="s">
        <v>1036</v>
      </c>
      <c r="NBR88" s="207" t="s">
        <v>1586</v>
      </c>
      <c r="NBS88" s="207" t="s">
        <v>1587</v>
      </c>
      <c r="NBT88" s="207" t="s">
        <v>8</v>
      </c>
      <c r="NBU88" s="207" t="s">
        <v>1036</v>
      </c>
      <c r="NBV88" s="207" t="s">
        <v>1586</v>
      </c>
      <c r="NBW88" s="207" t="s">
        <v>1587</v>
      </c>
      <c r="NBX88" s="207" t="s">
        <v>8</v>
      </c>
      <c r="NBY88" s="207" t="s">
        <v>1036</v>
      </c>
      <c r="NBZ88" s="207" t="s">
        <v>1586</v>
      </c>
      <c r="NCA88" s="207" t="s">
        <v>1587</v>
      </c>
      <c r="NCB88" s="207" t="s">
        <v>8</v>
      </c>
      <c r="NCC88" s="207" t="s">
        <v>1036</v>
      </c>
      <c r="NCD88" s="207" t="s">
        <v>1586</v>
      </c>
      <c r="NCE88" s="207" t="s">
        <v>1587</v>
      </c>
      <c r="NCF88" s="207" t="s">
        <v>8</v>
      </c>
      <c r="NCG88" s="207" t="s">
        <v>1036</v>
      </c>
      <c r="NCH88" s="207" t="s">
        <v>1586</v>
      </c>
      <c r="NCI88" s="207" t="s">
        <v>1587</v>
      </c>
      <c r="NCJ88" s="207" t="s">
        <v>8</v>
      </c>
      <c r="NCK88" s="207" t="s">
        <v>1036</v>
      </c>
      <c r="NCL88" s="207" t="s">
        <v>1586</v>
      </c>
      <c r="NCM88" s="207" t="s">
        <v>1587</v>
      </c>
      <c r="NCN88" s="207" t="s">
        <v>8</v>
      </c>
      <c r="NCO88" s="207" t="s">
        <v>1036</v>
      </c>
      <c r="NCP88" s="207" t="s">
        <v>1586</v>
      </c>
      <c r="NCQ88" s="207" t="s">
        <v>1587</v>
      </c>
      <c r="NCR88" s="207" t="s">
        <v>8</v>
      </c>
      <c r="NCS88" s="207" t="s">
        <v>1036</v>
      </c>
      <c r="NCT88" s="207" t="s">
        <v>1586</v>
      </c>
      <c r="NCU88" s="207" t="s">
        <v>1587</v>
      </c>
      <c r="NCV88" s="207" t="s">
        <v>8</v>
      </c>
      <c r="NCW88" s="207" t="s">
        <v>1036</v>
      </c>
      <c r="NCX88" s="207" t="s">
        <v>1586</v>
      </c>
      <c r="NCY88" s="207" t="s">
        <v>1587</v>
      </c>
      <c r="NCZ88" s="207" t="s">
        <v>8</v>
      </c>
      <c r="NDA88" s="207" t="s">
        <v>1036</v>
      </c>
      <c r="NDB88" s="207" t="s">
        <v>1586</v>
      </c>
      <c r="NDC88" s="207" t="s">
        <v>1587</v>
      </c>
      <c r="NDD88" s="207" t="s">
        <v>8</v>
      </c>
      <c r="NDE88" s="207" t="s">
        <v>1036</v>
      </c>
      <c r="NDF88" s="207" t="s">
        <v>1586</v>
      </c>
      <c r="NDG88" s="207" t="s">
        <v>1587</v>
      </c>
      <c r="NDH88" s="207" t="s">
        <v>8</v>
      </c>
      <c r="NDI88" s="207" t="s">
        <v>1036</v>
      </c>
      <c r="NDJ88" s="207" t="s">
        <v>1586</v>
      </c>
      <c r="NDK88" s="207" t="s">
        <v>1587</v>
      </c>
      <c r="NDL88" s="207" t="s">
        <v>8</v>
      </c>
      <c r="NDM88" s="207" t="s">
        <v>1036</v>
      </c>
      <c r="NDN88" s="207" t="s">
        <v>1586</v>
      </c>
      <c r="NDO88" s="207" t="s">
        <v>1587</v>
      </c>
      <c r="NDP88" s="207" t="s">
        <v>8</v>
      </c>
      <c r="NDQ88" s="207" t="s">
        <v>1036</v>
      </c>
      <c r="NDR88" s="207" t="s">
        <v>1586</v>
      </c>
      <c r="NDS88" s="207" t="s">
        <v>1587</v>
      </c>
      <c r="NDT88" s="207" t="s">
        <v>8</v>
      </c>
      <c r="NDU88" s="207" t="s">
        <v>1036</v>
      </c>
      <c r="NDV88" s="207" t="s">
        <v>1586</v>
      </c>
      <c r="NDW88" s="207" t="s">
        <v>1587</v>
      </c>
      <c r="NDX88" s="207" t="s">
        <v>8</v>
      </c>
      <c r="NDY88" s="207" t="s">
        <v>1036</v>
      </c>
      <c r="NDZ88" s="207" t="s">
        <v>1586</v>
      </c>
      <c r="NEA88" s="207" t="s">
        <v>1587</v>
      </c>
      <c r="NEB88" s="207" t="s">
        <v>8</v>
      </c>
      <c r="NEC88" s="207" t="s">
        <v>1036</v>
      </c>
      <c r="NED88" s="207" t="s">
        <v>1586</v>
      </c>
      <c r="NEE88" s="207" t="s">
        <v>1587</v>
      </c>
      <c r="NEF88" s="207" t="s">
        <v>8</v>
      </c>
      <c r="NEG88" s="207" t="s">
        <v>1036</v>
      </c>
      <c r="NEH88" s="207" t="s">
        <v>1586</v>
      </c>
      <c r="NEI88" s="207" t="s">
        <v>1587</v>
      </c>
      <c r="NEJ88" s="207" t="s">
        <v>8</v>
      </c>
      <c r="NEK88" s="207" t="s">
        <v>1036</v>
      </c>
      <c r="NEL88" s="207" t="s">
        <v>1586</v>
      </c>
      <c r="NEM88" s="207" t="s">
        <v>1587</v>
      </c>
      <c r="NEN88" s="207" t="s">
        <v>8</v>
      </c>
      <c r="NEO88" s="207" t="s">
        <v>1036</v>
      </c>
      <c r="NEP88" s="207" t="s">
        <v>1586</v>
      </c>
      <c r="NEQ88" s="207" t="s">
        <v>1587</v>
      </c>
      <c r="NER88" s="207" t="s">
        <v>8</v>
      </c>
      <c r="NES88" s="207" t="s">
        <v>1036</v>
      </c>
      <c r="NET88" s="207" t="s">
        <v>1586</v>
      </c>
      <c r="NEU88" s="207" t="s">
        <v>1587</v>
      </c>
      <c r="NEV88" s="207" t="s">
        <v>8</v>
      </c>
      <c r="NEW88" s="207" t="s">
        <v>1036</v>
      </c>
      <c r="NEX88" s="207" t="s">
        <v>1586</v>
      </c>
      <c r="NEY88" s="207" t="s">
        <v>1587</v>
      </c>
      <c r="NEZ88" s="207" t="s">
        <v>8</v>
      </c>
      <c r="NFA88" s="207" t="s">
        <v>1036</v>
      </c>
      <c r="NFB88" s="207" t="s">
        <v>1586</v>
      </c>
      <c r="NFC88" s="207" t="s">
        <v>1587</v>
      </c>
      <c r="NFD88" s="207" t="s">
        <v>8</v>
      </c>
      <c r="NFE88" s="207" t="s">
        <v>1036</v>
      </c>
      <c r="NFF88" s="207" t="s">
        <v>1586</v>
      </c>
      <c r="NFG88" s="207" t="s">
        <v>1587</v>
      </c>
      <c r="NFH88" s="207" t="s">
        <v>8</v>
      </c>
      <c r="NFI88" s="207" t="s">
        <v>1036</v>
      </c>
      <c r="NFJ88" s="207" t="s">
        <v>1586</v>
      </c>
      <c r="NFK88" s="207" t="s">
        <v>1587</v>
      </c>
      <c r="NFL88" s="207" t="s">
        <v>8</v>
      </c>
      <c r="NFM88" s="207" t="s">
        <v>1036</v>
      </c>
      <c r="NFN88" s="207" t="s">
        <v>1586</v>
      </c>
      <c r="NFO88" s="207" t="s">
        <v>1587</v>
      </c>
      <c r="NFP88" s="207" t="s">
        <v>8</v>
      </c>
      <c r="NFQ88" s="207" t="s">
        <v>1036</v>
      </c>
      <c r="NFR88" s="207" t="s">
        <v>1586</v>
      </c>
      <c r="NFS88" s="207" t="s">
        <v>1587</v>
      </c>
      <c r="NFT88" s="207" t="s">
        <v>8</v>
      </c>
      <c r="NFU88" s="207" t="s">
        <v>1036</v>
      </c>
      <c r="NFV88" s="207" t="s">
        <v>1586</v>
      </c>
      <c r="NFW88" s="207" t="s">
        <v>1587</v>
      </c>
      <c r="NFX88" s="207" t="s">
        <v>8</v>
      </c>
      <c r="NFY88" s="207" t="s">
        <v>1036</v>
      </c>
      <c r="NFZ88" s="207" t="s">
        <v>1586</v>
      </c>
      <c r="NGA88" s="207" t="s">
        <v>1587</v>
      </c>
      <c r="NGB88" s="207" t="s">
        <v>8</v>
      </c>
      <c r="NGC88" s="207" t="s">
        <v>1036</v>
      </c>
      <c r="NGD88" s="207" t="s">
        <v>1586</v>
      </c>
      <c r="NGE88" s="207" t="s">
        <v>1587</v>
      </c>
      <c r="NGF88" s="207" t="s">
        <v>8</v>
      </c>
      <c r="NGG88" s="207" t="s">
        <v>1036</v>
      </c>
      <c r="NGH88" s="207" t="s">
        <v>1586</v>
      </c>
      <c r="NGI88" s="207" t="s">
        <v>1587</v>
      </c>
      <c r="NGJ88" s="207" t="s">
        <v>8</v>
      </c>
      <c r="NGK88" s="207" t="s">
        <v>1036</v>
      </c>
      <c r="NGL88" s="207" t="s">
        <v>1586</v>
      </c>
      <c r="NGM88" s="207" t="s">
        <v>1587</v>
      </c>
      <c r="NGN88" s="207" t="s">
        <v>8</v>
      </c>
      <c r="NGO88" s="207" t="s">
        <v>1036</v>
      </c>
      <c r="NGP88" s="207" t="s">
        <v>1586</v>
      </c>
      <c r="NGQ88" s="207" t="s">
        <v>1587</v>
      </c>
      <c r="NGR88" s="207" t="s">
        <v>8</v>
      </c>
      <c r="NGS88" s="207" t="s">
        <v>1036</v>
      </c>
      <c r="NGT88" s="207" t="s">
        <v>1586</v>
      </c>
      <c r="NGU88" s="207" t="s">
        <v>1587</v>
      </c>
      <c r="NGV88" s="207" t="s">
        <v>8</v>
      </c>
      <c r="NGW88" s="207" t="s">
        <v>1036</v>
      </c>
      <c r="NGX88" s="207" t="s">
        <v>1586</v>
      </c>
      <c r="NGY88" s="207" t="s">
        <v>1587</v>
      </c>
      <c r="NGZ88" s="207" t="s">
        <v>8</v>
      </c>
      <c r="NHA88" s="207" t="s">
        <v>1036</v>
      </c>
      <c r="NHB88" s="207" t="s">
        <v>1586</v>
      </c>
      <c r="NHC88" s="207" t="s">
        <v>1587</v>
      </c>
      <c r="NHD88" s="207" t="s">
        <v>8</v>
      </c>
      <c r="NHE88" s="207" t="s">
        <v>1036</v>
      </c>
      <c r="NHF88" s="207" t="s">
        <v>1586</v>
      </c>
      <c r="NHG88" s="207" t="s">
        <v>1587</v>
      </c>
      <c r="NHH88" s="207" t="s">
        <v>8</v>
      </c>
      <c r="NHI88" s="207" t="s">
        <v>1036</v>
      </c>
      <c r="NHJ88" s="207" t="s">
        <v>1586</v>
      </c>
      <c r="NHK88" s="207" t="s">
        <v>1587</v>
      </c>
      <c r="NHL88" s="207" t="s">
        <v>8</v>
      </c>
      <c r="NHM88" s="207" t="s">
        <v>1036</v>
      </c>
      <c r="NHN88" s="207" t="s">
        <v>1586</v>
      </c>
      <c r="NHO88" s="207" t="s">
        <v>1587</v>
      </c>
      <c r="NHP88" s="207" t="s">
        <v>8</v>
      </c>
      <c r="NHQ88" s="207" t="s">
        <v>1036</v>
      </c>
      <c r="NHR88" s="207" t="s">
        <v>1586</v>
      </c>
      <c r="NHS88" s="207" t="s">
        <v>1587</v>
      </c>
      <c r="NHT88" s="207" t="s">
        <v>8</v>
      </c>
      <c r="NHU88" s="207" t="s">
        <v>1036</v>
      </c>
      <c r="NHV88" s="207" t="s">
        <v>1586</v>
      </c>
      <c r="NHW88" s="207" t="s">
        <v>1587</v>
      </c>
      <c r="NHX88" s="207" t="s">
        <v>8</v>
      </c>
      <c r="NHY88" s="207" t="s">
        <v>1036</v>
      </c>
      <c r="NHZ88" s="207" t="s">
        <v>1586</v>
      </c>
      <c r="NIA88" s="207" t="s">
        <v>1587</v>
      </c>
      <c r="NIB88" s="207" t="s">
        <v>8</v>
      </c>
      <c r="NIC88" s="207" t="s">
        <v>1036</v>
      </c>
      <c r="NID88" s="207" t="s">
        <v>1586</v>
      </c>
      <c r="NIE88" s="207" t="s">
        <v>1587</v>
      </c>
      <c r="NIF88" s="207" t="s">
        <v>8</v>
      </c>
      <c r="NIG88" s="207" t="s">
        <v>1036</v>
      </c>
      <c r="NIH88" s="207" t="s">
        <v>1586</v>
      </c>
      <c r="NII88" s="207" t="s">
        <v>1587</v>
      </c>
      <c r="NIJ88" s="207" t="s">
        <v>8</v>
      </c>
      <c r="NIK88" s="207" t="s">
        <v>1036</v>
      </c>
      <c r="NIL88" s="207" t="s">
        <v>1586</v>
      </c>
      <c r="NIM88" s="207" t="s">
        <v>1587</v>
      </c>
      <c r="NIN88" s="207" t="s">
        <v>8</v>
      </c>
      <c r="NIO88" s="207" t="s">
        <v>1036</v>
      </c>
      <c r="NIP88" s="207" t="s">
        <v>1586</v>
      </c>
      <c r="NIQ88" s="207" t="s">
        <v>1587</v>
      </c>
      <c r="NIR88" s="207" t="s">
        <v>8</v>
      </c>
      <c r="NIS88" s="207" t="s">
        <v>1036</v>
      </c>
      <c r="NIT88" s="207" t="s">
        <v>1586</v>
      </c>
      <c r="NIU88" s="207" t="s">
        <v>1587</v>
      </c>
      <c r="NIV88" s="207" t="s">
        <v>8</v>
      </c>
      <c r="NIW88" s="207" t="s">
        <v>1036</v>
      </c>
      <c r="NIX88" s="207" t="s">
        <v>1586</v>
      </c>
      <c r="NIY88" s="207" t="s">
        <v>1587</v>
      </c>
      <c r="NIZ88" s="207" t="s">
        <v>8</v>
      </c>
      <c r="NJA88" s="207" t="s">
        <v>1036</v>
      </c>
      <c r="NJB88" s="207" t="s">
        <v>1586</v>
      </c>
      <c r="NJC88" s="207" t="s">
        <v>1587</v>
      </c>
      <c r="NJD88" s="207" t="s">
        <v>8</v>
      </c>
      <c r="NJE88" s="207" t="s">
        <v>1036</v>
      </c>
      <c r="NJF88" s="207" t="s">
        <v>1586</v>
      </c>
      <c r="NJG88" s="207" t="s">
        <v>1587</v>
      </c>
      <c r="NJH88" s="207" t="s">
        <v>8</v>
      </c>
      <c r="NJI88" s="207" t="s">
        <v>1036</v>
      </c>
      <c r="NJJ88" s="207" t="s">
        <v>1586</v>
      </c>
      <c r="NJK88" s="207" t="s">
        <v>1587</v>
      </c>
      <c r="NJL88" s="207" t="s">
        <v>8</v>
      </c>
      <c r="NJM88" s="207" t="s">
        <v>1036</v>
      </c>
      <c r="NJN88" s="207" t="s">
        <v>1586</v>
      </c>
      <c r="NJO88" s="207" t="s">
        <v>1587</v>
      </c>
      <c r="NJP88" s="207" t="s">
        <v>8</v>
      </c>
      <c r="NJQ88" s="207" t="s">
        <v>1036</v>
      </c>
      <c r="NJR88" s="207" t="s">
        <v>1586</v>
      </c>
      <c r="NJS88" s="207" t="s">
        <v>1587</v>
      </c>
      <c r="NJT88" s="207" t="s">
        <v>8</v>
      </c>
      <c r="NJU88" s="207" t="s">
        <v>1036</v>
      </c>
      <c r="NJV88" s="207" t="s">
        <v>1586</v>
      </c>
      <c r="NJW88" s="207" t="s">
        <v>1587</v>
      </c>
      <c r="NJX88" s="207" t="s">
        <v>8</v>
      </c>
      <c r="NJY88" s="207" t="s">
        <v>1036</v>
      </c>
      <c r="NJZ88" s="207" t="s">
        <v>1586</v>
      </c>
      <c r="NKA88" s="207" t="s">
        <v>1587</v>
      </c>
      <c r="NKB88" s="207" t="s">
        <v>8</v>
      </c>
      <c r="NKC88" s="207" t="s">
        <v>1036</v>
      </c>
      <c r="NKD88" s="207" t="s">
        <v>1586</v>
      </c>
      <c r="NKE88" s="207" t="s">
        <v>1587</v>
      </c>
      <c r="NKF88" s="207" t="s">
        <v>8</v>
      </c>
      <c r="NKG88" s="207" t="s">
        <v>1036</v>
      </c>
      <c r="NKH88" s="207" t="s">
        <v>1586</v>
      </c>
      <c r="NKI88" s="207" t="s">
        <v>1587</v>
      </c>
      <c r="NKJ88" s="207" t="s">
        <v>8</v>
      </c>
      <c r="NKK88" s="207" t="s">
        <v>1036</v>
      </c>
      <c r="NKL88" s="207" t="s">
        <v>1586</v>
      </c>
      <c r="NKM88" s="207" t="s">
        <v>1587</v>
      </c>
      <c r="NKN88" s="207" t="s">
        <v>8</v>
      </c>
      <c r="NKO88" s="207" t="s">
        <v>1036</v>
      </c>
      <c r="NKP88" s="207" t="s">
        <v>1586</v>
      </c>
      <c r="NKQ88" s="207" t="s">
        <v>1587</v>
      </c>
      <c r="NKR88" s="207" t="s">
        <v>8</v>
      </c>
      <c r="NKS88" s="207" t="s">
        <v>1036</v>
      </c>
      <c r="NKT88" s="207" t="s">
        <v>1586</v>
      </c>
      <c r="NKU88" s="207" t="s">
        <v>1587</v>
      </c>
      <c r="NKV88" s="207" t="s">
        <v>8</v>
      </c>
      <c r="NKW88" s="207" t="s">
        <v>1036</v>
      </c>
      <c r="NKX88" s="207" t="s">
        <v>1586</v>
      </c>
      <c r="NKY88" s="207" t="s">
        <v>1587</v>
      </c>
      <c r="NKZ88" s="207" t="s">
        <v>8</v>
      </c>
      <c r="NLA88" s="207" t="s">
        <v>1036</v>
      </c>
      <c r="NLB88" s="207" t="s">
        <v>1586</v>
      </c>
      <c r="NLC88" s="207" t="s">
        <v>1587</v>
      </c>
      <c r="NLD88" s="207" t="s">
        <v>8</v>
      </c>
      <c r="NLE88" s="207" t="s">
        <v>1036</v>
      </c>
      <c r="NLF88" s="207" t="s">
        <v>1586</v>
      </c>
      <c r="NLG88" s="207" t="s">
        <v>1587</v>
      </c>
      <c r="NLH88" s="207" t="s">
        <v>8</v>
      </c>
      <c r="NLI88" s="207" t="s">
        <v>1036</v>
      </c>
      <c r="NLJ88" s="207" t="s">
        <v>1586</v>
      </c>
      <c r="NLK88" s="207" t="s">
        <v>1587</v>
      </c>
      <c r="NLL88" s="207" t="s">
        <v>8</v>
      </c>
      <c r="NLM88" s="207" t="s">
        <v>1036</v>
      </c>
      <c r="NLN88" s="207" t="s">
        <v>1586</v>
      </c>
      <c r="NLO88" s="207" t="s">
        <v>1587</v>
      </c>
      <c r="NLP88" s="207" t="s">
        <v>8</v>
      </c>
      <c r="NLQ88" s="207" t="s">
        <v>1036</v>
      </c>
      <c r="NLR88" s="207" t="s">
        <v>1586</v>
      </c>
      <c r="NLS88" s="207" t="s">
        <v>1587</v>
      </c>
      <c r="NLT88" s="207" t="s">
        <v>8</v>
      </c>
      <c r="NLU88" s="207" t="s">
        <v>1036</v>
      </c>
      <c r="NLV88" s="207" t="s">
        <v>1586</v>
      </c>
      <c r="NLW88" s="207" t="s">
        <v>1587</v>
      </c>
      <c r="NLX88" s="207" t="s">
        <v>8</v>
      </c>
      <c r="NLY88" s="207" t="s">
        <v>1036</v>
      </c>
      <c r="NLZ88" s="207" t="s">
        <v>1586</v>
      </c>
      <c r="NMA88" s="207" t="s">
        <v>1587</v>
      </c>
      <c r="NMB88" s="207" t="s">
        <v>8</v>
      </c>
      <c r="NMC88" s="207" t="s">
        <v>1036</v>
      </c>
      <c r="NMD88" s="207" t="s">
        <v>1586</v>
      </c>
      <c r="NME88" s="207" t="s">
        <v>1587</v>
      </c>
      <c r="NMF88" s="207" t="s">
        <v>8</v>
      </c>
      <c r="NMG88" s="207" t="s">
        <v>1036</v>
      </c>
      <c r="NMH88" s="207" t="s">
        <v>1586</v>
      </c>
      <c r="NMI88" s="207" t="s">
        <v>1587</v>
      </c>
      <c r="NMJ88" s="207" t="s">
        <v>8</v>
      </c>
      <c r="NMK88" s="207" t="s">
        <v>1036</v>
      </c>
      <c r="NML88" s="207" t="s">
        <v>1586</v>
      </c>
      <c r="NMM88" s="207" t="s">
        <v>1587</v>
      </c>
      <c r="NMN88" s="207" t="s">
        <v>8</v>
      </c>
      <c r="NMO88" s="207" t="s">
        <v>1036</v>
      </c>
      <c r="NMP88" s="207" t="s">
        <v>1586</v>
      </c>
      <c r="NMQ88" s="207" t="s">
        <v>1587</v>
      </c>
      <c r="NMR88" s="207" t="s">
        <v>8</v>
      </c>
      <c r="NMS88" s="207" t="s">
        <v>1036</v>
      </c>
      <c r="NMT88" s="207" t="s">
        <v>1586</v>
      </c>
      <c r="NMU88" s="207" t="s">
        <v>1587</v>
      </c>
      <c r="NMV88" s="207" t="s">
        <v>8</v>
      </c>
      <c r="NMW88" s="207" t="s">
        <v>1036</v>
      </c>
      <c r="NMX88" s="207" t="s">
        <v>1586</v>
      </c>
      <c r="NMY88" s="207" t="s">
        <v>1587</v>
      </c>
      <c r="NMZ88" s="207" t="s">
        <v>8</v>
      </c>
      <c r="NNA88" s="207" t="s">
        <v>1036</v>
      </c>
      <c r="NNB88" s="207" t="s">
        <v>1586</v>
      </c>
      <c r="NNC88" s="207" t="s">
        <v>1587</v>
      </c>
      <c r="NND88" s="207" t="s">
        <v>8</v>
      </c>
      <c r="NNE88" s="207" t="s">
        <v>1036</v>
      </c>
      <c r="NNF88" s="207" t="s">
        <v>1586</v>
      </c>
      <c r="NNG88" s="207" t="s">
        <v>1587</v>
      </c>
      <c r="NNH88" s="207" t="s">
        <v>8</v>
      </c>
      <c r="NNI88" s="207" t="s">
        <v>1036</v>
      </c>
      <c r="NNJ88" s="207" t="s">
        <v>1586</v>
      </c>
      <c r="NNK88" s="207" t="s">
        <v>1587</v>
      </c>
      <c r="NNL88" s="207" t="s">
        <v>8</v>
      </c>
      <c r="NNM88" s="207" t="s">
        <v>1036</v>
      </c>
      <c r="NNN88" s="207" t="s">
        <v>1586</v>
      </c>
      <c r="NNO88" s="207" t="s">
        <v>1587</v>
      </c>
      <c r="NNP88" s="207" t="s">
        <v>8</v>
      </c>
      <c r="NNQ88" s="207" t="s">
        <v>1036</v>
      </c>
      <c r="NNR88" s="207" t="s">
        <v>1586</v>
      </c>
      <c r="NNS88" s="207" t="s">
        <v>1587</v>
      </c>
      <c r="NNT88" s="207" t="s">
        <v>8</v>
      </c>
      <c r="NNU88" s="207" t="s">
        <v>1036</v>
      </c>
      <c r="NNV88" s="207" t="s">
        <v>1586</v>
      </c>
      <c r="NNW88" s="207" t="s">
        <v>1587</v>
      </c>
      <c r="NNX88" s="207" t="s">
        <v>8</v>
      </c>
      <c r="NNY88" s="207" t="s">
        <v>1036</v>
      </c>
      <c r="NNZ88" s="207" t="s">
        <v>1586</v>
      </c>
      <c r="NOA88" s="207" t="s">
        <v>1587</v>
      </c>
      <c r="NOB88" s="207" t="s">
        <v>8</v>
      </c>
      <c r="NOC88" s="207" t="s">
        <v>1036</v>
      </c>
      <c r="NOD88" s="207" t="s">
        <v>1586</v>
      </c>
      <c r="NOE88" s="207" t="s">
        <v>1587</v>
      </c>
      <c r="NOF88" s="207" t="s">
        <v>8</v>
      </c>
      <c r="NOG88" s="207" t="s">
        <v>1036</v>
      </c>
      <c r="NOH88" s="207" t="s">
        <v>1586</v>
      </c>
      <c r="NOI88" s="207" t="s">
        <v>1587</v>
      </c>
      <c r="NOJ88" s="207" t="s">
        <v>8</v>
      </c>
      <c r="NOK88" s="207" t="s">
        <v>1036</v>
      </c>
      <c r="NOL88" s="207" t="s">
        <v>1586</v>
      </c>
      <c r="NOM88" s="207" t="s">
        <v>1587</v>
      </c>
      <c r="NON88" s="207" t="s">
        <v>8</v>
      </c>
      <c r="NOO88" s="207" t="s">
        <v>1036</v>
      </c>
      <c r="NOP88" s="207" t="s">
        <v>1586</v>
      </c>
      <c r="NOQ88" s="207" t="s">
        <v>1587</v>
      </c>
      <c r="NOR88" s="207" t="s">
        <v>8</v>
      </c>
      <c r="NOS88" s="207" t="s">
        <v>1036</v>
      </c>
      <c r="NOT88" s="207" t="s">
        <v>1586</v>
      </c>
      <c r="NOU88" s="207" t="s">
        <v>1587</v>
      </c>
      <c r="NOV88" s="207" t="s">
        <v>8</v>
      </c>
      <c r="NOW88" s="207" t="s">
        <v>1036</v>
      </c>
      <c r="NOX88" s="207" t="s">
        <v>1586</v>
      </c>
      <c r="NOY88" s="207" t="s">
        <v>1587</v>
      </c>
      <c r="NOZ88" s="207" t="s">
        <v>8</v>
      </c>
      <c r="NPA88" s="207" t="s">
        <v>1036</v>
      </c>
      <c r="NPB88" s="207" t="s">
        <v>1586</v>
      </c>
      <c r="NPC88" s="207" t="s">
        <v>1587</v>
      </c>
      <c r="NPD88" s="207" t="s">
        <v>8</v>
      </c>
      <c r="NPE88" s="207" t="s">
        <v>1036</v>
      </c>
      <c r="NPF88" s="207" t="s">
        <v>1586</v>
      </c>
      <c r="NPG88" s="207" t="s">
        <v>1587</v>
      </c>
      <c r="NPH88" s="207" t="s">
        <v>8</v>
      </c>
      <c r="NPI88" s="207" t="s">
        <v>1036</v>
      </c>
      <c r="NPJ88" s="207" t="s">
        <v>1586</v>
      </c>
      <c r="NPK88" s="207" t="s">
        <v>1587</v>
      </c>
      <c r="NPL88" s="207" t="s">
        <v>8</v>
      </c>
      <c r="NPM88" s="207" t="s">
        <v>1036</v>
      </c>
      <c r="NPN88" s="207" t="s">
        <v>1586</v>
      </c>
      <c r="NPO88" s="207" t="s">
        <v>1587</v>
      </c>
      <c r="NPP88" s="207" t="s">
        <v>8</v>
      </c>
      <c r="NPQ88" s="207" t="s">
        <v>1036</v>
      </c>
      <c r="NPR88" s="207" t="s">
        <v>1586</v>
      </c>
      <c r="NPS88" s="207" t="s">
        <v>1587</v>
      </c>
      <c r="NPT88" s="207" t="s">
        <v>8</v>
      </c>
      <c r="NPU88" s="207" t="s">
        <v>1036</v>
      </c>
      <c r="NPV88" s="207" t="s">
        <v>1586</v>
      </c>
      <c r="NPW88" s="207" t="s">
        <v>1587</v>
      </c>
      <c r="NPX88" s="207" t="s">
        <v>8</v>
      </c>
      <c r="NPY88" s="207" t="s">
        <v>1036</v>
      </c>
      <c r="NPZ88" s="207" t="s">
        <v>1586</v>
      </c>
      <c r="NQA88" s="207" t="s">
        <v>1587</v>
      </c>
      <c r="NQB88" s="207" t="s">
        <v>8</v>
      </c>
      <c r="NQC88" s="207" t="s">
        <v>1036</v>
      </c>
      <c r="NQD88" s="207" t="s">
        <v>1586</v>
      </c>
      <c r="NQE88" s="207" t="s">
        <v>1587</v>
      </c>
      <c r="NQF88" s="207" t="s">
        <v>8</v>
      </c>
      <c r="NQG88" s="207" t="s">
        <v>1036</v>
      </c>
      <c r="NQH88" s="207" t="s">
        <v>1586</v>
      </c>
      <c r="NQI88" s="207" t="s">
        <v>1587</v>
      </c>
      <c r="NQJ88" s="207" t="s">
        <v>8</v>
      </c>
      <c r="NQK88" s="207" t="s">
        <v>1036</v>
      </c>
      <c r="NQL88" s="207" t="s">
        <v>1586</v>
      </c>
      <c r="NQM88" s="207" t="s">
        <v>1587</v>
      </c>
      <c r="NQN88" s="207" t="s">
        <v>8</v>
      </c>
      <c r="NQO88" s="207" t="s">
        <v>1036</v>
      </c>
      <c r="NQP88" s="207" t="s">
        <v>1586</v>
      </c>
      <c r="NQQ88" s="207" t="s">
        <v>1587</v>
      </c>
      <c r="NQR88" s="207" t="s">
        <v>8</v>
      </c>
      <c r="NQS88" s="207" t="s">
        <v>1036</v>
      </c>
      <c r="NQT88" s="207" t="s">
        <v>1586</v>
      </c>
      <c r="NQU88" s="207" t="s">
        <v>1587</v>
      </c>
      <c r="NQV88" s="207" t="s">
        <v>8</v>
      </c>
      <c r="NQW88" s="207" t="s">
        <v>1036</v>
      </c>
      <c r="NQX88" s="207" t="s">
        <v>1586</v>
      </c>
      <c r="NQY88" s="207" t="s">
        <v>1587</v>
      </c>
      <c r="NQZ88" s="207" t="s">
        <v>8</v>
      </c>
      <c r="NRA88" s="207" t="s">
        <v>1036</v>
      </c>
      <c r="NRB88" s="207" t="s">
        <v>1586</v>
      </c>
      <c r="NRC88" s="207" t="s">
        <v>1587</v>
      </c>
      <c r="NRD88" s="207" t="s">
        <v>8</v>
      </c>
      <c r="NRE88" s="207" t="s">
        <v>1036</v>
      </c>
      <c r="NRF88" s="207" t="s">
        <v>1586</v>
      </c>
      <c r="NRG88" s="207" t="s">
        <v>1587</v>
      </c>
      <c r="NRH88" s="207" t="s">
        <v>8</v>
      </c>
      <c r="NRI88" s="207" t="s">
        <v>1036</v>
      </c>
      <c r="NRJ88" s="207" t="s">
        <v>1586</v>
      </c>
      <c r="NRK88" s="207" t="s">
        <v>1587</v>
      </c>
      <c r="NRL88" s="207" t="s">
        <v>8</v>
      </c>
      <c r="NRM88" s="207" t="s">
        <v>1036</v>
      </c>
      <c r="NRN88" s="207" t="s">
        <v>1586</v>
      </c>
      <c r="NRO88" s="207" t="s">
        <v>1587</v>
      </c>
      <c r="NRP88" s="207" t="s">
        <v>8</v>
      </c>
      <c r="NRQ88" s="207" t="s">
        <v>1036</v>
      </c>
      <c r="NRR88" s="207" t="s">
        <v>1586</v>
      </c>
      <c r="NRS88" s="207" t="s">
        <v>1587</v>
      </c>
      <c r="NRT88" s="207" t="s">
        <v>8</v>
      </c>
      <c r="NRU88" s="207" t="s">
        <v>1036</v>
      </c>
      <c r="NRV88" s="207" t="s">
        <v>1586</v>
      </c>
      <c r="NRW88" s="207" t="s">
        <v>1587</v>
      </c>
      <c r="NRX88" s="207" t="s">
        <v>8</v>
      </c>
      <c r="NRY88" s="207" t="s">
        <v>1036</v>
      </c>
      <c r="NRZ88" s="207" t="s">
        <v>1586</v>
      </c>
      <c r="NSA88" s="207" t="s">
        <v>1587</v>
      </c>
      <c r="NSB88" s="207" t="s">
        <v>8</v>
      </c>
      <c r="NSC88" s="207" t="s">
        <v>1036</v>
      </c>
      <c r="NSD88" s="207" t="s">
        <v>1586</v>
      </c>
      <c r="NSE88" s="207" t="s">
        <v>1587</v>
      </c>
      <c r="NSF88" s="207" t="s">
        <v>8</v>
      </c>
      <c r="NSG88" s="207" t="s">
        <v>1036</v>
      </c>
      <c r="NSH88" s="207" t="s">
        <v>1586</v>
      </c>
      <c r="NSI88" s="207" t="s">
        <v>1587</v>
      </c>
      <c r="NSJ88" s="207" t="s">
        <v>8</v>
      </c>
      <c r="NSK88" s="207" t="s">
        <v>1036</v>
      </c>
      <c r="NSL88" s="207" t="s">
        <v>1586</v>
      </c>
      <c r="NSM88" s="207" t="s">
        <v>1587</v>
      </c>
      <c r="NSN88" s="207" t="s">
        <v>8</v>
      </c>
      <c r="NSO88" s="207" t="s">
        <v>1036</v>
      </c>
      <c r="NSP88" s="207" t="s">
        <v>1586</v>
      </c>
      <c r="NSQ88" s="207" t="s">
        <v>1587</v>
      </c>
      <c r="NSR88" s="207" t="s">
        <v>8</v>
      </c>
      <c r="NSS88" s="207" t="s">
        <v>1036</v>
      </c>
      <c r="NST88" s="207" t="s">
        <v>1586</v>
      </c>
      <c r="NSU88" s="207" t="s">
        <v>1587</v>
      </c>
      <c r="NSV88" s="207" t="s">
        <v>8</v>
      </c>
      <c r="NSW88" s="207" t="s">
        <v>1036</v>
      </c>
      <c r="NSX88" s="207" t="s">
        <v>1586</v>
      </c>
      <c r="NSY88" s="207" t="s">
        <v>1587</v>
      </c>
      <c r="NSZ88" s="207" t="s">
        <v>8</v>
      </c>
      <c r="NTA88" s="207" t="s">
        <v>1036</v>
      </c>
      <c r="NTB88" s="207" t="s">
        <v>1586</v>
      </c>
      <c r="NTC88" s="207" t="s">
        <v>1587</v>
      </c>
      <c r="NTD88" s="207" t="s">
        <v>8</v>
      </c>
      <c r="NTE88" s="207" t="s">
        <v>1036</v>
      </c>
      <c r="NTF88" s="207" t="s">
        <v>1586</v>
      </c>
      <c r="NTG88" s="207" t="s">
        <v>1587</v>
      </c>
      <c r="NTH88" s="207" t="s">
        <v>8</v>
      </c>
      <c r="NTI88" s="207" t="s">
        <v>1036</v>
      </c>
      <c r="NTJ88" s="207" t="s">
        <v>1586</v>
      </c>
      <c r="NTK88" s="207" t="s">
        <v>1587</v>
      </c>
      <c r="NTL88" s="207" t="s">
        <v>8</v>
      </c>
      <c r="NTM88" s="207" t="s">
        <v>1036</v>
      </c>
      <c r="NTN88" s="207" t="s">
        <v>1586</v>
      </c>
      <c r="NTO88" s="207" t="s">
        <v>1587</v>
      </c>
      <c r="NTP88" s="207" t="s">
        <v>8</v>
      </c>
      <c r="NTQ88" s="207" t="s">
        <v>1036</v>
      </c>
      <c r="NTR88" s="207" t="s">
        <v>1586</v>
      </c>
      <c r="NTS88" s="207" t="s">
        <v>1587</v>
      </c>
      <c r="NTT88" s="207" t="s">
        <v>8</v>
      </c>
      <c r="NTU88" s="207" t="s">
        <v>1036</v>
      </c>
      <c r="NTV88" s="207" t="s">
        <v>1586</v>
      </c>
      <c r="NTW88" s="207" t="s">
        <v>1587</v>
      </c>
      <c r="NTX88" s="207" t="s">
        <v>8</v>
      </c>
      <c r="NTY88" s="207" t="s">
        <v>1036</v>
      </c>
      <c r="NTZ88" s="207" t="s">
        <v>1586</v>
      </c>
      <c r="NUA88" s="207" t="s">
        <v>1587</v>
      </c>
      <c r="NUB88" s="207" t="s">
        <v>8</v>
      </c>
      <c r="NUC88" s="207" t="s">
        <v>1036</v>
      </c>
      <c r="NUD88" s="207" t="s">
        <v>1586</v>
      </c>
      <c r="NUE88" s="207" t="s">
        <v>1587</v>
      </c>
      <c r="NUF88" s="207" t="s">
        <v>8</v>
      </c>
      <c r="NUG88" s="207" t="s">
        <v>1036</v>
      </c>
      <c r="NUH88" s="207" t="s">
        <v>1586</v>
      </c>
      <c r="NUI88" s="207" t="s">
        <v>1587</v>
      </c>
      <c r="NUJ88" s="207" t="s">
        <v>8</v>
      </c>
      <c r="NUK88" s="207" t="s">
        <v>1036</v>
      </c>
      <c r="NUL88" s="207" t="s">
        <v>1586</v>
      </c>
      <c r="NUM88" s="207" t="s">
        <v>1587</v>
      </c>
      <c r="NUN88" s="207" t="s">
        <v>8</v>
      </c>
      <c r="NUO88" s="207" t="s">
        <v>1036</v>
      </c>
      <c r="NUP88" s="207" t="s">
        <v>1586</v>
      </c>
      <c r="NUQ88" s="207" t="s">
        <v>1587</v>
      </c>
      <c r="NUR88" s="207" t="s">
        <v>8</v>
      </c>
      <c r="NUS88" s="207" t="s">
        <v>1036</v>
      </c>
      <c r="NUT88" s="207" t="s">
        <v>1586</v>
      </c>
      <c r="NUU88" s="207" t="s">
        <v>1587</v>
      </c>
      <c r="NUV88" s="207" t="s">
        <v>8</v>
      </c>
      <c r="NUW88" s="207" t="s">
        <v>1036</v>
      </c>
      <c r="NUX88" s="207" t="s">
        <v>1586</v>
      </c>
      <c r="NUY88" s="207" t="s">
        <v>1587</v>
      </c>
      <c r="NUZ88" s="207" t="s">
        <v>8</v>
      </c>
      <c r="NVA88" s="207" t="s">
        <v>1036</v>
      </c>
      <c r="NVB88" s="207" t="s">
        <v>1586</v>
      </c>
      <c r="NVC88" s="207" t="s">
        <v>1587</v>
      </c>
      <c r="NVD88" s="207" t="s">
        <v>8</v>
      </c>
      <c r="NVE88" s="207" t="s">
        <v>1036</v>
      </c>
      <c r="NVF88" s="207" t="s">
        <v>1586</v>
      </c>
      <c r="NVG88" s="207" t="s">
        <v>1587</v>
      </c>
      <c r="NVH88" s="207" t="s">
        <v>8</v>
      </c>
      <c r="NVI88" s="207" t="s">
        <v>1036</v>
      </c>
      <c r="NVJ88" s="207" t="s">
        <v>1586</v>
      </c>
      <c r="NVK88" s="207" t="s">
        <v>1587</v>
      </c>
      <c r="NVL88" s="207" t="s">
        <v>8</v>
      </c>
      <c r="NVM88" s="207" t="s">
        <v>1036</v>
      </c>
      <c r="NVN88" s="207" t="s">
        <v>1586</v>
      </c>
      <c r="NVO88" s="207" t="s">
        <v>1587</v>
      </c>
      <c r="NVP88" s="207" t="s">
        <v>8</v>
      </c>
      <c r="NVQ88" s="207" t="s">
        <v>1036</v>
      </c>
      <c r="NVR88" s="207" t="s">
        <v>1586</v>
      </c>
      <c r="NVS88" s="207" t="s">
        <v>1587</v>
      </c>
      <c r="NVT88" s="207" t="s">
        <v>8</v>
      </c>
      <c r="NVU88" s="207" t="s">
        <v>1036</v>
      </c>
      <c r="NVV88" s="207" t="s">
        <v>1586</v>
      </c>
      <c r="NVW88" s="207" t="s">
        <v>1587</v>
      </c>
      <c r="NVX88" s="207" t="s">
        <v>8</v>
      </c>
      <c r="NVY88" s="207" t="s">
        <v>1036</v>
      </c>
      <c r="NVZ88" s="207" t="s">
        <v>1586</v>
      </c>
      <c r="NWA88" s="207" t="s">
        <v>1587</v>
      </c>
      <c r="NWB88" s="207" t="s">
        <v>8</v>
      </c>
      <c r="NWC88" s="207" t="s">
        <v>1036</v>
      </c>
      <c r="NWD88" s="207" t="s">
        <v>1586</v>
      </c>
      <c r="NWE88" s="207" t="s">
        <v>1587</v>
      </c>
      <c r="NWF88" s="207" t="s">
        <v>8</v>
      </c>
      <c r="NWG88" s="207" t="s">
        <v>1036</v>
      </c>
      <c r="NWH88" s="207" t="s">
        <v>1586</v>
      </c>
      <c r="NWI88" s="207" t="s">
        <v>1587</v>
      </c>
      <c r="NWJ88" s="207" t="s">
        <v>8</v>
      </c>
      <c r="NWK88" s="207" t="s">
        <v>1036</v>
      </c>
      <c r="NWL88" s="207" t="s">
        <v>1586</v>
      </c>
      <c r="NWM88" s="207" t="s">
        <v>1587</v>
      </c>
      <c r="NWN88" s="207" t="s">
        <v>8</v>
      </c>
      <c r="NWO88" s="207" t="s">
        <v>1036</v>
      </c>
      <c r="NWP88" s="207" t="s">
        <v>1586</v>
      </c>
      <c r="NWQ88" s="207" t="s">
        <v>1587</v>
      </c>
      <c r="NWR88" s="207" t="s">
        <v>8</v>
      </c>
      <c r="NWS88" s="207" t="s">
        <v>1036</v>
      </c>
      <c r="NWT88" s="207" t="s">
        <v>1586</v>
      </c>
      <c r="NWU88" s="207" t="s">
        <v>1587</v>
      </c>
      <c r="NWV88" s="207" t="s">
        <v>8</v>
      </c>
      <c r="NWW88" s="207" t="s">
        <v>1036</v>
      </c>
      <c r="NWX88" s="207" t="s">
        <v>1586</v>
      </c>
      <c r="NWY88" s="207" t="s">
        <v>1587</v>
      </c>
      <c r="NWZ88" s="207" t="s">
        <v>8</v>
      </c>
      <c r="NXA88" s="207" t="s">
        <v>1036</v>
      </c>
      <c r="NXB88" s="207" t="s">
        <v>1586</v>
      </c>
      <c r="NXC88" s="207" t="s">
        <v>1587</v>
      </c>
      <c r="NXD88" s="207" t="s">
        <v>8</v>
      </c>
      <c r="NXE88" s="207" t="s">
        <v>1036</v>
      </c>
      <c r="NXF88" s="207" t="s">
        <v>1586</v>
      </c>
      <c r="NXG88" s="207" t="s">
        <v>1587</v>
      </c>
      <c r="NXH88" s="207" t="s">
        <v>8</v>
      </c>
      <c r="NXI88" s="207" t="s">
        <v>1036</v>
      </c>
      <c r="NXJ88" s="207" t="s">
        <v>1586</v>
      </c>
      <c r="NXK88" s="207" t="s">
        <v>1587</v>
      </c>
      <c r="NXL88" s="207" t="s">
        <v>8</v>
      </c>
      <c r="NXM88" s="207" t="s">
        <v>1036</v>
      </c>
      <c r="NXN88" s="207" t="s">
        <v>1586</v>
      </c>
      <c r="NXO88" s="207" t="s">
        <v>1587</v>
      </c>
      <c r="NXP88" s="207" t="s">
        <v>8</v>
      </c>
      <c r="NXQ88" s="207" t="s">
        <v>1036</v>
      </c>
      <c r="NXR88" s="207" t="s">
        <v>1586</v>
      </c>
      <c r="NXS88" s="207" t="s">
        <v>1587</v>
      </c>
      <c r="NXT88" s="207" t="s">
        <v>8</v>
      </c>
      <c r="NXU88" s="207" t="s">
        <v>1036</v>
      </c>
      <c r="NXV88" s="207" t="s">
        <v>1586</v>
      </c>
      <c r="NXW88" s="207" t="s">
        <v>1587</v>
      </c>
      <c r="NXX88" s="207" t="s">
        <v>8</v>
      </c>
      <c r="NXY88" s="207" t="s">
        <v>1036</v>
      </c>
      <c r="NXZ88" s="207" t="s">
        <v>1586</v>
      </c>
      <c r="NYA88" s="207" t="s">
        <v>1587</v>
      </c>
      <c r="NYB88" s="207" t="s">
        <v>8</v>
      </c>
      <c r="NYC88" s="207" t="s">
        <v>1036</v>
      </c>
      <c r="NYD88" s="207" t="s">
        <v>1586</v>
      </c>
      <c r="NYE88" s="207" t="s">
        <v>1587</v>
      </c>
      <c r="NYF88" s="207" t="s">
        <v>8</v>
      </c>
      <c r="NYG88" s="207" t="s">
        <v>1036</v>
      </c>
      <c r="NYH88" s="207" t="s">
        <v>1586</v>
      </c>
      <c r="NYI88" s="207" t="s">
        <v>1587</v>
      </c>
      <c r="NYJ88" s="207" t="s">
        <v>8</v>
      </c>
      <c r="NYK88" s="207" t="s">
        <v>1036</v>
      </c>
      <c r="NYL88" s="207" t="s">
        <v>1586</v>
      </c>
      <c r="NYM88" s="207" t="s">
        <v>1587</v>
      </c>
      <c r="NYN88" s="207" t="s">
        <v>8</v>
      </c>
      <c r="NYO88" s="207" t="s">
        <v>1036</v>
      </c>
      <c r="NYP88" s="207" t="s">
        <v>1586</v>
      </c>
      <c r="NYQ88" s="207" t="s">
        <v>1587</v>
      </c>
      <c r="NYR88" s="207" t="s">
        <v>8</v>
      </c>
      <c r="NYS88" s="207" t="s">
        <v>1036</v>
      </c>
      <c r="NYT88" s="207" t="s">
        <v>1586</v>
      </c>
      <c r="NYU88" s="207" t="s">
        <v>1587</v>
      </c>
      <c r="NYV88" s="207" t="s">
        <v>8</v>
      </c>
      <c r="NYW88" s="207" t="s">
        <v>1036</v>
      </c>
      <c r="NYX88" s="207" t="s">
        <v>1586</v>
      </c>
      <c r="NYY88" s="207" t="s">
        <v>1587</v>
      </c>
      <c r="NYZ88" s="207" t="s">
        <v>8</v>
      </c>
      <c r="NZA88" s="207" t="s">
        <v>1036</v>
      </c>
      <c r="NZB88" s="207" t="s">
        <v>1586</v>
      </c>
      <c r="NZC88" s="207" t="s">
        <v>1587</v>
      </c>
      <c r="NZD88" s="207" t="s">
        <v>8</v>
      </c>
      <c r="NZE88" s="207" t="s">
        <v>1036</v>
      </c>
      <c r="NZF88" s="207" t="s">
        <v>1586</v>
      </c>
      <c r="NZG88" s="207" t="s">
        <v>1587</v>
      </c>
      <c r="NZH88" s="207" t="s">
        <v>8</v>
      </c>
      <c r="NZI88" s="207" t="s">
        <v>1036</v>
      </c>
      <c r="NZJ88" s="207" t="s">
        <v>1586</v>
      </c>
      <c r="NZK88" s="207" t="s">
        <v>1587</v>
      </c>
      <c r="NZL88" s="207" t="s">
        <v>8</v>
      </c>
      <c r="NZM88" s="207" t="s">
        <v>1036</v>
      </c>
      <c r="NZN88" s="207" t="s">
        <v>1586</v>
      </c>
      <c r="NZO88" s="207" t="s">
        <v>1587</v>
      </c>
      <c r="NZP88" s="207" t="s">
        <v>8</v>
      </c>
      <c r="NZQ88" s="207" t="s">
        <v>1036</v>
      </c>
      <c r="NZR88" s="207" t="s">
        <v>1586</v>
      </c>
      <c r="NZS88" s="207" t="s">
        <v>1587</v>
      </c>
      <c r="NZT88" s="207" t="s">
        <v>8</v>
      </c>
      <c r="NZU88" s="207" t="s">
        <v>1036</v>
      </c>
      <c r="NZV88" s="207" t="s">
        <v>1586</v>
      </c>
      <c r="NZW88" s="207" t="s">
        <v>1587</v>
      </c>
      <c r="NZX88" s="207" t="s">
        <v>8</v>
      </c>
      <c r="NZY88" s="207" t="s">
        <v>1036</v>
      </c>
      <c r="NZZ88" s="207" t="s">
        <v>1586</v>
      </c>
      <c r="OAA88" s="207" t="s">
        <v>1587</v>
      </c>
      <c r="OAB88" s="207" t="s">
        <v>8</v>
      </c>
      <c r="OAC88" s="207" t="s">
        <v>1036</v>
      </c>
      <c r="OAD88" s="207" t="s">
        <v>1586</v>
      </c>
      <c r="OAE88" s="207" t="s">
        <v>1587</v>
      </c>
      <c r="OAF88" s="207" t="s">
        <v>8</v>
      </c>
      <c r="OAG88" s="207" t="s">
        <v>1036</v>
      </c>
      <c r="OAH88" s="207" t="s">
        <v>1586</v>
      </c>
      <c r="OAI88" s="207" t="s">
        <v>1587</v>
      </c>
      <c r="OAJ88" s="207" t="s">
        <v>8</v>
      </c>
      <c r="OAK88" s="207" t="s">
        <v>1036</v>
      </c>
      <c r="OAL88" s="207" t="s">
        <v>1586</v>
      </c>
      <c r="OAM88" s="207" t="s">
        <v>1587</v>
      </c>
      <c r="OAN88" s="207" t="s">
        <v>8</v>
      </c>
      <c r="OAO88" s="207" t="s">
        <v>1036</v>
      </c>
      <c r="OAP88" s="207" t="s">
        <v>1586</v>
      </c>
      <c r="OAQ88" s="207" t="s">
        <v>1587</v>
      </c>
      <c r="OAR88" s="207" t="s">
        <v>8</v>
      </c>
      <c r="OAS88" s="207" t="s">
        <v>1036</v>
      </c>
      <c r="OAT88" s="207" t="s">
        <v>1586</v>
      </c>
      <c r="OAU88" s="207" t="s">
        <v>1587</v>
      </c>
      <c r="OAV88" s="207" t="s">
        <v>8</v>
      </c>
      <c r="OAW88" s="207" t="s">
        <v>1036</v>
      </c>
      <c r="OAX88" s="207" t="s">
        <v>1586</v>
      </c>
      <c r="OAY88" s="207" t="s">
        <v>1587</v>
      </c>
      <c r="OAZ88" s="207" t="s">
        <v>8</v>
      </c>
      <c r="OBA88" s="207" t="s">
        <v>1036</v>
      </c>
      <c r="OBB88" s="207" t="s">
        <v>1586</v>
      </c>
      <c r="OBC88" s="207" t="s">
        <v>1587</v>
      </c>
      <c r="OBD88" s="207" t="s">
        <v>8</v>
      </c>
      <c r="OBE88" s="207" t="s">
        <v>1036</v>
      </c>
      <c r="OBF88" s="207" t="s">
        <v>1586</v>
      </c>
      <c r="OBG88" s="207" t="s">
        <v>1587</v>
      </c>
      <c r="OBH88" s="207" t="s">
        <v>8</v>
      </c>
      <c r="OBI88" s="207" t="s">
        <v>1036</v>
      </c>
      <c r="OBJ88" s="207" t="s">
        <v>1586</v>
      </c>
      <c r="OBK88" s="207" t="s">
        <v>1587</v>
      </c>
      <c r="OBL88" s="207" t="s">
        <v>8</v>
      </c>
      <c r="OBM88" s="207" t="s">
        <v>1036</v>
      </c>
      <c r="OBN88" s="207" t="s">
        <v>1586</v>
      </c>
      <c r="OBO88" s="207" t="s">
        <v>1587</v>
      </c>
      <c r="OBP88" s="207" t="s">
        <v>8</v>
      </c>
      <c r="OBQ88" s="207" t="s">
        <v>1036</v>
      </c>
      <c r="OBR88" s="207" t="s">
        <v>1586</v>
      </c>
      <c r="OBS88" s="207" t="s">
        <v>1587</v>
      </c>
      <c r="OBT88" s="207" t="s">
        <v>8</v>
      </c>
      <c r="OBU88" s="207" t="s">
        <v>1036</v>
      </c>
      <c r="OBV88" s="207" t="s">
        <v>1586</v>
      </c>
      <c r="OBW88" s="207" t="s">
        <v>1587</v>
      </c>
      <c r="OBX88" s="207" t="s">
        <v>8</v>
      </c>
      <c r="OBY88" s="207" t="s">
        <v>1036</v>
      </c>
      <c r="OBZ88" s="207" t="s">
        <v>1586</v>
      </c>
      <c r="OCA88" s="207" t="s">
        <v>1587</v>
      </c>
      <c r="OCB88" s="207" t="s">
        <v>8</v>
      </c>
      <c r="OCC88" s="207" t="s">
        <v>1036</v>
      </c>
      <c r="OCD88" s="207" t="s">
        <v>1586</v>
      </c>
      <c r="OCE88" s="207" t="s">
        <v>1587</v>
      </c>
      <c r="OCF88" s="207" t="s">
        <v>8</v>
      </c>
      <c r="OCG88" s="207" t="s">
        <v>1036</v>
      </c>
      <c r="OCH88" s="207" t="s">
        <v>1586</v>
      </c>
      <c r="OCI88" s="207" t="s">
        <v>1587</v>
      </c>
      <c r="OCJ88" s="207" t="s">
        <v>8</v>
      </c>
      <c r="OCK88" s="207" t="s">
        <v>1036</v>
      </c>
      <c r="OCL88" s="207" t="s">
        <v>1586</v>
      </c>
      <c r="OCM88" s="207" t="s">
        <v>1587</v>
      </c>
      <c r="OCN88" s="207" t="s">
        <v>8</v>
      </c>
      <c r="OCO88" s="207" t="s">
        <v>1036</v>
      </c>
      <c r="OCP88" s="207" t="s">
        <v>1586</v>
      </c>
      <c r="OCQ88" s="207" t="s">
        <v>1587</v>
      </c>
      <c r="OCR88" s="207" t="s">
        <v>8</v>
      </c>
      <c r="OCS88" s="207" t="s">
        <v>1036</v>
      </c>
      <c r="OCT88" s="207" t="s">
        <v>1586</v>
      </c>
      <c r="OCU88" s="207" t="s">
        <v>1587</v>
      </c>
      <c r="OCV88" s="207" t="s">
        <v>8</v>
      </c>
      <c r="OCW88" s="207" t="s">
        <v>1036</v>
      </c>
      <c r="OCX88" s="207" t="s">
        <v>1586</v>
      </c>
      <c r="OCY88" s="207" t="s">
        <v>1587</v>
      </c>
      <c r="OCZ88" s="207" t="s">
        <v>8</v>
      </c>
      <c r="ODA88" s="207" t="s">
        <v>1036</v>
      </c>
      <c r="ODB88" s="207" t="s">
        <v>1586</v>
      </c>
      <c r="ODC88" s="207" t="s">
        <v>1587</v>
      </c>
      <c r="ODD88" s="207" t="s">
        <v>8</v>
      </c>
      <c r="ODE88" s="207" t="s">
        <v>1036</v>
      </c>
      <c r="ODF88" s="207" t="s">
        <v>1586</v>
      </c>
      <c r="ODG88" s="207" t="s">
        <v>1587</v>
      </c>
      <c r="ODH88" s="207" t="s">
        <v>8</v>
      </c>
      <c r="ODI88" s="207" t="s">
        <v>1036</v>
      </c>
      <c r="ODJ88" s="207" t="s">
        <v>1586</v>
      </c>
      <c r="ODK88" s="207" t="s">
        <v>1587</v>
      </c>
      <c r="ODL88" s="207" t="s">
        <v>8</v>
      </c>
      <c r="ODM88" s="207" t="s">
        <v>1036</v>
      </c>
      <c r="ODN88" s="207" t="s">
        <v>1586</v>
      </c>
      <c r="ODO88" s="207" t="s">
        <v>1587</v>
      </c>
      <c r="ODP88" s="207" t="s">
        <v>8</v>
      </c>
      <c r="ODQ88" s="207" t="s">
        <v>1036</v>
      </c>
      <c r="ODR88" s="207" t="s">
        <v>1586</v>
      </c>
      <c r="ODS88" s="207" t="s">
        <v>1587</v>
      </c>
      <c r="ODT88" s="207" t="s">
        <v>8</v>
      </c>
      <c r="ODU88" s="207" t="s">
        <v>1036</v>
      </c>
      <c r="ODV88" s="207" t="s">
        <v>1586</v>
      </c>
      <c r="ODW88" s="207" t="s">
        <v>1587</v>
      </c>
      <c r="ODX88" s="207" t="s">
        <v>8</v>
      </c>
      <c r="ODY88" s="207" t="s">
        <v>1036</v>
      </c>
      <c r="ODZ88" s="207" t="s">
        <v>1586</v>
      </c>
      <c r="OEA88" s="207" t="s">
        <v>1587</v>
      </c>
      <c r="OEB88" s="207" t="s">
        <v>8</v>
      </c>
      <c r="OEC88" s="207" t="s">
        <v>1036</v>
      </c>
      <c r="OED88" s="207" t="s">
        <v>1586</v>
      </c>
      <c r="OEE88" s="207" t="s">
        <v>1587</v>
      </c>
      <c r="OEF88" s="207" t="s">
        <v>8</v>
      </c>
      <c r="OEG88" s="207" t="s">
        <v>1036</v>
      </c>
      <c r="OEH88" s="207" t="s">
        <v>1586</v>
      </c>
      <c r="OEI88" s="207" t="s">
        <v>1587</v>
      </c>
      <c r="OEJ88" s="207" t="s">
        <v>8</v>
      </c>
      <c r="OEK88" s="207" t="s">
        <v>1036</v>
      </c>
      <c r="OEL88" s="207" t="s">
        <v>1586</v>
      </c>
      <c r="OEM88" s="207" t="s">
        <v>1587</v>
      </c>
      <c r="OEN88" s="207" t="s">
        <v>8</v>
      </c>
      <c r="OEO88" s="207" t="s">
        <v>1036</v>
      </c>
      <c r="OEP88" s="207" t="s">
        <v>1586</v>
      </c>
      <c r="OEQ88" s="207" t="s">
        <v>1587</v>
      </c>
      <c r="OER88" s="207" t="s">
        <v>8</v>
      </c>
      <c r="OES88" s="207" t="s">
        <v>1036</v>
      </c>
      <c r="OET88" s="207" t="s">
        <v>1586</v>
      </c>
      <c r="OEU88" s="207" t="s">
        <v>1587</v>
      </c>
      <c r="OEV88" s="207" t="s">
        <v>8</v>
      </c>
      <c r="OEW88" s="207" t="s">
        <v>1036</v>
      </c>
      <c r="OEX88" s="207" t="s">
        <v>1586</v>
      </c>
      <c r="OEY88" s="207" t="s">
        <v>1587</v>
      </c>
      <c r="OEZ88" s="207" t="s">
        <v>8</v>
      </c>
      <c r="OFA88" s="207" t="s">
        <v>1036</v>
      </c>
      <c r="OFB88" s="207" t="s">
        <v>1586</v>
      </c>
      <c r="OFC88" s="207" t="s">
        <v>1587</v>
      </c>
      <c r="OFD88" s="207" t="s">
        <v>8</v>
      </c>
      <c r="OFE88" s="207" t="s">
        <v>1036</v>
      </c>
      <c r="OFF88" s="207" t="s">
        <v>1586</v>
      </c>
      <c r="OFG88" s="207" t="s">
        <v>1587</v>
      </c>
      <c r="OFH88" s="207" t="s">
        <v>8</v>
      </c>
      <c r="OFI88" s="207" t="s">
        <v>1036</v>
      </c>
      <c r="OFJ88" s="207" t="s">
        <v>1586</v>
      </c>
      <c r="OFK88" s="207" t="s">
        <v>1587</v>
      </c>
      <c r="OFL88" s="207" t="s">
        <v>8</v>
      </c>
      <c r="OFM88" s="207" t="s">
        <v>1036</v>
      </c>
      <c r="OFN88" s="207" t="s">
        <v>1586</v>
      </c>
      <c r="OFO88" s="207" t="s">
        <v>1587</v>
      </c>
      <c r="OFP88" s="207" t="s">
        <v>8</v>
      </c>
      <c r="OFQ88" s="207" t="s">
        <v>1036</v>
      </c>
      <c r="OFR88" s="207" t="s">
        <v>1586</v>
      </c>
      <c r="OFS88" s="207" t="s">
        <v>1587</v>
      </c>
      <c r="OFT88" s="207" t="s">
        <v>8</v>
      </c>
      <c r="OFU88" s="207" t="s">
        <v>1036</v>
      </c>
      <c r="OFV88" s="207" t="s">
        <v>1586</v>
      </c>
      <c r="OFW88" s="207" t="s">
        <v>1587</v>
      </c>
      <c r="OFX88" s="207" t="s">
        <v>8</v>
      </c>
      <c r="OFY88" s="207" t="s">
        <v>1036</v>
      </c>
      <c r="OFZ88" s="207" t="s">
        <v>1586</v>
      </c>
      <c r="OGA88" s="207" t="s">
        <v>1587</v>
      </c>
      <c r="OGB88" s="207" t="s">
        <v>8</v>
      </c>
      <c r="OGC88" s="207" t="s">
        <v>1036</v>
      </c>
      <c r="OGD88" s="207" t="s">
        <v>1586</v>
      </c>
      <c r="OGE88" s="207" t="s">
        <v>1587</v>
      </c>
      <c r="OGF88" s="207" t="s">
        <v>8</v>
      </c>
      <c r="OGG88" s="207" t="s">
        <v>1036</v>
      </c>
      <c r="OGH88" s="207" t="s">
        <v>1586</v>
      </c>
      <c r="OGI88" s="207" t="s">
        <v>1587</v>
      </c>
      <c r="OGJ88" s="207" t="s">
        <v>8</v>
      </c>
      <c r="OGK88" s="207" t="s">
        <v>1036</v>
      </c>
      <c r="OGL88" s="207" t="s">
        <v>1586</v>
      </c>
      <c r="OGM88" s="207" t="s">
        <v>1587</v>
      </c>
      <c r="OGN88" s="207" t="s">
        <v>8</v>
      </c>
      <c r="OGO88" s="207" t="s">
        <v>1036</v>
      </c>
      <c r="OGP88" s="207" t="s">
        <v>1586</v>
      </c>
      <c r="OGQ88" s="207" t="s">
        <v>1587</v>
      </c>
      <c r="OGR88" s="207" t="s">
        <v>8</v>
      </c>
      <c r="OGS88" s="207" t="s">
        <v>1036</v>
      </c>
      <c r="OGT88" s="207" t="s">
        <v>1586</v>
      </c>
      <c r="OGU88" s="207" t="s">
        <v>1587</v>
      </c>
      <c r="OGV88" s="207" t="s">
        <v>8</v>
      </c>
      <c r="OGW88" s="207" t="s">
        <v>1036</v>
      </c>
      <c r="OGX88" s="207" t="s">
        <v>1586</v>
      </c>
      <c r="OGY88" s="207" t="s">
        <v>1587</v>
      </c>
      <c r="OGZ88" s="207" t="s">
        <v>8</v>
      </c>
      <c r="OHA88" s="207" t="s">
        <v>1036</v>
      </c>
      <c r="OHB88" s="207" t="s">
        <v>1586</v>
      </c>
      <c r="OHC88" s="207" t="s">
        <v>1587</v>
      </c>
      <c r="OHD88" s="207" t="s">
        <v>8</v>
      </c>
      <c r="OHE88" s="207" t="s">
        <v>1036</v>
      </c>
      <c r="OHF88" s="207" t="s">
        <v>1586</v>
      </c>
      <c r="OHG88" s="207" t="s">
        <v>1587</v>
      </c>
      <c r="OHH88" s="207" t="s">
        <v>8</v>
      </c>
      <c r="OHI88" s="207" t="s">
        <v>1036</v>
      </c>
      <c r="OHJ88" s="207" t="s">
        <v>1586</v>
      </c>
      <c r="OHK88" s="207" t="s">
        <v>1587</v>
      </c>
      <c r="OHL88" s="207" t="s">
        <v>8</v>
      </c>
      <c r="OHM88" s="207" t="s">
        <v>1036</v>
      </c>
      <c r="OHN88" s="207" t="s">
        <v>1586</v>
      </c>
      <c r="OHO88" s="207" t="s">
        <v>1587</v>
      </c>
      <c r="OHP88" s="207" t="s">
        <v>8</v>
      </c>
      <c r="OHQ88" s="207" t="s">
        <v>1036</v>
      </c>
      <c r="OHR88" s="207" t="s">
        <v>1586</v>
      </c>
      <c r="OHS88" s="207" t="s">
        <v>1587</v>
      </c>
      <c r="OHT88" s="207" t="s">
        <v>8</v>
      </c>
      <c r="OHU88" s="207" t="s">
        <v>1036</v>
      </c>
      <c r="OHV88" s="207" t="s">
        <v>1586</v>
      </c>
      <c r="OHW88" s="207" t="s">
        <v>1587</v>
      </c>
      <c r="OHX88" s="207" t="s">
        <v>8</v>
      </c>
      <c r="OHY88" s="207" t="s">
        <v>1036</v>
      </c>
      <c r="OHZ88" s="207" t="s">
        <v>1586</v>
      </c>
      <c r="OIA88" s="207" t="s">
        <v>1587</v>
      </c>
      <c r="OIB88" s="207" t="s">
        <v>8</v>
      </c>
      <c r="OIC88" s="207" t="s">
        <v>1036</v>
      </c>
      <c r="OID88" s="207" t="s">
        <v>1586</v>
      </c>
      <c r="OIE88" s="207" t="s">
        <v>1587</v>
      </c>
      <c r="OIF88" s="207" t="s">
        <v>8</v>
      </c>
      <c r="OIG88" s="207" t="s">
        <v>1036</v>
      </c>
      <c r="OIH88" s="207" t="s">
        <v>1586</v>
      </c>
      <c r="OII88" s="207" t="s">
        <v>1587</v>
      </c>
      <c r="OIJ88" s="207" t="s">
        <v>8</v>
      </c>
      <c r="OIK88" s="207" t="s">
        <v>1036</v>
      </c>
      <c r="OIL88" s="207" t="s">
        <v>1586</v>
      </c>
      <c r="OIM88" s="207" t="s">
        <v>1587</v>
      </c>
      <c r="OIN88" s="207" t="s">
        <v>8</v>
      </c>
      <c r="OIO88" s="207" t="s">
        <v>1036</v>
      </c>
      <c r="OIP88" s="207" t="s">
        <v>1586</v>
      </c>
      <c r="OIQ88" s="207" t="s">
        <v>1587</v>
      </c>
      <c r="OIR88" s="207" t="s">
        <v>8</v>
      </c>
      <c r="OIS88" s="207" t="s">
        <v>1036</v>
      </c>
      <c r="OIT88" s="207" t="s">
        <v>1586</v>
      </c>
      <c r="OIU88" s="207" t="s">
        <v>1587</v>
      </c>
      <c r="OIV88" s="207" t="s">
        <v>8</v>
      </c>
      <c r="OIW88" s="207" t="s">
        <v>1036</v>
      </c>
      <c r="OIX88" s="207" t="s">
        <v>1586</v>
      </c>
      <c r="OIY88" s="207" t="s">
        <v>1587</v>
      </c>
      <c r="OIZ88" s="207" t="s">
        <v>8</v>
      </c>
      <c r="OJA88" s="207" t="s">
        <v>1036</v>
      </c>
      <c r="OJB88" s="207" t="s">
        <v>1586</v>
      </c>
      <c r="OJC88" s="207" t="s">
        <v>1587</v>
      </c>
      <c r="OJD88" s="207" t="s">
        <v>8</v>
      </c>
      <c r="OJE88" s="207" t="s">
        <v>1036</v>
      </c>
      <c r="OJF88" s="207" t="s">
        <v>1586</v>
      </c>
      <c r="OJG88" s="207" t="s">
        <v>1587</v>
      </c>
      <c r="OJH88" s="207" t="s">
        <v>8</v>
      </c>
      <c r="OJI88" s="207" t="s">
        <v>1036</v>
      </c>
      <c r="OJJ88" s="207" t="s">
        <v>1586</v>
      </c>
      <c r="OJK88" s="207" t="s">
        <v>1587</v>
      </c>
      <c r="OJL88" s="207" t="s">
        <v>8</v>
      </c>
      <c r="OJM88" s="207" t="s">
        <v>1036</v>
      </c>
      <c r="OJN88" s="207" t="s">
        <v>1586</v>
      </c>
      <c r="OJO88" s="207" t="s">
        <v>1587</v>
      </c>
      <c r="OJP88" s="207" t="s">
        <v>8</v>
      </c>
      <c r="OJQ88" s="207" t="s">
        <v>1036</v>
      </c>
      <c r="OJR88" s="207" t="s">
        <v>1586</v>
      </c>
      <c r="OJS88" s="207" t="s">
        <v>1587</v>
      </c>
      <c r="OJT88" s="207" t="s">
        <v>8</v>
      </c>
      <c r="OJU88" s="207" t="s">
        <v>1036</v>
      </c>
      <c r="OJV88" s="207" t="s">
        <v>1586</v>
      </c>
      <c r="OJW88" s="207" t="s">
        <v>1587</v>
      </c>
      <c r="OJX88" s="207" t="s">
        <v>8</v>
      </c>
      <c r="OJY88" s="207" t="s">
        <v>1036</v>
      </c>
      <c r="OJZ88" s="207" t="s">
        <v>1586</v>
      </c>
      <c r="OKA88" s="207" t="s">
        <v>1587</v>
      </c>
      <c r="OKB88" s="207" t="s">
        <v>8</v>
      </c>
      <c r="OKC88" s="207" t="s">
        <v>1036</v>
      </c>
      <c r="OKD88" s="207" t="s">
        <v>1586</v>
      </c>
      <c r="OKE88" s="207" t="s">
        <v>1587</v>
      </c>
      <c r="OKF88" s="207" t="s">
        <v>8</v>
      </c>
      <c r="OKG88" s="207" t="s">
        <v>1036</v>
      </c>
      <c r="OKH88" s="207" t="s">
        <v>1586</v>
      </c>
      <c r="OKI88" s="207" t="s">
        <v>1587</v>
      </c>
      <c r="OKJ88" s="207" t="s">
        <v>8</v>
      </c>
      <c r="OKK88" s="207" t="s">
        <v>1036</v>
      </c>
      <c r="OKL88" s="207" t="s">
        <v>1586</v>
      </c>
      <c r="OKM88" s="207" t="s">
        <v>1587</v>
      </c>
      <c r="OKN88" s="207" t="s">
        <v>8</v>
      </c>
      <c r="OKO88" s="207" t="s">
        <v>1036</v>
      </c>
      <c r="OKP88" s="207" t="s">
        <v>1586</v>
      </c>
      <c r="OKQ88" s="207" t="s">
        <v>1587</v>
      </c>
      <c r="OKR88" s="207" t="s">
        <v>8</v>
      </c>
      <c r="OKS88" s="207" t="s">
        <v>1036</v>
      </c>
      <c r="OKT88" s="207" t="s">
        <v>1586</v>
      </c>
      <c r="OKU88" s="207" t="s">
        <v>1587</v>
      </c>
      <c r="OKV88" s="207" t="s">
        <v>8</v>
      </c>
      <c r="OKW88" s="207" t="s">
        <v>1036</v>
      </c>
      <c r="OKX88" s="207" t="s">
        <v>1586</v>
      </c>
      <c r="OKY88" s="207" t="s">
        <v>1587</v>
      </c>
      <c r="OKZ88" s="207" t="s">
        <v>8</v>
      </c>
      <c r="OLA88" s="207" t="s">
        <v>1036</v>
      </c>
      <c r="OLB88" s="207" t="s">
        <v>1586</v>
      </c>
      <c r="OLC88" s="207" t="s">
        <v>1587</v>
      </c>
      <c r="OLD88" s="207" t="s">
        <v>8</v>
      </c>
      <c r="OLE88" s="207" t="s">
        <v>1036</v>
      </c>
      <c r="OLF88" s="207" t="s">
        <v>1586</v>
      </c>
      <c r="OLG88" s="207" t="s">
        <v>1587</v>
      </c>
      <c r="OLH88" s="207" t="s">
        <v>8</v>
      </c>
      <c r="OLI88" s="207" t="s">
        <v>1036</v>
      </c>
      <c r="OLJ88" s="207" t="s">
        <v>1586</v>
      </c>
      <c r="OLK88" s="207" t="s">
        <v>1587</v>
      </c>
      <c r="OLL88" s="207" t="s">
        <v>8</v>
      </c>
      <c r="OLM88" s="207" t="s">
        <v>1036</v>
      </c>
      <c r="OLN88" s="207" t="s">
        <v>1586</v>
      </c>
      <c r="OLO88" s="207" t="s">
        <v>1587</v>
      </c>
      <c r="OLP88" s="207" t="s">
        <v>8</v>
      </c>
      <c r="OLQ88" s="207" t="s">
        <v>1036</v>
      </c>
      <c r="OLR88" s="207" t="s">
        <v>1586</v>
      </c>
      <c r="OLS88" s="207" t="s">
        <v>1587</v>
      </c>
      <c r="OLT88" s="207" t="s">
        <v>8</v>
      </c>
      <c r="OLU88" s="207" t="s">
        <v>1036</v>
      </c>
      <c r="OLV88" s="207" t="s">
        <v>1586</v>
      </c>
      <c r="OLW88" s="207" t="s">
        <v>1587</v>
      </c>
      <c r="OLX88" s="207" t="s">
        <v>8</v>
      </c>
      <c r="OLY88" s="207" t="s">
        <v>1036</v>
      </c>
      <c r="OLZ88" s="207" t="s">
        <v>1586</v>
      </c>
      <c r="OMA88" s="207" t="s">
        <v>1587</v>
      </c>
      <c r="OMB88" s="207" t="s">
        <v>8</v>
      </c>
      <c r="OMC88" s="207" t="s">
        <v>1036</v>
      </c>
      <c r="OMD88" s="207" t="s">
        <v>1586</v>
      </c>
      <c r="OME88" s="207" t="s">
        <v>1587</v>
      </c>
      <c r="OMF88" s="207" t="s">
        <v>8</v>
      </c>
      <c r="OMG88" s="207" t="s">
        <v>1036</v>
      </c>
      <c r="OMH88" s="207" t="s">
        <v>1586</v>
      </c>
      <c r="OMI88" s="207" t="s">
        <v>1587</v>
      </c>
      <c r="OMJ88" s="207" t="s">
        <v>8</v>
      </c>
      <c r="OMK88" s="207" t="s">
        <v>1036</v>
      </c>
      <c r="OML88" s="207" t="s">
        <v>1586</v>
      </c>
      <c r="OMM88" s="207" t="s">
        <v>1587</v>
      </c>
      <c r="OMN88" s="207" t="s">
        <v>8</v>
      </c>
      <c r="OMO88" s="207" t="s">
        <v>1036</v>
      </c>
      <c r="OMP88" s="207" t="s">
        <v>1586</v>
      </c>
      <c r="OMQ88" s="207" t="s">
        <v>1587</v>
      </c>
      <c r="OMR88" s="207" t="s">
        <v>8</v>
      </c>
      <c r="OMS88" s="207" t="s">
        <v>1036</v>
      </c>
      <c r="OMT88" s="207" t="s">
        <v>1586</v>
      </c>
      <c r="OMU88" s="207" t="s">
        <v>1587</v>
      </c>
      <c r="OMV88" s="207" t="s">
        <v>8</v>
      </c>
      <c r="OMW88" s="207" t="s">
        <v>1036</v>
      </c>
      <c r="OMX88" s="207" t="s">
        <v>1586</v>
      </c>
      <c r="OMY88" s="207" t="s">
        <v>1587</v>
      </c>
      <c r="OMZ88" s="207" t="s">
        <v>8</v>
      </c>
      <c r="ONA88" s="207" t="s">
        <v>1036</v>
      </c>
      <c r="ONB88" s="207" t="s">
        <v>1586</v>
      </c>
      <c r="ONC88" s="207" t="s">
        <v>1587</v>
      </c>
      <c r="OND88" s="207" t="s">
        <v>8</v>
      </c>
      <c r="ONE88" s="207" t="s">
        <v>1036</v>
      </c>
      <c r="ONF88" s="207" t="s">
        <v>1586</v>
      </c>
      <c r="ONG88" s="207" t="s">
        <v>1587</v>
      </c>
      <c r="ONH88" s="207" t="s">
        <v>8</v>
      </c>
      <c r="ONI88" s="207" t="s">
        <v>1036</v>
      </c>
      <c r="ONJ88" s="207" t="s">
        <v>1586</v>
      </c>
      <c r="ONK88" s="207" t="s">
        <v>1587</v>
      </c>
      <c r="ONL88" s="207" t="s">
        <v>8</v>
      </c>
      <c r="ONM88" s="207" t="s">
        <v>1036</v>
      </c>
      <c r="ONN88" s="207" t="s">
        <v>1586</v>
      </c>
      <c r="ONO88" s="207" t="s">
        <v>1587</v>
      </c>
      <c r="ONP88" s="207" t="s">
        <v>8</v>
      </c>
      <c r="ONQ88" s="207" t="s">
        <v>1036</v>
      </c>
      <c r="ONR88" s="207" t="s">
        <v>1586</v>
      </c>
      <c r="ONS88" s="207" t="s">
        <v>1587</v>
      </c>
      <c r="ONT88" s="207" t="s">
        <v>8</v>
      </c>
      <c r="ONU88" s="207" t="s">
        <v>1036</v>
      </c>
      <c r="ONV88" s="207" t="s">
        <v>1586</v>
      </c>
      <c r="ONW88" s="207" t="s">
        <v>1587</v>
      </c>
      <c r="ONX88" s="207" t="s">
        <v>8</v>
      </c>
      <c r="ONY88" s="207" t="s">
        <v>1036</v>
      </c>
      <c r="ONZ88" s="207" t="s">
        <v>1586</v>
      </c>
      <c r="OOA88" s="207" t="s">
        <v>1587</v>
      </c>
      <c r="OOB88" s="207" t="s">
        <v>8</v>
      </c>
      <c r="OOC88" s="207" t="s">
        <v>1036</v>
      </c>
      <c r="OOD88" s="207" t="s">
        <v>1586</v>
      </c>
      <c r="OOE88" s="207" t="s">
        <v>1587</v>
      </c>
      <c r="OOF88" s="207" t="s">
        <v>8</v>
      </c>
      <c r="OOG88" s="207" t="s">
        <v>1036</v>
      </c>
      <c r="OOH88" s="207" t="s">
        <v>1586</v>
      </c>
      <c r="OOI88" s="207" t="s">
        <v>1587</v>
      </c>
      <c r="OOJ88" s="207" t="s">
        <v>8</v>
      </c>
      <c r="OOK88" s="207" t="s">
        <v>1036</v>
      </c>
      <c r="OOL88" s="207" t="s">
        <v>1586</v>
      </c>
      <c r="OOM88" s="207" t="s">
        <v>1587</v>
      </c>
      <c r="OON88" s="207" t="s">
        <v>8</v>
      </c>
      <c r="OOO88" s="207" t="s">
        <v>1036</v>
      </c>
      <c r="OOP88" s="207" t="s">
        <v>1586</v>
      </c>
      <c r="OOQ88" s="207" t="s">
        <v>1587</v>
      </c>
      <c r="OOR88" s="207" t="s">
        <v>8</v>
      </c>
      <c r="OOS88" s="207" t="s">
        <v>1036</v>
      </c>
      <c r="OOT88" s="207" t="s">
        <v>1586</v>
      </c>
      <c r="OOU88" s="207" t="s">
        <v>1587</v>
      </c>
      <c r="OOV88" s="207" t="s">
        <v>8</v>
      </c>
      <c r="OOW88" s="207" t="s">
        <v>1036</v>
      </c>
      <c r="OOX88" s="207" t="s">
        <v>1586</v>
      </c>
      <c r="OOY88" s="207" t="s">
        <v>1587</v>
      </c>
      <c r="OOZ88" s="207" t="s">
        <v>8</v>
      </c>
      <c r="OPA88" s="207" t="s">
        <v>1036</v>
      </c>
      <c r="OPB88" s="207" t="s">
        <v>1586</v>
      </c>
      <c r="OPC88" s="207" t="s">
        <v>1587</v>
      </c>
      <c r="OPD88" s="207" t="s">
        <v>8</v>
      </c>
      <c r="OPE88" s="207" t="s">
        <v>1036</v>
      </c>
      <c r="OPF88" s="207" t="s">
        <v>1586</v>
      </c>
      <c r="OPG88" s="207" t="s">
        <v>1587</v>
      </c>
      <c r="OPH88" s="207" t="s">
        <v>8</v>
      </c>
      <c r="OPI88" s="207" t="s">
        <v>1036</v>
      </c>
      <c r="OPJ88" s="207" t="s">
        <v>1586</v>
      </c>
      <c r="OPK88" s="207" t="s">
        <v>1587</v>
      </c>
      <c r="OPL88" s="207" t="s">
        <v>8</v>
      </c>
      <c r="OPM88" s="207" t="s">
        <v>1036</v>
      </c>
      <c r="OPN88" s="207" t="s">
        <v>1586</v>
      </c>
      <c r="OPO88" s="207" t="s">
        <v>1587</v>
      </c>
      <c r="OPP88" s="207" t="s">
        <v>8</v>
      </c>
      <c r="OPQ88" s="207" t="s">
        <v>1036</v>
      </c>
      <c r="OPR88" s="207" t="s">
        <v>1586</v>
      </c>
      <c r="OPS88" s="207" t="s">
        <v>1587</v>
      </c>
      <c r="OPT88" s="207" t="s">
        <v>8</v>
      </c>
      <c r="OPU88" s="207" t="s">
        <v>1036</v>
      </c>
      <c r="OPV88" s="207" t="s">
        <v>1586</v>
      </c>
      <c r="OPW88" s="207" t="s">
        <v>1587</v>
      </c>
      <c r="OPX88" s="207" t="s">
        <v>8</v>
      </c>
      <c r="OPY88" s="207" t="s">
        <v>1036</v>
      </c>
      <c r="OPZ88" s="207" t="s">
        <v>1586</v>
      </c>
      <c r="OQA88" s="207" t="s">
        <v>1587</v>
      </c>
      <c r="OQB88" s="207" t="s">
        <v>8</v>
      </c>
      <c r="OQC88" s="207" t="s">
        <v>1036</v>
      </c>
      <c r="OQD88" s="207" t="s">
        <v>1586</v>
      </c>
      <c r="OQE88" s="207" t="s">
        <v>1587</v>
      </c>
      <c r="OQF88" s="207" t="s">
        <v>8</v>
      </c>
      <c r="OQG88" s="207" t="s">
        <v>1036</v>
      </c>
      <c r="OQH88" s="207" t="s">
        <v>1586</v>
      </c>
      <c r="OQI88" s="207" t="s">
        <v>1587</v>
      </c>
      <c r="OQJ88" s="207" t="s">
        <v>8</v>
      </c>
      <c r="OQK88" s="207" t="s">
        <v>1036</v>
      </c>
      <c r="OQL88" s="207" t="s">
        <v>1586</v>
      </c>
      <c r="OQM88" s="207" t="s">
        <v>1587</v>
      </c>
      <c r="OQN88" s="207" t="s">
        <v>8</v>
      </c>
      <c r="OQO88" s="207" t="s">
        <v>1036</v>
      </c>
      <c r="OQP88" s="207" t="s">
        <v>1586</v>
      </c>
      <c r="OQQ88" s="207" t="s">
        <v>1587</v>
      </c>
      <c r="OQR88" s="207" t="s">
        <v>8</v>
      </c>
      <c r="OQS88" s="207" t="s">
        <v>1036</v>
      </c>
      <c r="OQT88" s="207" t="s">
        <v>1586</v>
      </c>
      <c r="OQU88" s="207" t="s">
        <v>1587</v>
      </c>
      <c r="OQV88" s="207" t="s">
        <v>8</v>
      </c>
      <c r="OQW88" s="207" t="s">
        <v>1036</v>
      </c>
      <c r="OQX88" s="207" t="s">
        <v>1586</v>
      </c>
      <c r="OQY88" s="207" t="s">
        <v>1587</v>
      </c>
      <c r="OQZ88" s="207" t="s">
        <v>8</v>
      </c>
      <c r="ORA88" s="207" t="s">
        <v>1036</v>
      </c>
      <c r="ORB88" s="207" t="s">
        <v>1586</v>
      </c>
      <c r="ORC88" s="207" t="s">
        <v>1587</v>
      </c>
      <c r="ORD88" s="207" t="s">
        <v>8</v>
      </c>
      <c r="ORE88" s="207" t="s">
        <v>1036</v>
      </c>
      <c r="ORF88" s="207" t="s">
        <v>1586</v>
      </c>
      <c r="ORG88" s="207" t="s">
        <v>1587</v>
      </c>
      <c r="ORH88" s="207" t="s">
        <v>8</v>
      </c>
      <c r="ORI88" s="207" t="s">
        <v>1036</v>
      </c>
      <c r="ORJ88" s="207" t="s">
        <v>1586</v>
      </c>
      <c r="ORK88" s="207" t="s">
        <v>1587</v>
      </c>
      <c r="ORL88" s="207" t="s">
        <v>8</v>
      </c>
      <c r="ORM88" s="207" t="s">
        <v>1036</v>
      </c>
      <c r="ORN88" s="207" t="s">
        <v>1586</v>
      </c>
      <c r="ORO88" s="207" t="s">
        <v>1587</v>
      </c>
      <c r="ORP88" s="207" t="s">
        <v>8</v>
      </c>
      <c r="ORQ88" s="207" t="s">
        <v>1036</v>
      </c>
      <c r="ORR88" s="207" t="s">
        <v>1586</v>
      </c>
      <c r="ORS88" s="207" t="s">
        <v>1587</v>
      </c>
      <c r="ORT88" s="207" t="s">
        <v>8</v>
      </c>
      <c r="ORU88" s="207" t="s">
        <v>1036</v>
      </c>
      <c r="ORV88" s="207" t="s">
        <v>1586</v>
      </c>
      <c r="ORW88" s="207" t="s">
        <v>1587</v>
      </c>
      <c r="ORX88" s="207" t="s">
        <v>8</v>
      </c>
      <c r="ORY88" s="207" t="s">
        <v>1036</v>
      </c>
      <c r="ORZ88" s="207" t="s">
        <v>1586</v>
      </c>
      <c r="OSA88" s="207" t="s">
        <v>1587</v>
      </c>
      <c r="OSB88" s="207" t="s">
        <v>8</v>
      </c>
      <c r="OSC88" s="207" t="s">
        <v>1036</v>
      </c>
      <c r="OSD88" s="207" t="s">
        <v>1586</v>
      </c>
      <c r="OSE88" s="207" t="s">
        <v>1587</v>
      </c>
      <c r="OSF88" s="207" t="s">
        <v>8</v>
      </c>
      <c r="OSG88" s="207" t="s">
        <v>1036</v>
      </c>
      <c r="OSH88" s="207" t="s">
        <v>1586</v>
      </c>
      <c r="OSI88" s="207" t="s">
        <v>1587</v>
      </c>
      <c r="OSJ88" s="207" t="s">
        <v>8</v>
      </c>
      <c r="OSK88" s="207" t="s">
        <v>1036</v>
      </c>
      <c r="OSL88" s="207" t="s">
        <v>1586</v>
      </c>
      <c r="OSM88" s="207" t="s">
        <v>1587</v>
      </c>
      <c r="OSN88" s="207" t="s">
        <v>8</v>
      </c>
      <c r="OSO88" s="207" t="s">
        <v>1036</v>
      </c>
      <c r="OSP88" s="207" t="s">
        <v>1586</v>
      </c>
      <c r="OSQ88" s="207" t="s">
        <v>1587</v>
      </c>
      <c r="OSR88" s="207" t="s">
        <v>8</v>
      </c>
      <c r="OSS88" s="207" t="s">
        <v>1036</v>
      </c>
      <c r="OST88" s="207" t="s">
        <v>1586</v>
      </c>
      <c r="OSU88" s="207" t="s">
        <v>1587</v>
      </c>
      <c r="OSV88" s="207" t="s">
        <v>8</v>
      </c>
      <c r="OSW88" s="207" t="s">
        <v>1036</v>
      </c>
      <c r="OSX88" s="207" t="s">
        <v>1586</v>
      </c>
      <c r="OSY88" s="207" t="s">
        <v>1587</v>
      </c>
      <c r="OSZ88" s="207" t="s">
        <v>8</v>
      </c>
      <c r="OTA88" s="207" t="s">
        <v>1036</v>
      </c>
      <c r="OTB88" s="207" t="s">
        <v>1586</v>
      </c>
      <c r="OTC88" s="207" t="s">
        <v>1587</v>
      </c>
      <c r="OTD88" s="207" t="s">
        <v>8</v>
      </c>
      <c r="OTE88" s="207" t="s">
        <v>1036</v>
      </c>
      <c r="OTF88" s="207" t="s">
        <v>1586</v>
      </c>
      <c r="OTG88" s="207" t="s">
        <v>1587</v>
      </c>
      <c r="OTH88" s="207" t="s">
        <v>8</v>
      </c>
      <c r="OTI88" s="207" t="s">
        <v>1036</v>
      </c>
      <c r="OTJ88" s="207" t="s">
        <v>1586</v>
      </c>
      <c r="OTK88" s="207" t="s">
        <v>1587</v>
      </c>
      <c r="OTL88" s="207" t="s">
        <v>8</v>
      </c>
      <c r="OTM88" s="207" t="s">
        <v>1036</v>
      </c>
      <c r="OTN88" s="207" t="s">
        <v>1586</v>
      </c>
      <c r="OTO88" s="207" t="s">
        <v>1587</v>
      </c>
      <c r="OTP88" s="207" t="s">
        <v>8</v>
      </c>
      <c r="OTQ88" s="207" t="s">
        <v>1036</v>
      </c>
      <c r="OTR88" s="207" t="s">
        <v>1586</v>
      </c>
      <c r="OTS88" s="207" t="s">
        <v>1587</v>
      </c>
      <c r="OTT88" s="207" t="s">
        <v>8</v>
      </c>
      <c r="OTU88" s="207" t="s">
        <v>1036</v>
      </c>
      <c r="OTV88" s="207" t="s">
        <v>1586</v>
      </c>
      <c r="OTW88" s="207" t="s">
        <v>1587</v>
      </c>
      <c r="OTX88" s="207" t="s">
        <v>8</v>
      </c>
      <c r="OTY88" s="207" t="s">
        <v>1036</v>
      </c>
      <c r="OTZ88" s="207" t="s">
        <v>1586</v>
      </c>
      <c r="OUA88" s="207" t="s">
        <v>1587</v>
      </c>
      <c r="OUB88" s="207" t="s">
        <v>8</v>
      </c>
      <c r="OUC88" s="207" t="s">
        <v>1036</v>
      </c>
      <c r="OUD88" s="207" t="s">
        <v>1586</v>
      </c>
      <c r="OUE88" s="207" t="s">
        <v>1587</v>
      </c>
      <c r="OUF88" s="207" t="s">
        <v>8</v>
      </c>
      <c r="OUG88" s="207" t="s">
        <v>1036</v>
      </c>
      <c r="OUH88" s="207" t="s">
        <v>1586</v>
      </c>
      <c r="OUI88" s="207" t="s">
        <v>1587</v>
      </c>
      <c r="OUJ88" s="207" t="s">
        <v>8</v>
      </c>
      <c r="OUK88" s="207" t="s">
        <v>1036</v>
      </c>
      <c r="OUL88" s="207" t="s">
        <v>1586</v>
      </c>
      <c r="OUM88" s="207" t="s">
        <v>1587</v>
      </c>
      <c r="OUN88" s="207" t="s">
        <v>8</v>
      </c>
      <c r="OUO88" s="207" t="s">
        <v>1036</v>
      </c>
      <c r="OUP88" s="207" t="s">
        <v>1586</v>
      </c>
      <c r="OUQ88" s="207" t="s">
        <v>1587</v>
      </c>
      <c r="OUR88" s="207" t="s">
        <v>8</v>
      </c>
      <c r="OUS88" s="207" t="s">
        <v>1036</v>
      </c>
      <c r="OUT88" s="207" t="s">
        <v>1586</v>
      </c>
      <c r="OUU88" s="207" t="s">
        <v>1587</v>
      </c>
      <c r="OUV88" s="207" t="s">
        <v>8</v>
      </c>
      <c r="OUW88" s="207" t="s">
        <v>1036</v>
      </c>
      <c r="OUX88" s="207" t="s">
        <v>1586</v>
      </c>
      <c r="OUY88" s="207" t="s">
        <v>1587</v>
      </c>
      <c r="OUZ88" s="207" t="s">
        <v>8</v>
      </c>
      <c r="OVA88" s="207" t="s">
        <v>1036</v>
      </c>
      <c r="OVB88" s="207" t="s">
        <v>1586</v>
      </c>
      <c r="OVC88" s="207" t="s">
        <v>1587</v>
      </c>
      <c r="OVD88" s="207" t="s">
        <v>8</v>
      </c>
      <c r="OVE88" s="207" t="s">
        <v>1036</v>
      </c>
      <c r="OVF88" s="207" t="s">
        <v>1586</v>
      </c>
      <c r="OVG88" s="207" t="s">
        <v>1587</v>
      </c>
      <c r="OVH88" s="207" t="s">
        <v>8</v>
      </c>
      <c r="OVI88" s="207" t="s">
        <v>1036</v>
      </c>
      <c r="OVJ88" s="207" t="s">
        <v>1586</v>
      </c>
      <c r="OVK88" s="207" t="s">
        <v>1587</v>
      </c>
      <c r="OVL88" s="207" t="s">
        <v>8</v>
      </c>
      <c r="OVM88" s="207" t="s">
        <v>1036</v>
      </c>
      <c r="OVN88" s="207" t="s">
        <v>1586</v>
      </c>
      <c r="OVO88" s="207" t="s">
        <v>1587</v>
      </c>
      <c r="OVP88" s="207" t="s">
        <v>8</v>
      </c>
      <c r="OVQ88" s="207" t="s">
        <v>1036</v>
      </c>
      <c r="OVR88" s="207" t="s">
        <v>1586</v>
      </c>
      <c r="OVS88" s="207" t="s">
        <v>1587</v>
      </c>
      <c r="OVT88" s="207" t="s">
        <v>8</v>
      </c>
      <c r="OVU88" s="207" t="s">
        <v>1036</v>
      </c>
      <c r="OVV88" s="207" t="s">
        <v>1586</v>
      </c>
      <c r="OVW88" s="207" t="s">
        <v>1587</v>
      </c>
      <c r="OVX88" s="207" t="s">
        <v>8</v>
      </c>
      <c r="OVY88" s="207" t="s">
        <v>1036</v>
      </c>
      <c r="OVZ88" s="207" t="s">
        <v>1586</v>
      </c>
      <c r="OWA88" s="207" t="s">
        <v>1587</v>
      </c>
      <c r="OWB88" s="207" t="s">
        <v>8</v>
      </c>
      <c r="OWC88" s="207" t="s">
        <v>1036</v>
      </c>
      <c r="OWD88" s="207" t="s">
        <v>1586</v>
      </c>
      <c r="OWE88" s="207" t="s">
        <v>1587</v>
      </c>
      <c r="OWF88" s="207" t="s">
        <v>8</v>
      </c>
      <c r="OWG88" s="207" t="s">
        <v>1036</v>
      </c>
      <c r="OWH88" s="207" t="s">
        <v>1586</v>
      </c>
      <c r="OWI88" s="207" t="s">
        <v>1587</v>
      </c>
      <c r="OWJ88" s="207" t="s">
        <v>8</v>
      </c>
      <c r="OWK88" s="207" t="s">
        <v>1036</v>
      </c>
      <c r="OWL88" s="207" t="s">
        <v>1586</v>
      </c>
      <c r="OWM88" s="207" t="s">
        <v>1587</v>
      </c>
      <c r="OWN88" s="207" t="s">
        <v>8</v>
      </c>
      <c r="OWO88" s="207" t="s">
        <v>1036</v>
      </c>
      <c r="OWP88" s="207" t="s">
        <v>1586</v>
      </c>
      <c r="OWQ88" s="207" t="s">
        <v>1587</v>
      </c>
      <c r="OWR88" s="207" t="s">
        <v>8</v>
      </c>
      <c r="OWS88" s="207" t="s">
        <v>1036</v>
      </c>
      <c r="OWT88" s="207" t="s">
        <v>1586</v>
      </c>
      <c r="OWU88" s="207" t="s">
        <v>1587</v>
      </c>
      <c r="OWV88" s="207" t="s">
        <v>8</v>
      </c>
      <c r="OWW88" s="207" t="s">
        <v>1036</v>
      </c>
      <c r="OWX88" s="207" t="s">
        <v>1586</v>
      </c>
      <c r="OWY88" s="207" t="s">
        <v>1587</v>
      </c>
      <c r="OWZ88" s="207" t="s">
        <v>8</v>
      </c>
      <c r="OXA88" s="207" t="s">
        <v>1036</v>
      </c>
      <c r="OXB88" s="207" t="s">
        <v>1586</v>
      </c>
      <c r="OXC88" s="207" t="s">
        <v>1587</v>
      </c>
      <c r="OXD88" s="207" t="s">
        <v>8</v>
      </c>
      <c r="OXE88" s="207" t="s">
        <v>1036</v>
      </c>
      <c r="OXF88" s="207" t="s">
        <v>1586</v>
      </c>
      <c r="OXG88" s="207" t="s">
        <v>1587</v>
      </c>
      <c r="OXH88" s="207" t="s">
        <v>8</v>
      </c>
      <c r="OXI88" s="207" t="s">
        <v>1036</v>
      </c>
      <c r="OXJ88" s="207" t="s">
        <v>1586</v>
      </c>
      <c r="OXK88" s="207" t="s">
        <v>1587</v>
      </c>
      <c r="OXL88" s="207" t="s">
        <v>8</v>
      </c>
      <c r="OXM88" s="207" t="s">
        <v>1036</v>
      </c>
      <c r="OXN88" s="207" t="s">
        <v>1586</v>
      </c>
      <c r="OXO88" s="207" t="s">
        <v>1587</v>
      </c>
      <c r="OXP88" s="207" t="s">
        <v>8</v>
      </c>
      <c r="OXQ88" s="207" t="s">
        <v>1036</v>
      </c>
      <c r="OXR88" s="207" t="s">
        <v>1586</v>
      </c>
      <c r="OXS88" s="207" t="s">
        <v>1587</v>
      </c>
      <c r="OXT88" s="207" t="s">
        <v>8</v>
      </c>
      <c r="OXU88" s="207" t="s">
        <v>1036</v>
      </c>
      <c r="OXV88" s="207" t="s">
        <v>1586</v>
      </c>
      <c r="OXW88" s="207" t="s">
        <v>1587</v>
      </c>
      <c r="OXX88" s="207" t="s">
        <v>8</v>
      </c>
      <c r="OXY88" s="207" t="s">
        <v>1036</v>
      </c>
      <c r="OXZ88" s="207" t="s">
        <v>1586</v>
      </c>
      <c r="OYA88" s="207" t="s">
        <v>1587</v>
      </c>
      <c r="OYB88" s="207" t="s">
        <v>8</v>
      </c>
      <c r="OYC88" s="207" t="s">
        <v>1036</v>
      </c>
      <c r="OYD88" s="207" t="s">
        <v>1586</v>
      </c>
      <c r="OYE88" s="207" t="s">
        <v>1587</v>
      </c>
      <c r="OYF88" s="207" t="s">
        <v>8</v>
      </c>
      <c r="OYG88" s="207" t="s">
        <v>1036</v>
      </c>
      <c r="OYH88" s="207" t="s">
        <v>1586</v>
      </c>
      <c r="OYI88" s="207" t="s">
        <v>1587</v>
      </c>
      <c r="OYJ88" s="207" t="s">
        <v>8</v>
      </c>
      <c r="OYK88" s="207" t="s">
        <v>1036</v>
      </c>
      <c r="OYL88" s="207" t="s">
        <v>1586</v>
      </c>
      <c r="OYM88" s="207" t="s">
        <v>1587</v>
      </c>
      <c r="OYN88" s="207" t="s">
        <v>8</v>
      </c>
      <c r="OYO88" s="207" t="s">
        <v>1036</v>
      </c>
      <c r="OYP88" s="207" t="s">
        <v>1586</v>
      </c>
      <c r="OYQ88" s="207" t="s">
        <v>1587</v>
      </c>
      <c r="OYR88" s="207" t="s">
        <v>8</v>
      </c>
      <c r="OYS88" s="207" t="s">
        <v>1036</v>
      </c>
      <c r="OYT88" s="207" t="s">
        <v>1586</v>
      </c>
      <c r="OYU88" s="207" t="s">
        <v>1587</v>
      </c>
      <c r="OYV88" s="207" t="s">
        <v>8</v>
      </c>
      <c r="OYW88" s="207" t="s">
        <v>1036</v>
      </c>
      <c r="OYX88" s="207" t="s">
        <v>1586</v>
      </c>
      <c r="OYY88" s="207" t="s">
        <v>1587</v>
      </c>
      <c r="OYZ88" s="207" t="s">
        <v>8</v>
      </c>
      <c r="OZA88" s="207" t="s">
        <v>1036</v>
      </c>
      <c r="OZB88" s="207" t="s">
        <v>1586</v>
      </c>
      <c r="OZC88" s="207" t="s">
        <v>1587</v>
      </c>
      <c r="OZD88" s="207" t="s">
        <v>8</v>
      </c>
      <c r="OZE88" s="207" t="s">
        <v>1036</v>
      </c>
      <c r="OZF88" s="207" t="s">
        <v>1586</v>
      </c>
      <c r="OZG88" s="207" t="s">
        <v>1587</v>
      </c>
      <c r="OZH88" s="207" t="s">
        <v>8</v>
      </c>
      <c r="OZI88" s="207" t="s">
        <v>1036</v>
      </c>
      <c r="OZJ88" s="207" t="s">
        <v>1586</v>
      </c>
      <c r="OZK88" s="207" t="s">
        <v>1587</v>
      </c>
      <c r="OZL88" s="207" t="s">
        <v>8</v>
      </c>
      <c r="OZM88" s="207" t="s">
        <v>1036</v>
      </c>
      <c r="OZN88" s="207" t="s">
        <v>1586</v>
      </c>
      <c r="OZO88" s="207" t="s">
        <v>1587</v>
      </c>
      <c r="OZP88" s="207" t="s">
        <v>8</v>
      </c>
      <c r="OZQ88" s="207" t="s">
        <v>1036</v>
      </c>
      <c r="OZR88" s="207" t="s">
        <v>1586</v>
      </c>
      <c r="OZS88" s="207" t="s">
        <v>1587</v>
      </c>
      <c r="OZT88" s="207" t="s">
        <v>8</v>
      </c>
      <c r="OZU88" s="207" t="s">
        <v>1036</v>
      </c>
      <c r="OZV88" s="207" t="s">
        <v>1586</v>
      </c>
      <c r="OZW88" s="207" t="s">
        <v>1587</v>
      </c>
      <c r="OZX88" s="207" t="s">
        <v>8</v>
      </c>
      <c r="OZY88" s="207" t="s">
        <v>1036</v>
      </c>
      <c r="OZZ88" s="207" t="s">
        <v>1586</v>
      </c>
      <c r="PAA88" s="207" t="s">
        <v>1587</v>
      </c>
      <c r="PAB88" s="207" t="s">
        <v>8</v>
      </c>
      <c r="PAC88" s="207" t="s">
        <v>1036</v>
      </c>
      <c r="PAD88" s="207" t="s">
        <v>1586</v>
      </c>
      <c r="PAE88" s="207" t="s">
        <v>1587</v>
      </c>
      <c r="PAF88" s="207" t="s">
        <v>8</v>
      </c>
      <c r="PAG88" s="207" t="s">
        <v>1036</v>
      </c>
      <c r="PAH88" s="207" t="s">
        <v>1586</v>
      </c>
      <c r="PAI88" s="207" t="s">
        <v>1587</v>
      </c>
      <c r="PAJ88" s="207" t="s">
        <v>8</v>
      </c>
      <c r="PAK88" s="207" t="s">
        <v>1036</v>
      </c>
      <c r="PAL88" s="207" t="s">
        <v>1586</v>
      </c>
      <c r="PAM88" s="207" t="s">
        <v>1587</v>
      </c>
      <c r="PAN88" s="207" t="s">
        <v>8</v>
      </c>
      <c r="PAO88" s="207" t="s">
        <v>1036</v>
      </c>
      <c r="PAP88" s="207" t="s">
        <v>1586</v>
      </c>
      <c r="PAQ88" s="207" t="s">
        <v>1587</v>
      </c>
      <c r="PAR88" s="207" t="s">
        <v>8</v>
      </c>
      <c r="PAS88" s="207" t="s">
        <v>1036</v>
      </c>
      <c r="PAT88" s="207" t="s">
        <v>1586</v>
      </c>
      <c r="PAU88" s="207" t="s">
        <v>1587</v>
      </c>
      <c r="PAV88" s="207" t="s">
        <v>8</v>
      </c>
      <c r="PAW88" s="207" t="s">
        <v>1036</v>
      </c>
      <c r="PAX88" s="207" t="s">
        <v>1586</v>
      </c>
      <c r="PAY88" s="207" t="s">
        <v>1587</v>
      </c>
      <c r="PAZ88" s="207" t="s">
        <v>8</v>
      </c>
      <c r="PBA88" s="207" t="s">
        <v>1036</v>
      </c>
      <c r="PBB88" s="207" t="s">
        <v>1586</v>
      </c>
      <c r="PBC88" s="207" t="s">
        <v>1587</v>
      </c>
      <c r="PBD88" s="207" t="s">
        <v>8</v>
      </c>
      <c r="PBE88" s="207" t="s">
        <v>1036</v>
      </c>
      <c r="PBF88" s="207" t="s">
        <v>1586</v>
      </c>
      <c r="PBG88" s="207" t="s">
        <v>1587</v>
      </c>
      <c r="PBH88" s="207" t="s">
        <v>8</v>
      </c>
      <c r="PBI88" s="207" t="s">
        <v>1036</v>
      </c>
      <c r="PBJ88" s="207" t="s">
        <v>1586</v>
      </c>
      <c r="PBK88" s="207" t="s">
        <v>1587</v>
      </c>
      <c r="PBL88" s="207" t="s">
        <v>8</v>
      </c>
      <c r="PBM88" s="207" t="s">
        <v>1036</v>
      </c>
      <c r="PBN88" s="207" t="s">
        <v>1586</v>
      </c>
      <c r="PBO88" s="207" t="s">
        <v>1587</v>
      </c>
      <c r="PBP88" s="207" t="s">
        <v>8</v>
      </c>
      <c r="PBQ88" s="207" t="s">
        <v>1036</v>
      </c>
      <c r="PBR88" s="207" t="s">
        <v>1586</v>
      </c>
      <c r="PBS88" s="207" t="s">
        <v>1587</v>
      </c>
      <c r="PBT88" s="207" t="s">
        <v>8</v>
      </c>
      <c r="PBU88" s="207" t="s">
        <v>1036</v>
      </c>
      <c r="PBV88" s="207" t="s">
        <v>1586</v>
      </c>
      <c r="PBW88" s="207" t="s">
        <v>1587</v>
      </c>
      <c r="PBX88" s="207" t="s">
        <v>8</v>
      </c>
      <c r="PBY88" s="207" t="s">
        <v>1036</v>
      </c>
      <c r="PBZ88" s="207" t="s">
        <v>1586</v>
      </c>
      <c r="PCA88" s="207" t="s">
        <v>1587</v>
      </c>
      <c r="PCB88" s="207" t="s">
        <v>8</v>
      </c>
      <c r="PCC88" s="207" t="s">
        <v>1036</v>
      </c>
      <c r="PCD88" s="207" t="s">
        <v>1586</v>
      </c>
      <c r="PCE88" s="207" t="s">
        <v>1587</v>
      </c>
      <c r="PCF88" s="207" t="s">
        <v>8</v>
      </c>
      <c r="PCG88" s="207" t="s">
        <v>1036</v>
      </c>
      <c r="PCH88" s="207" t="s">
        <v>1586</v>
      </c>
      <c r="PCI88" s="207" t="s">
        <v>1587</v>
      </c>
      <c r="PCJ88" s="207" t="s">
        <v>8</v>
      </c>
      <c r="PCK88" s="207" t="s">
        <v>1036</v>
      </c>
      <c r="PCL88" s="207" t="s">
        <v>1586</v>
      </c>
      <c r="PCM88" s="207" t="s">
        <v>1587</v>
      </c>
      <c r="PCN88" s="207" t="s">
        <v>8</v>
      </c>
      <c r="PCO88" s="207" t="s">
        <v>1036</v>
      </c>
      <c r="PCP88" s="207" t="s">
        <v>1586</v>
      </c>
      <c r="PCQ88" s="207" t="s">
        <v>1587</v>
      </c>
      <c r="PCR88" s="207" t="s">
        <v>8</v>
      </c>
      <c r="PCS88" s="207" t="s">
        <v>1036</v>
      </c>
      <c r="PCT88" s="207" t="s">
        <v>1586</v>
      </c>
      <c r="PCU88" s="207" t="s">
        <v>1587</v>
      </c>
      <c r="PCV88" s="207" t="s">
        <v>8</v>
      </c>
      <c r="PCW88" s="207" t="s">
        <v>1036</v>
      </c>
      <c r="PCX88" s="207" t="s">
        <v>1586</v>
      </c>
      <c r="PCY88" s="207" t="s">
        <v>1587</v>
      </c>
      <c r="PCZ88" s="207" t="s">
        <v>8</v>
      </c>
      <c r="PDA88" s="207" t="s">
        <v>1036</v>
      </c>
      <c r="PDB88" s="207" t="s">
        <v>1586</v>
      </c>
      <c r="PDC88" s="207" t="s">
        <v>1587</v>
      </c>
      <c r="PDD88" s="207" t="s">
        <v>8</v>
      </c>
      <c r="PDE88" s="207" t="s">
        <v>1036</v>
      </c>
      <c r="PDF88" s="207" t="s">
        <v>1586</v>
      </c>
      <c r="PDG88" s="207" t="s">
        <v>1587</v>
      </c>
      <c r="PDH88" s="207" t="s">
        <v>8</v>
      </c>
      <c r="PDI88" s="207" t="s">
        <v>1036</v>
      </c>
      <c r="PDJ88" s="207" t="s">
        <v>1586</v>
      </c>
      <c r="PDK88" s="207" t="s">
        <v>1587</v>
      </c>
      <c r="PDL88" s="207" t="s">
        <v>8</v>
      </c>
      <c r="PDM88" s="207" t="s">
        <v>1036</v>
      </c>
      <c r="PDN88" s="207" t="s">
        <v>1586</v>
      </c>
      <c r="PDO88" s="207" t="s">
        <v>1587</v>
      </c>
      <c r="PDP88" s="207" t="s">
        <v>8</v>
      </c>
      <c r="PDQ88" s="207" t="s">
        <v>1036</v>
      </c>
      <c r="PDR88" s="207" t="s">
        <v>1586</v>
      </c>
      <c r="PDS88" s="207" t="s">
        <v>1587</v>
      </c>
      <c r="PDT88" s="207" t="s">
        <v>8</v>
      </c>
      <c r="PDU88" s="207" t="s">
        <v>1036</v>
      </c>
      <c r="PDV88" s="207" t="s">
        <v>1586</v>
      </c>
      <c r="PDW88" s="207" t="s">
        <v>1587</v>
      </c>
      <c r="PDX88" s="207" t="s">
        <v>8</v>
      </c>
      <c r="PDY88" s="207" t="s">
        <v>1036</v>
      </c>
      <c r="PDZ88" s="207" t="s">
        <v>1586</v>
      </c>
      <c r="PEA88" s="207" t="s">
        <v>1587</v>
      </c>
      <c r="PEB88" s="207" t="s">
        <v>8</v>
      </c>
      <c r="PEC88" s="207" t="s">
        <v>1036</v>
      </c>
      <c r="PED88" s="207" t="s">
        <v>1586</v>
      </c>
      <c r="PEE88" s="207" t="s">
        <v>1587</v>
      </c>
      <c r="PEF88" s="207" t="s">
        <v>8</v>
      </c>
      <c r="PEG88" s="207" t="s">
        <v>1036</v>
      </c>
      <c r="PEH88" s="207" t="s">
        <v>1586</v>
      </c>
      <c r="PEI88" s="207" t="s">
        <v>1587</v>
      </c>
      <c r="PEJ88" s="207" t="s">
        <v>8</v>
      </c>
      <c r="PEK88" s="207" t="s">
        <v>1036</v>
      </c>
      <c r="PEL88" s="207" t="s">
        <v>1586</v>
      </c>
      <c r="PEM88" s="207" t="s">
        <v>1587</v>
      </c>
      <c r="PEN88" s="207" t="s">
        <v>8</v>
      </c>
      <c r="PEO88" s="207" t="s">
        <v>1036</v>
      </c>
      <c r="PEP88" s="207" t="s">
        <v>1586</v>
      </c>
      <c r="PEQ88" s="207" t="s">
        <v>1587</v>
      </c>
      <c r="PER88" s="207" t="s">
        <v>8</v>
      </c>
      <c r="PES88" s="207" t="s">
        <v>1036</v>
      </c>
      <c r="PET88" s="207" t="s">
        <v>1586</v>
      </c>
      <c r="PEU88" s="207" t="s">
        <v>1587</v>
      </c>
      <c r="PEV88" s="207" t="s">
        <v>8</v>
      </c>
      <c r="PEW88" s="207" t="s">
        <v>1036</v>
      </c>
      <c r="PEX88" s="207" t="s">
        <v>1586</v>
      </c>
      <c r="PEY88" s="207" t="s">
        <v>1587</v>
      </c>
      <c r="PEZ88" s="207" t="s">
        <v>8</v>
      </c>
      <c r="PFA88" s="207" t="s">
        <v>1036</v>
      </c>
      <c r="PFB88" s="207" t="s">
        <v>1586</v>
      </c>
      <c r="PFC88" s="207" t="s">
        <v>1587</v>
      </c>
      <c r="PFD88" s="207" t="s">
        <v>8</v>
      </c>
      <c r="PFE88" s="207" t="s">
        <v>1036</v>
      </c>
      <c r="PFF88" s="207" t="s">
        <v>1586</v>
      </c>
      <c r="PFG88" s="207" t="s">
        <v>1587</v>
      </c>
      <c r="PFH88" s="207" t="s">
        <v>8</v>
      </c>
      <c r="PFI88" s="207" t="s">
        <v>1036</v>
      </c>
      <c r="PFJ88" s="207" t="s">
        <v>1586</v>
      </c>
      <c r="PFK88" s="207" t="s">
        <v>1587</v>
      </c>
      <c r="PFL88" s="207" t="s">
        <v>8</v>
      </c>
      <c r="PFM88" s="207" t="s">
        <v>1036</v>
      </c>
      <c r="PFN88" s="207" t="s">
        <v>1586</v>
      </c>
      <c r="PFO88" s="207" t="s">
        <v>1587</v>
      </c>
      <c r="PFP88" s="207" t="s">
        <v>8</v>
      </c>
      <c r="PFQ88" s="207" t="s">
        <v>1036</v>
      </c>
      <c r="PFR88" s="207" t="s">
        <v>1586</v>
      </c>
      <c r="PFS88" s="207" t="s">
        <v>1587</v>
      </c>
      <c r="PFT88" s="207" t="s">
        <v>8</v>
      </c>
      <c r="PFU88" s="207" t="s">
        <v>1036</v>
      </c>
      <c r="PFV88" s="207" t="s">
        <v>1586</v>
      </c>
      <c r="PFW88" s="207" t="s">
        <v>1587</v>
      </c>
      <c r="PFX88" s="207" t="s">
        <v>8</v>
      </c>
      <c r="PFY88" s="207" t="s">
        <v>1036</v>
      </c>
      <c r="PFZ88" s="207" t="s">
        <v>1586</v>
      </c>
      <c r="PGA88" s="207" t="s">
        <v>1587</v>
      </c>
      <c r="PGB88" s="207" t="s">
        <v>8</v>
      </c>
      <c r="PGC88" s="207" t="s">
        <v>1036</v>
      </c>
      <c r="PGD88" s="207" t="s">
        <v>1586</v>
      </c>
      <c r="PGE88" s="207" t="s">
        <v>1587</v>
      </c>
      <c r="PGF88" s="207" t="s">
        <v>8</v>
      </c>
      <c r="PGG88" s="207" t="s">
        <v>1036</v>
      </c>
      <c r="PGH88" s="207" t="s">
        <v>1586</v>
      </c>
      <c r="PGI88" s="207" t="s">
        <v>1587</v>
      </c>
      <c r="PGJ88" s="207" t="s">
        <v>8</v>
      </c>
      <c r="PGK88" s="207" t="s">
        <v>1036</v>
      </c>
      <c r="PGL88" s="207" t="s">
        <v>1586</v>
      </c>
      <c r="PGM88" s="207" t="s">
        <v>1587</v>
      </c>
      <c r="PGN88" s="207" t="s">
        <v>8</v>
      </c>
      <c r="PGO88" s="207" t="s">
        <v>1036</v>
      </c>
      <c r="PGP88" s="207" t="s">
        <v>1586</v>
      </c>
      <c r="PGQ88" s="207" t="s">
        <v>1587</v>
      </c>
      <c r="PGR88" s="207" t="s">
        <v>8</v>
      </c>
      <c r="PGS88" s="207" t="s">
        <v>1036</v>
      </c>
      <c r="PGT88" s="207" t="s">
        <v>1586</v>
      </c>
      <c r="PGU88" s="207" t="s">
        <v>1587</v>
      </c>
      <c r="PGV88" s="207" t="s">
        <v>8</v>
      </c>
      <c r="PGW88" s="207" t="s">
        <v>1036</v>
      </c>
      <c r="PGX88" s="207" t="s">
        <v>1586</v>
      </c>
      <c r="PGY88" s="207" t="s">
        <v>1587</v>
      </c>
      <c r="PGZ88" s="207" t="s">
        <v>8</v>
      </c>
      <c r="PHA88" s="207" t="s">
        <v>1036</v>
      </c>
      <c r="PHB88" s="207" t="s">
        <v>1586</v>
      </c>
      <c r="PHC88" s="207" t="s">
        <v>1587</v>
      </c>
      <c r="PHD88" s="207" t="s">
        <v>8</v>
      </c>
      <c r="PHE88" s="207" t="s">
        <v>1036</v>
      </c>
      <c r="PHF88" s="207" t="s">
        <v>1586</v>
      </c>
      <c r="PHG88" s="207" t="s">
        <v>1587</v>
      </c>
      <c r="PHH88" s="207" t="s">
        <v>8</v>
      </c>
      <c r="PHI88" s="207" t="s">
        <v>1036</v>
      </c>
      <c r="PHJ88" s="207" t="s">
        <v>1586</v>
      </c>
      <c r="PHK88" s="207" t="s">
        <v>1587</v>
      </c>
      <c r="PHL88" s="207" t="s">
        <v>8</v>
      </c>
      <c r="PHM88" s="207" t="s">
        <v>1036</v>
      </c>
      <c r="PHN88" s="207" t="s">
        <v>1586</v>
      </c>
      <c r="PHO88" s="207" t="s">
        <v>1587</v>
      </c>
      <c r="PHP88" s="207" t="s">
        <v>8</v>
      </c>
      <c r="PHQ88" s="207" t="s">
        <v>1036</v>
      </c>
      <c r="PHR88" s="207" t="s">
        <v>1586</v>
      </c>
      <c r="PHS88" s="207" t="s">
        <v>1587</v>
      </c>
      <c r="PHT88" s="207" t="s">
        <v>8</v>
      </c>
      <c r="PHU88" s="207" t="s">
        <v>1036</v>
      </c>
      <c r="PHV88" s="207" t="s">
        <v>1586</v>
      </c>
      <c r="PHW88" s="207" t="s">
        <v>1587</v>
      </c>
      <c r="PHX88" s="207" t="s">
        <v>8</v>
      </c>
      <c r="PHY88" s="207" t="s">
        <v>1036</v>
      </c>
      <c r="PHZ88" s="207" t="s">
        <v>1586</v>
      </c>
      <c r="PIA88" s="207" t="s">
        <v>1587</v>
      </c>
      <c r="PIB88" s="207" t="s">
        <v>8</v>
      </c>
      <c r="PIC88" s="207" t="s">
        <v>1036</v>
      </c>
      <c r="PID88" s="207" t="s">
        <v>1586</v>
      </c>
      <c r="PIE88" s="207" t="s">
        <v>1587</v>
      </c>
      <c r="PIF88" s="207" t="s">
        <v>8</v>
      </c>
      <c r="PIG88" s="207" t="s">
        <v>1036</v>
      </c>
      <c r="PIH88" s="207" t="s">
        <v>1586</v>
      </c>
      <c r="PII88" s="207" t="s">
        <v>1587</v>
      </c>
      <c r="PIJ88" s="207" t="s">
        <v>8</v>
      </c>
      <c r="PIK88" s="207" t="s">
        <v>1036</v>
      </c>
      <c r="PIL88" s="207" t="s">
        <v>1586</v>
      </c>
      <c r="PIM88" s="207" t="s">
        <v>1587</v>
      </c>
      <c r="PIN88" s="207" t="s">
        <v>8</v>
      </c>
      <c r="PIO88" s="207" t="s">
        <v>1036</v>
      </c>
      <c r="PIP88" s="207" t="s">
        <v>1586</v>
      </c>
      <c r="PIQ88" s="207" t="s">
        <v>1587</v>
      </c>
      <c r="PIR88" s="207" t="s">
        <v>8</v>
      </c>
      <c r="PIS88" s="207" t="s">
        <v>1036</v>
      </c>
      <c r="PIT88" s="207" t="s">
        <v>1586</v>
      </c>
      <c r="PIU88" s="207" t="s">
        <v>1587</v>
      </c>
      <c r="PIV88" s="207" t="s">
        <v>8</v>
      </c>
      <c r="PIW88" s="207" t="s">
        <v>1036</v>
      </c>
      <c r="PIX88" s="207" t="s">
        <v>1586</v>
      </c>
      <c r="PIY88" s="207" t="s">
        <v>1587</v>
      </c>
      <c r="PIZ88" s="207" t="s">
        <v>8</v>
      </c>
      <c r="PJA88" s="207" t="s">
        <v>1036</v>
      </c>
      <c r="PJB88" s="207" t="s">
        <v>1586</v>
      </c>
      <c r="PJC88" s="207" t="s">
        <v>1587</v>
      </c>
      <c r="PJD88" s="207" t="s">
        <v>8</v>
      </c>
      <c r="PJE88" s="207" t="s">
        <v>1036</v>
      </c>
      <c r="PJF88" s="207" t="s">
        <v>1586</v>
      </c>
      <c r="PJG88" s="207" t="s">
        <v>1587</v>
      </c>
      <c r="PJH88" s="207" t="s">
        <v>8</v>
      </c>
      <c r="PJI88" s="207" t="s">
        <v>1036</v>
      </c>
      <c r="PJJ88" s="207" t="s">
        <v>1586</v>
      </c>
      <c r="PJK88" s="207" t="s">
        <v>1587</v>
      </c>
      <c r="PJL88" s="207" t="s">
        <v>8</v>
      </c>
      <c r="PJM88" s="207" t="s">
        <v>1036</v>
      </c>
      <c r="PJN88" s="207" t="s">
        <v>1586</v>
      </c>
      <c r="PJO88" s="207" t="s">
        <v>1587</v>
      </c>
      <c r="PJP88" s="207" t="s">
        <v>8</v>
      </c>
      <c r="PJQ88" s="207" t="s">
        <v>1036</v>
      </c>
      <c r="PJR88" s="207" t="s">
        <v>1586</v>
      </c>
      <c r="PJS88" s="207" t="s">
        <v>1587</v>
      </c>
      <c r="PJT88" s="207" t="s">
        <v>8</v>
      </c>
      <c r="PJU88" s="207" t="s">
        <v>1036</v>
      </c>
      <c r="PJV88" s="207" t="s">
        <v>1586</v>
      </c>
      <c r="PJW88" s="207" t="s">
        <v>1587</v>
      </c>
      <c r="PJX88" s="207" t="s">
        <v>8</v>
      </c>
      <c r="PJY88" s="207" t="s">
        <v>1036</v>
      </c>
      <c r="PJZ88" s="207" t="s">
        <v>1586</v>
      </c>
      <c r="PKA88" s="207" t="s">
        <v>1587</v>
      </c>
      <c r="PKB88" s="207" t="s">
        <v>8</v>
      </c>
      <c r="PKC88" s="207" t="s">
        <v>1036</v>
      </c>
      <c r="PKD88" s="207" t="s">
        <v>1586</v>
      </c>
      <c r="PKE88" s="207" t="s">
        <v>1587</v>
      </c>
      <c r="PKF88" s="207" t="s">
        <v>8</v>
      </c>
      <c r="PKG88" s="207" t="s">
        <v>1036</v>
      </c>
      <c r="PKH88" s="207" t="s">
        <v>1586</v>
      </c>
      <c r="PKI88" s="207" t="s">
        <v>1587</v>
      </c>
      <c r="PKJ88" s="207" t="s">
        <v>8</v>
      </c>
      <c r="PKK88" s="207" t="s">
        <v>1036</v>
      </c>
      <c r="PKL88" s="207" t="s">
        <v>1586</v>
      </c>
      <c r="PKM88" s="207" t="s">
        <v>1587</v>
      </c>
      <c r="PKN88" s="207" t="s">
        <v>8</v>
      </c>
      <c r="PKO88" s="207" t="s">
        <v>1036</v>
      </c>
      <c r="PKP88" s="207" t="s">
        <v>1586</v>
      </c>
      <c r="PKQ88" s="207" t="s">
        <v>1587</v>
      </c>
      <c r="PKR88" s="207" t="s">
        <v>8</v>
      </c>
      <c r="PKS88" s="207" t="s">
        <v>1036</v>
      </c>
      <c r="PKT88" s="207" t="s">
        <v>1586</v>
      </c>
      <c r="PKU88" s="207" t="s">
        <v>1587</v>
      </c>
      <c r="PKV88" s="207" t="s">
        <v>8</v>
      </c>
      <c r="PKW88" s="207" t="s">
        <v>1036</v>
      </c>
      <c r="PKX88" s="207" t="s">
        <v>1586</v>
      </c>
      <c r="PKY88" s="207" t="s">
        <v>1587</v>
      </c>
      <c r="PKZ88" s="207" t="s">
        <v>8</v>
      </c>
      <c r="PLA88" s="207" t="s">
        <v>1036</v>
      </c>
      <c r="PLB88" s="207" t="s">
        <v>1586</v>
      </c>
      <c r="PLC88" s="207" t="s">
        <v>1587</v>
      </c>
      <c r="PLD88" s="207" t="s">
        <v>8</v>
      </c>
      <c r="PLE88" s="207" t="s">
        <v>1036</v>
      </c>
      <c r="PLF88" s="207" t="s">
        <v>1586</v>
      </c>
      <c r="PLG88" s="207" t="s">
        <v>1587</v>
      </c>
      <c r="PLH88" s="207" t="s">
        <v>8</v>
      </c>
      <c r="PLI88" s="207" t="s">
        <v>1036</v>
      </c>
      <c r="PLJ88" s="207" t="s">
        <v>1586</v>
      </c>
      <c r="PLK88" s="207" t="s">
        <v>1587</v>
      </c>
      <c r="PLL88" s="207" t="s">
        <v>8</v>
      </c>
      <c r="PLM88" s="207" t="s">
        <v>1036</v>
      </c>
      <c r="PLN88" s="207" t="s">
        <v>1586</v>
      </c>
      <c r="PLO88" s="207" t="s">
        <v>1587</v>
      </c>
      <c r="PLP88" s="207" t="s">
        <v>8</v>
      </c>
      <c r="PLQ88" s="207" t="s">
        <v>1036</v>
      </c>
      <c r="PLR88" s="207" t="s">
        <v>1586</v>
      </c>
      <c r="PLS88" s="207" t="s">
        <v>1587</v>
      </c>
      <c r="PLT88" s="207" t="s">
        <v>8</v>
      </c>
      <c r="PLU88" s="207" t="s">
        <v>1036</v>
      </c>
      <c r="PLV88" s="207" t="s">
        <v>1586</v>
      </c>
      <c r="PLW88" s="207" t="s">
        <v>1587</v>
      </c>
      <c r="PLX88" s="207" t="s">
        <v>8</v>
      </c>
      <c r="PLY88" s="207" t="s">
        <v>1036</v>
      </c>
      <c r="PLZ88" s="207" t="s">
        <v>1586</v>
      </c>
      <c r="PMA88" s="207" t="s">
        <v>1587</v>
      </c>
      <c r="PMB88" s="207" t="s">
        <v>8</v>
      </c>
      <c r="PMC88" s="207" t="s">
        <v>1036</v>
      </c>
      <c r="PMD88" s="207" t="s">
        <v>1586</v>
      </c>
      <c r="PME88" s="207" t="s">
        <v>1587</v>
      </c>
      <c r="PMF88" s="207" t="s">
        <v>8</v>
      </c>
      <c r="PMG88" s="207" t="s">
        <v>1036</v>
      </c>
      <c r="PMH88" s="207" t="s">
        <v>1586</v>
      </c>
      <c r="PMI88" s="207" t="s">
        <v>1587</v>
      </c>
      <c r="PMJ88" s="207" t="s">
        <v>8</v>
      </c>
      <c r="PMK88" s="207" t="s">
        <v>1036</v>
      </c>
      <c r="PML88" s="207" t="s">
        <v>1586</v>
      </c>
      <c r="PMM88" s="207" t="s">
        <v>1587</v>
      </c>
      <c r="PMN88" s="207" t="s">
        <v>8</v>
      </c>
      <c r="PMO88" s="207" t="s">
        <v>1036</v>
      </c>
      <c r="PMP88" s="207" t="s">
        <v>1586</v>
      </c>
      <c r="PMQ88" s="207" t="s">
        <v>1587</v>
      </c>
      <c r="PMR88" s="207" t="s">
        <v>8</v>
      </c>
      <c r="PMS88" s="207" t="s">
        <v>1036</v>
      </c>
      <c r="PMT88" s="207" t="s">
        <v>1586</v>
      </c>
      <c r="PMU88" s="207" t="s">
        <v>1587</v>
      </c>
      <c r="PMV88" s="207" t="s">
        <v>8</v>
      </c>
      <c r="PMW88" s="207" t="s">
        <v>1036</v>
      </c>
      <c r="PMX88" s="207" t="s">
        <v>1586</v>
      </c>
      <c r="PMY88" s="207" t="s">
        <v>1587</v>
      </c>
      <c r="PMZ88" s="207" t="s">
        <v>8</v>
      </c>
      <c r="PNA88" s="207" t="s">
        <v>1036</v>
      </c>
      <c r="PNB88" s="207" t="s">
        <v>1586</v>
      </c>
      <c r="PNC88" s="207" t="s">
        <v>1587</v>
      </c>
      <c r="PND88" s="207" t="s">
        <v>8</v>
      </c>
      <c r="PNE88" s="207" t="s">
        <v>1036</v>
      </c>
      <c r="PNF88" s="207" t="s">
        <v>1586</v>
      </c>
      <c r="PNG88" s="207" t="s">
        <v>1587</v>
      </c>
      <c r="PNH88" s="207" t="s">
        <v>8</v>
      </c>
      <c r="PNI88" s="207" t="s">
        <v>1036</v>
      </c>
      <c r="PNJ88" s="207" t="s">
        <v>1586</v>
      </c>
      <c r="PNK88" s="207" t="s">
        <v>1587</v>
      </c>
      <c r="PNL88" s="207" t="s">
        <v>8</v>
      </c>
      <c r="PNM88" s="207" t="s">
        <v>1036</v>
      </c>
      <c r="PNN88" s="207" t="s">
        <v>1586</v>
      </c>
      <c r="PNO88" s="207" t="s">
        <v>1587</v>
      </c>
      <c r="PNP88" s="207" t="s">
        <v>8</v>
      </c>
      <c r="PNQ88" s="207" t="s">
        <v>1036</v>
      </c>
      <c r="PNR88" s="207" t="s">
        <v>1586</v>
      </c>
      <c r="PNS88" s="207" t="s">
        <v>1587</v>
      </c>
      <c r="PNT88" s="207" t="s">
        <v>8</v>
      </c>
      <c r="PNU88" s="207" t="s">
        <v>1036</v>
      </c>
      <c r="PNV88" s="207" t="s">
        <v>1586</v>
      </c>
      <c r="PNW88" s="207" t="s">
        <v>1587</v>
      </c>
      <c r="PNX88" s="207" t="s">
        <v>8</v>
      </c>
      <c r="PNY88" s="207" t="s">
        <v>1036</v>
      </c>
      <c r="PNZ88" s="207" t="s">
        <v>1586</v>
      </c>
      <c r="POA88" s="207" t="s">
        <v>1587</v>
      </c>
      <c r="POB88" s="207" t="s">
        <v>8</v>
      </c>
      <c r="POC88" s="207" t="s">
        <v>1036</v>
      </c>
      <c r="POD88" s="207" t="s">
        <v>1586</v>
      </c>
      <c r="POE88" s="207" t="s">
        <v>1587</v>
      </c>
      <c r="POF88" s="207" t="s">
        <v>8</v>
      </c>
      <c r="POG88" s="207" t="s">
        <v>1036</v>
      </c>
      <c r="POH88" s="207" t="s">
        <v>1586</v>
      </c>
      <c r="POI88" s="207" t="s">
        <v>1587</v>
      </c>
      <c r="POJ88" s="207" t="s">
        <v>8</v>
      </c>
      <c r="POK88" s="207" t="s">
        <v>1036</v>
      </c>
      <c r="POL88" s="207" t="s">
        <v>1586</v>
      </c>
      <c r="POM88" s="207" t="s">
        <v>1587</v>
      </c>
      <c r="PON88" s="207" t="s">
        <v>8</v>
      </c>
      <c r="POO88" s="207" t="s">
        <v>1036</v>
      </c>
      <c r="POP88" s="207" t="s">
        <v>1586</v>
      </c>
      <c r="POQ88" s="207" t="s">
        <v>1587</v>
      </c>
      <c r="POR88" s="207" t="s">
        <v>8</v>
      </c>
      <c r="POS88" s="207" t="s">
        <v>1036</v>
      </c>
      <c r="POT88" s="207" t="s">
        <v>1586</v>
      </c>
      <c r="POU88" s="207" t="s">
        <v>1587</v>
      </c>
      <c r="POV88" s="207" t="s">
        <v>8</v>
      </c>
      <c r="POW88" s="207" t="s">
        <v>1036</v>
      </c>
      <c r="POX88" s="207" t="s">
        <v>1586</v>
      </c>
      <c r="POY88" s="207" t="s">
        <v>1587</v>
      </c>
      <c r="POZ88" s="207" t="s">
        <v>8</v>
      </c>
      <c r="PPA88" s="207" t="s">
        <v>1036</v>
      </c>
      <c r="PPB88" s="207" t="s">
        <v>1586</v>
      </c>
      <c r="PPC88" s="207" t="s">
        <v>1587</v>
      </c>
      <c r="PPD88" s="207" t="s">
        <v>8</v>
      </c>
      <c r="PPE88" s="207" t="s">
        <v>1036</v>
      </c>
      <c r="PPF88" s="207" t="s">
        <v>1586</v>
      </c>
      <c r="PPG88" s="207" t="s">
        <v>1587</v>
      </c>
      <c r="PPH88" s="207" t="s">
        <v>8</v>
      </c>
      <c r="PPI88" s="207" t="s">
        <v>1036</v>
      </c>
      <c r="PPJ88" s="207" t="s">
        <v>1586</v>
      </c>
      <c r="PPK88" s="207" t="s">
        <v>1587</v>
      </c>
      <c r="PPL88" s="207" t="s">
        <v>8</v>
      </c>
      <c r="PPM88" s="207" t="s">
        <v>1036</v>
      </c>
      <c r="PPN88" s="207" t="s">
        <v>1586</v>
      </c>
      <c r="PPO88" s="207" t="s">
        <v>1587</v>
      </c>
      <c r="PPP88" s="207" t="s">
        <v>8</v>
      </c>
      <c r="PPQ88" s="207" t="s">
        <v>1036</v>
      </c>
      <c r="PPR88" s="207" t="s">
        <v>1586</v>
      </c>
      <c r="PPS88" s="207" t="s">
        <v>1587</v>
      </c>
      <c r="PPT88" s="207" t="s">
        <v>8</v>
      </c>
      <c r="PPU88" s="207" t="s">
        <v>1036</v>
      </c>
      <c r="PPV88" s="207" t="s">
        <v>1586</v>
      </c>
      <c r="PPW88" s="207" t="s">
        <v>1587</v>
      </c>
      <c r="PPX88" s="207" t="s">
        <v>8</v>
      </c>
      <c r="PPY88" s="207" t="s">
        <v>1036</v>
      </c>
      <c r="PPZ88" s="207" t="s">
        <v>1586</v>
      </c>
      <c r="PQA88" s="207" t="s">
        <v>1587</v>
      </c>
      <c r="PQB88" s="207" t="s">
        <v>8</v>
      </c>
      <c r="PQC88" s="207" t="s">
        <v>1036</v>
      </c>
      <c r="PQD88" s="207" t="s">
        <v>1586</v>
      </c>
      <c r="PQE88" s="207" t="s">
        <v>1587</v>
      </c>
      <c r="PQF88" s="207" t="s">
        <v>8</v>
      </c>
      <c r="PQG88" s="207" t="s">
        <v>1036</v>
      </c>
      <c r="PQH88" s="207" t="s">
        <v>1586</v>
      </c>
      <c r="PQI88" s="207" t="s">
        <v>1587</v>
      </c>
      <c r="PQJ88" s="207" t="s">
        <v>8</v>
      </c>
      <c r="PQK88" s="207" t="s">
        <v>1036</v>
      </c>
      <c r="PQL88" s="207" t="s">
        <v>1586</v>
      </c>
      <c r="PQM88" s="207" t="s">
        <v>1587</v>
      </c>
      <c r="PQN88" s="207" t="s">
        <v>8</v>
      </c>
      <c r="PQO88" s="207" t="s">
        <v>1036</v>
      </c>
      <c r="PQP88" s="207" t="s">
        <v>1586</v>
      </c>
      <c r="PQQ88" s="207" t="s">
        <v>1587</v>
      </c>
      <c r="PQR88" s="207" t="s">
        <v>8</v>
      </c>
      <c r="PQS88" s="207" t="s">
        <v>1036</v>
      </c>
      <c r="PQT88" s="207" t="s">
        <v>1586</v>
      </c>
      <c r="PQU88" s="207" t="s">
        <v>1587</v>
      </c>
      <c r="PQV88" s="207" t="s">
        <v>8</v>
      </c>
      <c r="PQW88" s="207" t="s">
        <v>1036</v>
      </c>
      <c r="PQX88" s="207" t="s">
        <v>1586</v>
      </c>
      <c r="PQY88" s="207" t="s">
        <v>1587</v>
      </c>
      <c r="PQZ88" s="207" t="s">
        <v>8</v>
      </c>
      <c r="PRA88" s="207" t="s">
        <v>1036</v>
      </c>
      <c r="PRB88" s="207" t="s">
        <v>1586</v>
      </c>
      <c r="PRC88" s="207" t="s">
        <v>1587</v>
      </c>
      <c r="PRD88" s="207" t="s">
        <v>8</v>
      </c>
      <c r="PRE88" s="207" t="s">
        <v>1036</v>
      </c>
      <c r="PRF88" s="207" t="s">
        <v>1586</v>
      </c>
      <c r="PRG88" s="207" t="s">
        <v>1587</v>
      </c>
      <c r="PRH88" s="207" t="s">
        <v>8</v>
      </c>
      <c r="PRI88" s="207" t="s">
        <v>1036</v>
      </c>
      <c r="PRJ88" s="207" t="s">
        <v>1586</v>
      </c>
      <c r="PRK88" s="207" t="s">
        <v>1587</v>
      </c>
      <c r="PRL88" s="207" t="s">
        <v>8</v>
      </c>
      <c r="PRM88" s="207" t="s">
        <v>1036</v>
      </c>
      <c r="PRN88" s="207" t="s">
        <v>1586</v>
      </c>
      <c r="PRO88" s="207" t="s">
        <v>1587</v>
      </c>
      <c r="PRP88" s="207" t="s">
        <v>8</v>
      </c>
      <c r="PRQ88" s="207" t="s">
        <v>1036</v>
      </c>
      <c r="PRR88" s="207" t="s">
        <v>1586</v>
      </c>
      <c r="PRS88" s="207" t="s">
        <v>1587</v>
      </c>
      <c r="PRT88" s="207" t="s">
        <v>8</v>
      </c>
      <c r="PRU88" s="207" t="s">
        <v>1036</v>
      </c>
      <c r="PRV88" s="207" t="s">
        <v>1586</v>
      </c>
      <c r="PRW88" s="207" t="s">
        <v>1587</v>
      </c>
      <c r="PRX88" s="207" t="s">
        <v>8</v>
      </c>
      <c r="PRY88" s="207" t="s">
        <v>1036</v>
      </c>
      <c r="PRZ88" s="207" t="s">
        <v>1586</v>
      </c>
      <c r="PSA88" s="207" t="s">
        <v>1587</v>
      </c>
      <c r="PSB88" s="207" t="s">
        <v>8</v>
      </c>
      <c r="PSC88" s="207" t="s">
        <v>1036</v>
      </c>
      <c r="PSD88" s="207" t="s">
        <v>1586</v>
      </c>
      <c r="PSE88" s="207" t="s">
        <v>1587</v>
      </c>
      <c r="PSF88" s="207" t="s">
        <v>8</v>
      </c>
      <c r="PSG88" s="207" t="s">
        <v>1036</v>
      </c>
      <c r="PSH88" s="207" t="s">
        <v>1586</v>
      </c>
      <c r="PSI88" s="207" t="s">
        <v>1587</v>
      </c>
      <c r="PSJ88" s="207" t="s">
        <v>8</v>
      </c>
      <c r="PSK88" s="207" t="s">
        <v>1036</v>
      </c>
      <c r="PSL88" s="207" t="s">
        <v>1586</v>
      </c>
      <c r="PSM88" s="207" t="s">
        <v>1587</v>
      </c>
      <c r="PSN88" s="207" t="s">
        <v>8</v>
      </c>
      <c r="PSO88" s="207" t="s">
        <v>1036</v>
      </c>
      <c r="PSP88" s="207" t="s">
        <v>1586</v>
      </c>
      <c r="PSQ88" s="207" t="s">
        <v>1587</v>
      </c>
      <c r="PSR88" s="207" t="s">
        <v>8</v>
      </c>
      <c r="PSS88" s="207" t="s">
        <v>1036</v>
      </c>
      <c r="PST88" s="207" t="s">
        <v>1586</v>
      </c>
      <c r="PSU88" s="207" t="s">
        <v>1587</v>
      </c>
      <c r="PSV88" s="207" t="s">
        <v>8</v>
      </c>
      <c r="PSW88" s="207" t="s">
        <v>1036</v>
      </c>
      <c r="PSX88" s="207" t="s">
        <v>1586</v>
      </c>
      <c r="PSY88" s="207" t="s">
        <v>1587</v>
      </c>
      <c r="PSZ88" s="207" t="s">
        <v>8</v>
      </c>
      <c r="PTA88" s="207" t="s">
        <v>1036</v>
      </c>
      <c r="PTB88" s="207" t="s">
        <v>1586</v>
      </c>
      <c r="PTC88" s="207" t="s">
        <v>1587</v>
      </c>
      <c r="PTD88" s="207" t="s">
        <v>8</v>
      </c>
      <c r="PTE88" s="207" t="s">
        <v>1036</v>
      </c>
      <c r="PTF88" s="207" t="s">
        <v>1586</v>
      </c>
      <c r="PTG88" s="207" t="s">
        <v>1587</v>
      </c>
      <c r="PTH88" s="207" t="s">
        <v>8</v>
      </c>
      <c r="PTI88" s="207" t="s">
        <v>1036</v>
      </c>
      <c r="PTJ88" s="207" t="s">
        <v>1586</v>
      </c>
      <c r="PTK88" s="207" t="s">
        <v>1587</v>
      </c>
      <c r="PTL88" s="207" t="s">
        <v>8</v>
      </c>
      <c r="PTM88" s="207" t="s">
        <v>1036</v>
      </c>
      <c r="PTN88" s="207" t="s">
        <v>1586</v>
      </c>
      <c r="PTO88" s="207" t="s">
        <v>1587</v>
      </c>
      <c r="PTP88" s="207" t="s">
        <v>8</v>
      </c>
      <c r="PTQ88" s="207" t="s">
        <v>1036</v>
      </c>
      <c r="PTR88" s="207" t="s">
        <v>1586</v>
      </c>
      <c r="PTS88" s="207" t="s">
        <v>1587</v>
      </c>
      <c r="PTT88" s="207" t="s">
        <v>8</v>
      </c>
      <c r="PTU88" s="207" t="s">
        <v>1036</v>
      </c>
      <c r="PTV88" s="207" t="s">
        <v>1586</v>
      </c>
      <c r="PTW88" s="207" t="s">
        <v>1587</v>
      </c>
      <c r="PTX88" s="207" t="s">
        <v>8</v>
      </c>
      <c r="PTY88" s="207" t="s">
        <v>1036</v>
      </c>
      <c r="PTZ88" s="207" t="s">
        <v>1586</v>
      </c>
      <c r="PUA88" s="207" t="s">
        <v>1587</v>
      </c>
      <c r="PUB88" s="207" t="s">
        <v>8</v>
      </c>
      <c r="PUC88" s="207" t="s">
        <v>1036</v>
      </c>
      <c r="PUD88" s="207" t="s">
        <v>1586</v>
      </c>
      <c r="PUE88" s="207" t="s">
        <v>1587</v>
      </c>
      <c r="PUF88" s="207" t="s">
        <v>8</v>
      </c>
      <c r="PUG88" s="207" t="s">
        <v>1036</v>
      </c>
      <c r="PUH88" s="207" t="s">
        <v>1586</v>
      </c>
      <c r="PUI88" s="207" t="s">
        <v>1587</v>
      </c>
      <c r="PUJ88" s="207" t="s">
        <v>8</v>
      </c>
      <c r="PUK88" s="207" t="s">
        <v>1036</v>
      </c>
      <c r="PUL88" s="207" t="s">
        <v>1586</v>
      </c>
      <c r="PUM88" s="207" t="s">
        <v>1587</v>
      </c>
      <c r="PUN88" s="207" t="s">
        <v>8</v>
      </c>
      <c r="PUO88" s="207" t="s">
        <v>1036</v>
      </c>
      <c r="PUP88" s="207" t="s">
        <v>1586</v>
      </c>
      <c r="PUQ88" s="207" t="s">
        <v>1587</v>
      </c>
      <c r="PUR88" s="207" t="s">
        <v>8</v>
      </c>
      <c r="PUS88" s="207" t="s">
        <v>1036</v>
      </c>
      <c r="PUT88" s="207" t="s">
        <v>1586</v>
      </c>
      <c r="PUU88" s="207" t="s">
        <v>1587</v>
      </c>
      <c r="PUV88" s="207" t="s">
        <v>8</v>
      </c>
      <c r="PUW88" s="207" t="s">
        <v>1036</v>
      </c>
      <c r="PUX88" s="207" t="s">
        <v>1586</v>
      </c>
      <c r="PUY88" s="207" t="s">
        <v>1587</v>
      </c>
      <c r="PUZ88" s="207" t="s">
        <v>8</v>
      </c>
      <c r="PVA88" s="207" t="s">
        <v>1036</v>
      </c>
      <c r="PVB88" s="207" t="s">
        <v>1586</v>
      </c>
      <c r="PVC88" s="207" t="s">
        <v>1587</v>
      </c>
      <c r="PVD88" s="207" t="s">
        <v>8</v>
      </c>
      <c r="PVE88" s="207" t="s">
        <v>1036</v>
      </c>
      <c r="PVF88" s="207" t="s">
        <v>1586</v>
      </c>
      <c r="PVG88" s="207" t="s">
        <v>1587</v>
      </c>
      <c r="PVH88" s="207" t="s">
        <v>8</v>
      </c>
      <c r="PVI88" s="207" t="s">
        <v>1036</v>
      </c>
      <c r="PVJ88" s="207" t="s">
        <v>1586</v>
      </c>
      <c r="PVK88" s="207" t="s">
        <v>1587</v>
      </c>
      <c r="PVL88" s="207" t="s">
        <v>8</v>
      </c>
      <c r="PVM88" s="207" t="s">
        <v>1036</v>
      </c>
      <c r="PVN88" s="207" t="s">
        <v>1586</v>
      </c>
      <c r="PVO88" s="207" t="s">
        <v>1587</v>
      </c>
      <c r="PVP88" s="207" t="s">
        <v>8</v>
      </c>
      <c r="PVQ88" s="207" t="s">
        <v>1036</v>
      </c>
      <c r="PVR88" s="207" t="s">
        <v>1586</v>
      </c>
      <c r="PVS88" s="207" t="s">
        <v>1587</v>
      </c>
      <c r="PVT88" s="207" t="s">
        <v>8</v>
      </c>
      <c r="PVU88" s="207" t="s">
        <v>1036</v>
      </c>
      <c r="PVV88" s="207" t="s">
        <v>1586</v>
      </c>
      <c r="PVW88" s="207" t="s">
        <v>1587</v>
      </c>
      <c r="PVX88" s="207" t="s">
        <v>8</v>
      </c>
      <c r="PVY88" s="207" t="s">
        <v>1036</v>
      </c>
      <c r="PVZ88" s="207" t="s">
        <v>1586</v>
      </c>
      <c r="PWA88" s="207" t="s">
        <v>1587</v>
      </c>
      <c r="PWB88" s="207" t="s">
        <v>8</v>
      </c>
      <c r="PWC88" s="207" t="s">
        <v>1036</v>
      </c>
      <c r="PWD88" s="207" t="s">
        <v>1586</v>
      </c>
      <c r="PWE88" s="207" t="s">
        <v>1587</v>
      </c>
      <c r="PWF88" s="207" t="s">
        <v>8</v>
      </c>
      <c r="PWG88" s="207" t="s">
        <v>1036</v>
      </c>
      <c r="PWH88" s="207" t="s">
        <v>1586</v>
      </c>
      <c r="PWI88" s="207" t="s">
        <v>1587</v>
      </c>
      <c r="PWJ88" s="207" t="s">
        <v>8</v>
      </c>
      <c r="PWK88" s="207" t="s">
        <v>1036</v>
      </c>
      <c r="PWL88" s="207" t="s">
        <v>1586</v>
      </c>
      <c r="PWM88" s="207" t="s">
        <v>1587</v>
      </c>
      <c r="PWN88" s="207" t="s">
        <v>8</v>
      </c>
      <c r="PWO88" s="207" t="s">
        <v>1036</v>
      </c>
      <c r="PWP88" s="207" t="s">
        <v>1586</v>
      </c>
      <c r="PWQ88" s="207" t="s">
        <v>1587</v>
      </c>
      <c r="PWR88" s="207" t="s">
        <v>8</v>
      </c>
      <c r="PWS88" s="207" t="s">
        <v>1036</v>
      </c>
      <c r="PWT88" s="207" t="s">
        <v>1586</v>
      </c>
      <c r="PWU88" s="207" t="s">
        <v>1587</v>
      </c>
      <c r="PWV88" s="207" t="s">
        <v>8</v>
      </c>
      <c r="PWW88" s="207" t="s">
        <v>1036</v>
      </c>
      <c r="PWX88" s="207" t="s">
        <v>1586</v>
      </c>
      <c r="PWY88" s="207" t="s">
        <v>1587</v>
      </c>
      <c r="PWZ88" s="207" t="s">
        <v>8</v>
      </c>
      <c r="PXA88" s="207" t="s">
        <v>1036</v>
      </c>
      <c r="PXB88" s="207" t="s">
        <v>1586</v>
      </c>
      <c r="PXC88" s="207" t="s">
        <v>1587</v>
      </c>
      <c r="PXD88" s="207" t="s">
        <v>8</v>
      </c>
      <c r="PXE88" s="207" t="s">
        <v>1036</v>
      </c>
      <c r="PXF88" s="207" t="s">
        <v>1586</v>
      </c>
      <c r="PXG88" s="207" t="s">
        <v>1587</v>
      </c>
      <c r="PXH88" s="207" t="s">
        <v>8</v>
      </c>
      <c r="PXI88" s="207" t="s">
        <v>1036</v>
      </c>
      <c r="PXJ88" s="207" t="s">
        <v>1586</v>
      </c>
      <c r="PXK88" s="207" t="s">
        <v>1587</v>
      </c>
      <c r="PXL88" s="207" t="s">
        <v>8</v>
      </c>
      <c r="PXM88" s="207" t="s">
        <v>1036</v>
      </c>
      <c r="PXN88" s="207" t="s">
        <v>1586</v>
      </c>
      <c r="PXO88" s="207" t="s">
        <v>1587</v>
      </c>
      <c r="PXP88" s="207" t="s">
        <v>8</v>
      </c>
      <c r="PXQ88" s="207" t="s">
        <v>1036</v>
      </c>
      <c r="PXR88" s="207" t="s">
        <v>1586</v>
      </c>
      <c r="PXS88" s="207" t="s">
        <v>1587</v>
      </c>
      <c r="PXT88" s="207" t="s">
        <v>8</v>
      </c>
      <c r="PXU88" s="207" t="s">
        <v>1036</v>
      </c>
      <c r="PXV88" s="207" t="s">
        <v>1586</v>
      </c>
      <c r="PXW88" s="207" t="s">
        <v>1587</v>
      </c>
      <c r="PXX88" s="207" t="s">
        <v>8</v>
      </c>
      <c r="PXY88" s="207" t="s">
        <v>1036</v>
      </c>
      <c r="PXZ88" s="207" t="s">
        <v>1586</v>
      </c>
      <c r="PYA88" s="207" t="s">
        <v>1587</v>
      </c>
      <c r="PYB88" s="207" t="s">
        <v>8</v>
      </c>
      <c r="PYC88" s="207" t="s">
        <v>1036</v>
      </c>
      <c r="PYD88" s="207" t="s">
        <v>1586</v>
      </c>
      <c r="PYE88" s="207" t="s">
        <v>1587</v>
      </c>
      <c r="PYF88" s="207" t="s">
        <v>8</v>
      </c>
      <c r="PYG88" s="207" t="s">
        <v>1036</v>
      </c>
      <c r="PYH88" s="207" t="s">
        <v>1586</v>
      </c>
      <c r="PYI88" s="207" t="s">
        <v>1587</v>
      </c>
      <c r="PYJ88" s="207" t="s">
        <v>8</v>
      </c>
      <c r="PYK88" s="207" t="s">
        <v>1036</v>
      </c>
      <c r="PYL88" s="207" t="s">
        <v>1586</v>
      </c>
      <c r="PYM88" s="207" t="s">
        <v>1587</v>
      </c>
      <c r="PYN88" s="207" t="s">
        <v>8</v>
      </c>
      <c r="PYO88" s="207" t="s">
        <v>1036</v>
      </c>
      <c r="PYP88" s="207" t="s">
        <v>1586</v>
      </c>
      <c r="PYQ88" s="207" t="s">
        <v>1587</v>
      </c>
      <c r="PYR88" s="207" t="s">
        <v>8</v>
      </c>
      <c r="PYS88" s="207" t="s">
        <v>1036</v>
      </c>
      <c r="PYT88" s="207" t="s">
        <v>1586</v>
      </c>
      <c r="PYU88" s="207" t="s">
        <v>1587</v>
      </c>
      <c r="PYV88" s="207" t="s">
        <v>8</v>
      </c>
      <c r="PYW88" s="207" t="s">
        <v>1036</v>
      </c>
      <c r="PYX88" s="207" t="s">
        <v>1586</v>
      </c>
      <c r="PYY88" s="207" t="s">
        <v>1587</v>
      </c>
      <c r="PYZ88" s="207" t="s">
        <v>8</v>
      </c>
      <c r="PZA88" s="207" t="s">
        <v>1036</v>
      </c>
      <c r="PZB88" s="207" t="s">
        <v>1586</v>
      </c>
      <c r="PZC88" s="207" t="s">
        <v>1587</v>
      </c>
      <c r="PZD88" s="207" t="s">
        <v>8</v>
      </c>
      <c r="PZE88" s="207" t="s">
        <v>1036</v>
      </c>
      <c r="PZF88" s="207" t="s">
        <v>1586</v>
      </c>
      <c r="PZG88" s="207" t="s">
        <v>1587</v>
      </c>
      <c r="PZH88" s="207" t="s">
        <v>8</v>
      </c>
      <c r="PZI88" s="207" t="s">
        <v>1036</v>
      </c>
      <c r="PZJ88" s="207" t="s">
        <v>1586</v>
      </c>
      <c r="PZK88" s="207" t="s">
        <v>1587</v>
      </c>
      <c r="PZL88" s="207" t="s">
        <v>8</v>
      </c>
      <c r="PZM88" s="207" t="s">
        <v>1036</v>
      </c>
      <c r="PZN88" s="207" t="s">
        <v>1586</v>
      </c>
      <c r="PZO88" s="207" t="s">
        <v>1587</v>
      </c>
      <c r="PZP88" s="207" t="s">
        <v>8</v>
      </c>
      <c r="PZQ88" s="207" t="s">
        <v>1036</v>
      </c>
      <c r="PZR88" s="207" t="s">
        <v>1586</v>
      </c>
      <c r="PZS88" s="207" t="s">
        <v>1587</v>
      </c>
      <c r="PZT88" s="207" t="s">
        <v>8</v>
      </c>
      <c r="PZU88" s="207" t="s">
        <v>1036</v>
      </c>
      <c r="PZV88" s="207" t="s">
        <v>1586</v>
      </c>
      <c r="PZW88" s="207" t="s">
        <v>1587</v>
      </c>
      <c r="PZX88" s="207" t="s">
        <v>8</v>
      </c>
      <c r="PZY88" s="207" t="s">
        <v>1036</v>
      </c>
      <c r="PZZ88" s="207" t="s">
        <v>1586</v>
      </c>
      <c r="QAA88" s="207" t="s">
        <v>1587</v>
      </c>
      <c r="QAB88" s="207" t="s">
        <v>8</v>
      </c>
      <c r="QAC88" s="207" t="s">
        <v>1036</v>
      </c>
      <c r="QAD88" s="207" t="s">
        <v>1586</v>
      </c>
      <c r="QAE88" s="207" t="s">
        <v>1587</v>
      </c>
      <c r="QAF88" s="207" t="s">
        <v>8</v>
      </c>
      <c r="QAG88" s="207" t="s">
        <v>1036</v>
      </c>
      <c r="QAH88" s="207" t="s">
        <v>1586</v>
      </c>
      <c r="QAI88" s="207" t="s">
        <v>1587</v>
      </c>
      <c r="QAJ88" s="207" t="s">
        <v>8</v>
      </c>
      <c r="QAK88" s="207" t="s">
        <v>1036</v>
      </c>
      <c r="QAL88" s="207" t="s">
        <v>1586</v>
      </c>
      <c r="QAM88" s="207" t="s">
        <v>1587</v>
      </c>
      <c r="QAN88" s="207" t="s">
        <v>8</v>
      </c>
      <c r="QAO88" s="207" t="s">
        <v>1036</v>
      </c>
      <c r="QAP88" s="207" t="s">
        <v>1586</v>
      </c>
      <c r="QAQ88" s="207" t="s">
        <v>1587</v>
      </c>
      <c r="QAR88" s="207" t="s">
        <v>8</v>
      </c>
      <c r="QAS88" s="207" t="s">
        <v>1036</v>
      </c>
      <c r="QAT88" s="207" t="s">
        <v>1586</v>
      </c>
      <c r="QAU88" s="207" t="s">
        <v>1587</v>
      </c>
      <c r="QAV88" s="207" t="s">
        <v>8</v>
      </c>
      <c r="QAW88" s="207" t="s">
        <v>1036</v>
      </c>
      <c r="QAX88" s="207" t="s">
        <v>1586</v>
      </c>
      <c r="QAY88" s="207" t="s">
        <v>1587</v>
      </c>
      <c r="QAZ88" s="207" t="s">
        <v>8</v>
      </c>
      <c r="QBA88" s="207" t="s">
        <v>1036</v>
      </c>
      <c r="QBB88" s="207" t="s">
        <v>1586</v>
      </c>
      <c r="QBC88" s="207" t="s">
        <v>1587</v>
      </c>
      <c r="QBD88" s="207" t="s">
        <v>8</v>
      </c>
      <c r="QBE88" s="207" t="s">
        <v>1036</v>
      </c>
      <c r="QBF88" s="207" t="s">
        <v>1586</v>
      </c>
      <c r="QBG88" s="207" t="s">
        <v>1587</v>
      </c>
      <c r="QBH88" s="207" t="s">
        <v>8</v>
      </c>
      <c r="QBI88" s="207" t="s">
        <v>1036</v>
      </c>
      <c r="QBJ88" s="207" t="s">
        <v>1586</v>
      </c>
      <c r="QBK88" s="207" t="s">
        <v>1587</v>
      </c>
      <c r="QBL88" s="207" t="s">
        <v>8</v>
      </c>
      <c r="QBM88" s="207" t="s">
        <v>1036</v>
      </c>
      <c r="QBN88" s="207" t="s">
        <v>1586</v>
      </c>
      <c r="QBO88" s="207" t="s">
        <v>1587</v>
      </c>
      <c r="QBP88" s="207" t="s">
        <v>8</v>
      </c>
      <c r="QBQ88" s="207" t="s">
        <v>1036</v>
      </c>
      <c r="QBR88" s="207" t="s">
        <v>1586</v>
      </c>
      <c r="QBS88" s="207" t="s">
        <v>1587</v>
      </c>
      <c r="QBT88" s="207" t="s">
        <v>8</v>
      </c>
      <c r="QBU88" s="207" t="s">
        <v>1036</v>
      </c>
      <c r="QBV88" s="207" t="s">
        <v>1586</v>
      </c>
      <c r="QBW88" s="207" t="s">
        <v>1587</v>
      </c>
      <c r="QBX88" s="207" t="s">
        <v>8</v>
      </c>
      <c r="QBY88" s="207" t="s">
        <v>1036</v>
      </c>
      <c r="QBZ88" s="207" t="s">
        <v>1586</v>
      </c>
      <c r="QCA88" s="207" t="s">
        <v>1587</v>
      </c>
      <c r="QCB88" s="207" t="s">
        <v>8</v>
      </c>
      <c r="QCC88" s="207" t="s">
        <v>1036</v>
      </c>
      <c r="QCD88" s="207" t="s">
        <v>1586</v>
      </c>
      <c r="QCE88" s="207" t="s">
        <v>1587</v>
      </c>
      <c r="QCF88" s="207" t="s">
        <v>8</v>
      </c>
      <c r="QCG88" s="207" t="s">
        <v>1036</v>
      </c>
      <c r="QCH88" s="207" t="s">
        <v>1586</v>
      </c>
      <c r="QCI88" s="207" t="s">
        <v>1587</v>
      </c>
      <c r="QCJ88" s="207" t="s">
        <v>8</v>
      </c>
      <c r="QCK88" s="207" t="s">
        <v>1036</v>
      </c>
      <c r="QCL88" s="207" t="s">
        <v>1586</v>
      </c>
      <c r="QCM88" s="207" t="s">
        <v>1587</v>
      </c>
      <c r="QCN88" s="207" t="s">
        <v>8</v>
      </c>
      <c r="QCO88" s="207" t="s">
        <v>1036</v>
      </c>
      <c r="QCP88" s="207" t="s">
        <v>1586</v>
      </c>
      <c r="QCQ88" s="207" t="s">
        <v>1587</v>
      </c>
      <c r="QCR88" s="207" t="s">
        <v>8</v>
      </c>
      <c r="QCS88" s="207" t="s">
        <v>1036</v>
      </c>
      <c r="QCT88" s="207" t="s">
        <v>1586</v>
      </c>
      <c r="QCU88" s="207" t="s">
        <v>1587</v>
      </c>
      <c r="QCV88" s="207" t="s">
        <v>8</v>
      </c>
      <c r="QCW88" s="207" t="s">
        <v>1036</v>
      </c>
      <c r="QCX88" s="207" t="s">
        <v>1586</v>
      </c>
      <c r="QCY88" s="207" t="s">
        <v>1587</v>
      </c>
      <c r="QCZ88" s="207" t="s">
        <v>8</v>
      </c>
      <c r="QDA88" s="207" t="s">
        <v>1036</v>
      </c>
      <c r="QDB88" s="207" t="s">
        <v>1586</v>
      </c>
      <c r="QDC88" s="207" t="s">
        <v>1587</v>
      </c>
      <c r="QDD88" s="207" t="s">
        <v>8</v>
      </c>
      <c r="QDE88" s="207" t="s">
        <v>1036</v>
      </c>
      <c r="QDF88" s="207" t="s">
        <v>1586</v>
      </c>
      <c r="QDG88" s="207" t="s">
        <v>1587</v>
      </c>
      <c r="QDH88" s="207" t="s">
        <v>8</v>
      </c>
      <c r="QDI88" s="207" t="s">
        <v>1036</v>
      </c>
      <c r="QDJ88" s="207" t="s">
        <v>1586</v>
      </c>
      <c r="QDK88" s="207" t="s">
        <v>1587</v>
      </c>
      <c r="QDL88" s="207" t="s">
        <v>8</v>
      </c>
      <c r="QDM88" s="207" t="s">
        <v>1036</v>
      </c>
      <c r="QDN88" s="207" t="s">
        <v>1586</v>
      </c>
      <c r="QDO88" s="207" t="s">
        <v>1587</v>
      </c>
      <c r="QDP88" s="207" t="s">
        <v>8</v>
      </c>
      <c r="QDQ88" s="207" t="s">
        <v>1036</v>
      </c>
      <c r="QDR88" s="207" t="s">
        <v>1586</v>
      </c>
      <c r="QDS88" s="207" t="s">
        <v>1587</v>
      </c>
      <c r="QDT88" s="207" t="s">
        <v>8</v>
      </c>
      <c r="QDU88" s="207" t="s">
        <v>1036</v>
      </c>
      <c r="QDV88" s="207" t="s">
        <v>1586</v>
      </c>
      <c r="QDW88" s="207" t="s">
        <v>1587</v>
      </c>
      <c r="QDX88" s="207" t="s">
        <v>8</v>
      </c>
      <c r="QDY88" s="207" t="s">
        <v>1036</v>
      </c>
      <c r="QDZ88" s="207" t="s">
        <v>1586</v>
      </c>
      <c r="QEA88" s="207" t="s">
        <v>1587</v>
      </c>
      <c r="QEB88" s="207" t="s">
        <v>8</v>
      </c>
      <c r="QEC88" s="207" t="s">
        <v>1036</v>
      </c>
      <c r="QED88" s="207" t="s">
        <v>1586</v>
      </c>
      <c r="QEE88" s="207" t="s">
        <v>1587</v>
      </c>
      <c r="QEF88" s="207" t="s">
        <v>8</v>
      </c>
      <c r="QEG88" s="207" t="s">
        <v>1036</v>
      </c>
      <c r="QEH88" s="207" t="s">
        <v>1586</v>
      </c>
      <c r="QEI88" s="207" t="s">
        <v>1587</v>
      </c>
      <c r="QEJ88" s="207" t="s">
        <v>8</v>
      </c>
      <c r="QEK88" s="207" t="s">
        <v>1036</v>
      </c>
      <c r="QEL88" s="207" t="s">
        <v>1586</v>
      </c>
      <c r="QEM88" s="207" t="s">
        <v>1587</v>
      </c>
      <c r="QEN88" s="207" t="s">
        <v>8</v>
      </c>
      <c r="QEO88" s="207" t="s">
        <v>1036</v>
      </c>
      <c r="QEP88" s="207" t="s">
        <v>1586</v>
      </c>
      <c r="QEQ88" s="207" t="s">
        <v>1587</v>
      </c>
      <c r="QER88" s="207" t="s">
        <v>8</v>
      </c>
      <c r="QES88" s="207" t="s">
        <v>1036</v>
      </c>
      <c r="QET88" s="207" t="s">
        <v>1586</v>
      </c>
      <c r="QEU88" s="207" t="s">
        <v>1587</v>
      </c>
      <c r="QEV88" s="207" t="s">
        <v>8</v>
      </c>
      <c r="QEW88" s="207" t="s">
        <v>1036</v>
      </c>
      <c r="QEX88" s="207" t="s">
        <v>1586</v>
      </c>
      <c r="QEY88" s="207" t="s">
        <v>1587</v>
      </c>
      <c r="QEZ88" s="207" t="s">
        <v>8</v>
      </c>
      <c r="QFA88" s="207" t="s">
        <v>1036</v>
      </c>
      <c r="QFB88" s="207" t="s">
        <v>1586</v>
      </c>
      <c r="QFC88" s="207" t="s">
        <v>1587</v>
      </c>
      <c r="QFD88" s="207" t="s">
        <v>8</v>
      </c>
      <c r="QFE88" s="207" t="s">
        <v>1036</v>
      </c>
      <c r="QFF88" s="207" t="s">
        <v>1586</v>
      </c>
      <c r="QFG88" s="207" t="s">
        <v>1587</v>
      </c>
      <c r="QFH88" s="207" t="s">
        <v>8</v>
      </c>
      <c r="QFI88" s="207" t="s">
        <v>1036</v>
      </c>
      <c r="QFJ88" s="207" t="s">
        <v>1586</v>
      </c>
      <c r="QFK88" s="207" t="s">
        <v>1587</v>
      </c>
      <c r="QFL88" s="207" t="s">
        <v>8</v>
      </c>
      <c r="QFM88" s="207" t="s">
        <v>1036</v>
      </c>
      <c r="QFN88" s="207" t="s">
        <v>1586</v>
      </c>
      <c r="QFO88" s="207" t="s">
        <v>1587</v>
      </c>
      <c r="QFP88" s="207" t="s">
        <v>8</v>
      </c>
      <c r="QFQ88" s="207" t="s">
        <v>1036</v>
      </c>
      <c r="QFR88" s="207" t="s">
        <v>1586</v>
      </c>
      <c r="QFS88" s="207" t="s">
        <v>1587</v>
      </c>
      <c r="QFT88" s="207" t="s">
        <v>8</v>
      </c>
      <c r="QFU88" s="207" t="s">
        <v>1036</v>
      </c>
      <c r="QFV88" s="207" t="s">
        <v>1586</v>
      </c>
      <c r="QFW88" s="207" t="s">
        <v>1587</v>
      </c>
      <c r="QFX88" s="207" t="s">
        <v>8</v>
      </c>
      <c r="QFY88" s="207" t="s">
        <v>1036</v>
      </c>
      <c r="QFZ88" s="207" t="s">
        <v>1586</v>
      </c>
      <c r="QGA88" s="207" t="s">
        <v>1587</v>
      </c>
      <c r="QGB88" s="207" t="s">
        <v>8</v>
      </c>
      <c r="QGC88" s="207" t="s">
        <v>1036</v>
      </c>
      <c r="QGD88" s="207" t="s">
        <v>1586</v>
      </c>
      <c r="QGE88" s="207" t="s">
        <v>1587</v>
      </c>
      <c r="QGF88" s="207" t="s">
        <v>8</v>
      </c>
      <c r="QGG88" s="207" t="s">
        <v>1036</v>
      </c>
      <c r="QGH88" s="207" t="s">
        <v>1586</v>
      </c>
      <c r="QGI88" s="207" t="s">
        <v>1587</v>
      </c>
      <c r="QGJ88" s="207" t="s">
        <v>8</v>
      </c>
      <c r="QGK88" s="207" t="s">
        <v>1036</v>
      </c>
      <c r="QGL88" s="207" t="s">
        <v>1586</v>
      </c>
      <c r="QGM88" s="207" t="s">
        <v>1587</v>
      </c>
      <c r="QGN88" s="207" t="s">
        <v>8</v>
      </c>
      <c r="QGO88" s="207" t="s">
        <v>1036</v>
      </c>
      <c r="QGP88" s="207" t="s">
        <v>1586</v>
      </c>
      <c r="QGQ88" s="207" t="s">
        <v>1587</v>
      </c>
      <c r="QGR88" s="207" t="s">
        <v>8</v>
      </c>
      <c r="QGS88" s="207" t="s">
        <v>1036</v>
      </c>
      <c r="QGT88" s="207" t="s">
        <v>1586</v>
      </c>
      <c r="QGU88" s="207" t="s">
        <v>1587</v>
      </c>
      <c r="QGV88" s="207" t="s">
        <v>8</v>
      </c>
      <c r="QGW88" s="207" t="s">
        <v>1036</v>
      </c>
      <c r="QGX88" s="207" t="s">
        <v>1586</v>
      </c>
      <c r="QGY88" s="207" t="s">
        <v>1587</v>
      </c>
      <c r="QGZ88" s="207" t="s">
        <v>8</v>
      </c>
      <c r="QHA88" s="207" t="s">
        <v>1036</v>
      </c>
      <c r="QHB88" s="207" t="s">
        <v>1586</v>
      </c>
      <c r="QHC88" s="207" t="s">
        <v>1587</v>
      </c>
      <c r="QHD88" s="207" t="s">
        <v>8</v>
      </c>
      <c r="QHE88" s="207" t="s">
        <v>1036</v>
      </c>
      <c r="QHF88" s="207" t="s">
        <v>1586</v>
      </c>
      <c r="QHG88" s="207" t="s">
        <v>1587</v>
      </c>
      <c r="QHH88" s="207" t="s">
        <v>8</v>
      </c>
      <c r="QHI88" s="207" t="s">
        <v>1036</v>
      </c>
      <c r="QHJ88" s="207" t="s">
        <v>1586</v>
      </c>
      <c r="QHK88" s="207" t="s">
        <v>1587</v>
      </c>
      <c r="QHL88" s="207" t="s">
        <v>8</v>
      </c>
      <c r="QHM88" s="207" t="s">
        <v>1036</v>
      </c>
      <c r="QHN88" s="207" t="s">
        <v>1586</v>
      </c>
      <c r="QHO88" s="207" t="s">
        <v>1587</v>
      </c>
      <c r="QHP88" s="207" t="s">
        <v>8</v>
      </c>
      <c r="QHQ88" s="207" t="s">
        <v>1036</v>
      </c>
      <c r="QHR88" s="207" t="s">
        <v>1586</v>
      </c>
      <c r="QHS88" s="207" t="s">
        <v>1587</v>
      </c>
      <c r="QHT88" s="207" t="s">
        <v>8</v>
      </c>
      <c r="QHU88" s="207" t="s">
        <v>1036</v>
      </c>
      <c r="QHV88" s="207" t="s">
        <v>1586</v>
      </c>
      <c r="QHW88" s="207" t="s">
        <v>1587</v>
      </c>
      <c r="QHX88" s="207" t="s">
        <v>8</v>
      </c>
      <c r="QHY88" s="207" t="s">
        <v>1036</v>
      </c>
      <c r="QHZ88" s="207" t="s">
        <v>1586</v>
      </c>
      <c r="QIA88" s="207" t="s">
        <v>1587</v>
      </c>
      <c r="QIB88" s="207" t="s">
        <v>8</v>
      </c>
      <c r="QIC88" s="207" t="s">
        <v>1036</v>
      </c>
      <c r="QID88" s="207" t="s">
        <v>1586</v>
      </c>
      <c r="QIE88" s="207" t="s">
        <v>1587</v>
      </c>
      <c r="QIF88" s="207" t="s">
        <v>8</v>
      </c>
      <c r="QIG88" s="207" t="s">
        <v>1036</v>
      </c>
      <c r="QIH88" s="207" t="s">
        <v>1586</v>
      </c>
      <c r="QII88" s="207" t="s">
        <v>1587</v>
      </c>
      <c r="QIJ88" s="207" t="s">
        <v>8</v>
      </c>
      <c r="QIK88" s="207" t="s">
        <v>1036</v>
      </c>
      <c r="QIL88" s="207" t="s">
        <v>1586</v>
      </c>
      <c r="QIM88" s="207" t="s">
        <v>1587</v>
      </c>
      <c r="QIN88" s="207" t="s">
        <v>8</v>
      </c>
      <c r="QIO88" s="207" t="s">
        <v>1036</v>
      </c>
      <c r="QIP88" s="207" t="s">
        <v>1586</v>
      </c>
      <c r="QIQ88" s="207" t="s">
        <v>1587</v>
      </c>
      <c r="QIR88" s="207" t="s">
        <v>8</v>
      </c>
      <c r="QIS88" s="207" t="s">
        <v>1036</v>
      </c>
      <c r="QIT88" s="207" t="s">
        <v>1586</v>
      </c>
      <c r="QIU88" s="207" t="s">
        <v>1587</v>
      </c>
      <c r="QIV88" s="207" t="s">
        <v>8</v>
      </c>
      <c r="QIW88" s="207" t="s">
        <v>1036</v>
      </c>
      <c r="QIX88" s="207" t="s">
        <v>1586</v>
      </c>
      <c r="QIY88" s="207" t="s">
        <v>1587</v>
      </c>
      <c r="QIZ88" s="207" t="s">
        <v>8</v>
      </c>
      <c r="QJA88" s="207" t="s">
        <v>1036</v>
      </c>
      <c r="QJB88" s="207" t="s">
        <v>1586</v>
      </c>
      <c r="QJC88" s="207" t="s">
        <v>1587</v>
      </c>
      <c r="QJD88" s="207" t="s">
        <v>8</v>
      </c>
      <c r="QJE88" s="207" t="s">
        <v>1036</v>
      </c>
      <c r="QJF88" s="207" t="s">
        <v>1586</v>
      </c>
      <c r="QJG88" s="207" t="s">
        <v>1587</v>
      </c>
      <c r="QJH88" s="207" t="s">
        <v>8</v>
      </c>
      <c r="QJI88" s="207" t="s">
        <v>1036</v>
      </c>
      <c r="QJJ88" s="207" t="s">
        <v>1586</v>
      </c>
      <c r="QJK88" s="207" t="s">
        <v>1587</v>
      </c>
      <c r="QJL88" s="207" t="s">
        <v>8</v>
      </c>
      <c r="QJM88" s="207" t="s">
        <v>1036</v>
      </c>
      <c r="QJN88" s="207" t="s">
        <v>1586</v>
      </c>
      <c r="QJO88" s="207" t="s">
        <v>1587</v>
      </c>
      <c r="QJP88" s="207" t="s">
        <v>8</v>
      </c>
      <c r="QJQ88" s="207" t="s">
        <v>1036</v>
      </c>
      <c r="QJR88" s="207" t="s">
        <v>1586</v>
      </c>
      <c r="QJS88" s="207" t="s">
        <v>1587</v>
      </c>
      <c r="QJT88" s="207" t="s">
        <v>8</v>
      </c>
      <c r="QJU88" s="207" t="s">
        <v>1036</v>
      </c>
      <c r="QJV88" s="207" t="s">
        <v>1586</v>
      </c>
      <c r="QJW88" s="207" t="s">
        <v>1587</v>
      </c>
      <c r="QJX88" s="207" t="s">
        <v>8</v>
      </c>
      <c r="QJY88" s="207" t="s">
        <v>1036</v>
      </c>
      <c r="QJZ88" s="207" t="s">
        <v>1586</v>
      </c>
      <c r="QKA88" s="207" t="s">
        <v>1587</v>
      </c>
      <c r="QKB88" s="207" t="s">
        <v>8</v>
      </c>
      <c r="QKC88" s="207" t="s">
        <v>1036</v>
      </c>
      <c r="QKD88" s="207" t="s">
        <v>1586</v>
      </c>
      <c r="QKE88" s="207" t="s">
        <v>1587</v>
      </c>
      <c r="QKF88" s="207" t="s">
        <v>8</v>
      </c>
      <c r="QKG88" s="207" t="s">
        <v>1036</v>
      </c>
      <c r="QKH88" s="207" t="s">
        <v>1586</v>
      </c>
      <c r="QKI88" s="207" t="s">
        <v>1587</v>
      </c>
      <c r="QKJ88" s="207" t="s">
        <v>8</v>
      </c>
      <c r="QKK88" s="207" t="s">
        <v>1036</v>
      </c>
      <c r="QKL88" s="207" t="s">
        <v>1586</v>
      </c>
      <c r="QKM88" s="207" t="s">
        <v>1587</v>
      </c>
      <c r="QKN88" s="207" t="s">
        <v>8</v>
      </c>
      <c r="QKO88" s="207" t="s">
        <v>1036</v>
      </c>
      <c r="QKP88" s="207" t="s">
        <v>1586</v>
      </c>
      <c r="QKQ88" s="207" t="s">
        <v>1587</v>
      </c>
      <c r="QKR88" s="207" t="s">
        <v>8</v>
      </c>
      <c r="QKS88" s="207" t="s">
        <v>1036</v>
      </c>
      <c r="QKT88" s="207" t="s">
        <v>1586</v>
      </c>
      <c r="QKU88" s="207" t="s">
        <v>1587</v>
      </c>
      <c r="QKV88" s="207" t="s">
        <v>8</v>
      </c>
      <c r="QKW88" s="207" t="s">
        <v>1036</v>
      </c>
      <c r="QKX88" s="207" t="s">
        <v>1586</v>
      </c>
      <c r="QKY88" s="207" t="s">
        <v>1587</v>
      </c>
      <c r="QKZ88" s="207" t="s">
        <v>8</v>
      </c>
      <c r="QLA88" s="207" t="s">
        <v>1036</v>
      </c>
      <c r="QLB88" s="207" t="s">
        <v>1586</v>
      </c>
      <c r="QLC88" s="207" t="s">
        <v>1587</v>
      </c>
      <c r="QLD88" s="207" t="s">
        <v>8</v>
      </c>
      <c r="QLE88" s="207" t="s">
        <v>1036</v>
      </c>
      <c r="QLF88" s="207" t="s">
        <v>1586</v>
      </c>
      <c r="QLG88" s="207" t="s">
        <v>1587</v>
      </c>
      <c r="QLH88" s="207" t="s">
        <v>8</v>
      </c>
      <c r="QLI88" s="207" t="s">
        <v>1036</v>
      </c>
      <c r="QLJ88" s="207" t="s">
        <v>1586</v>
      </c>
      <c r="QLK88" s="207" t="s">
        <v>1587</v>
      </c>
      <c r="QLL88" s="207" t="s">
        <v>8</v>
      </c>
      <c r="QLM88" s="207" t="s">
        <v>1036</v>
      </c>
      <c r="QLN88" s="207" t="s">
        <v>1586</v>
      </c>
      <c r="QLO88" s="207" t="s">
        <v>1587</v>
      </c>
      <c r="QLP88" s="207" t="s">
        <v>8</v>
      </c>
      <c r="QLQ88" s="207" t="s">
        <v>1036</v>
      </c>
      <c r="QLR88" s="207" t="s">
        <v>1586</v>
      </c>
      <c r="QLS88" s="207" t="s">
        <v>1587</v>
      </c>
      <c r="QLT88" s="207" t="s">
        <v>8</v>
      </c>
      <c r="QLU88" s="207" t="s">
        <v>1036</v>
      </c>
      <c r="QLV88" s="207" t="s">
        <v>1586</v>
      </c>
      <c r="QLW88" s="207" t="s">
        <v>1587</v>
      </c>
      <c r="QLX88" s="207" t="s">
        <v>8</v>
      </c>
      <c r="QLY88" s="207" t="s">
        <v>1036</v>
      </c>
      <c r="QLZ88" s="207" t="s">
        <v>1586</v>
      </c>
      <c r="QMA88" s="207" t="s">
        <v>1587</v>
      </c>
      <c r="QMB88" s="207" t="s">
        <v>8</v>
      </c>
      <c r="QMC88" s="207" t="s">
        <v>1036</v>
      </c>
      <c r="QMD88" s="207" t="s">
        <v>1586</v>
      </c>
      <c r="QME88" s="207" t="s">
        <v>1587</v>
      </c>
      <c r="QMF88" s="207" t="s">
        <v>8</v>
      </c>
      <c r="QMG88" s="207" t="s">
        <v>1036</v>
      </c>
      <c r="QMH88" s="207" t="s">
        <v>1586</v>
      </c>
      <c r="QMI88" s="207" t="s">
        <v>1587</v>
      </c>
      <c r="QMJ88" s="207" t="s">
        <v>8</v>
      </c>
      <c r="QMK88" s="207" t="s">
        <v>1036</v>
      </c>
      <c r="QML88" s="207" t="s">
        <v>1586</v>
      </c>
      <c r="QMM88" s="207" t="s">
        <v>1587</v>
      </c>
      <c r="QMN88" s="207" t="s">
        <v>8</v>
      </c>
      <c r="QMO88" s="207" t="s">
        <v>1036</v>
      </c>
      <c r="QMP88" s="207" t="s">
        <v>1586</v>
      </c>
      <c r="QMQ88" s="207" t="s">
        <v>1587</v>
      </c>
      <c r="QMR88" s="207" t="s">
        <v>8</v>
      </c>
      <c r="QMS88" s="207" t="s">
        <v>1036</v>
      </c>
      <c r="QMT88" s="207" t="s">
        <v>1586</v>
      </c>
      <c r="QMU88" s="207" t="s">
        <v>1587</v>
      </c>
      <c r="QMV88" s="207" t="s">
        <v>8</v>
      </c>
      <c r="QMW88" s="207" t="s">
        <v>1036</v>
      </c>
      <c r="QMX88" s="207" t="s">
        <v>1586</v>
      </c>
      <c r="QMY88" s="207" t="s">
        <v>1587</v>
      </c>
      <c r="QMZ88" s="207" t="s">
        <v>8</v>
      </c>
      <c r="QNA88" s="207" t="s">
        <v>1036</v>
      </c>
      <c r="QNB88" s="207" t="s">
        <v>1586</v>
      </c>
      <c r="QNC88" s="207" t="s">
        <v>1587</v>
      </c>
      <c r="QND88" s="207" t="s">
        <v>8</v>
      </c>
      <c r="QNE88" s="207" t="s">
        <v>1036</v>
      </c>
      <c r="QNF88" s="207" t="s">
        <v>1586</v>
      </c>
      <c r="QNG88" s="207" t="s">
        <v>1587</v>
      </c>
      <c r="QNH88" s="207" t="s">
        <v>8</v>
      </c>
      <c r="QNI88" s="207" t="s">
        <v>1036</v>
      </c>
      <c r="QNJ88" s="207" t="s">
        <v>1586</v>
      </c>
      <c r="QNK88" s="207" t="s">
        <v>1587</v>
      </c>
      <c r="QNL88" s="207" t="s">
        <v>8</v>
      </c>
      <c r="QNM88" s="207" t="s">
        <v>1036</v>
      </c>
      <c r="QNN88" s="207" t="s">
        <v>1586</v>
      </c>
      <c r="QNO88" s="207" t="s">
        <v>1587</v>
      </c>
      <c r="QNP88" s="207" t="s">
        <v>8</v>
      </c>
      <c r="QNQ88" s="207" t="s">
        <v>1036</v>
      </c>
      <c r="QNR88" s="207" t="s">
        <v>1586</v>
      </c>
      <c r="QNS88" s="207" t="s">
        <v>1587</v>
      </c>
      <c r="QNT88" s="207" t="s">
        <v>8</v>
      </c>
      <c r="QNU88" s="207" t="s">
        <v>1036</v>
      </c>
      <c r="QNV88" s="207" t="s">
        <v>1586</v>
      </c>
      <c r="QNW88" s="207" t="s">
        <v>1587</v>
      </c>
      <c r="QNX88" s="207" t="s">
        <v>8</v>
      </c>
      <c r="QNY88" s="207" t="s">
        <v>1036</v>
      </c>
      <c r="QNZ88" s="207" t="s">
        <v>1586</v>
      </c>
      <c r="QOA88" s="207" t="s">
        <v>1587</v>
      </c>
      <c r="QOB88" s="207" t="s">
        <v>8</v>
      </c>
      <c r="QOC88" s="207" t="s">
        <v>1036</v>
      </c>
      <c r="QOD88" s="207" t="s">
        <v>1586</v>
      </c>
      <c r="QOE88" s="207" t="s">
        <v>1587</v>
      </c>
      <c r="QOF88" s="207" t="s">
        <v>8</v>
      </c>
      <c r="QOG88" s="207" t="s">
        <v>1036</v>
      </c>
      <c r="QOH88" s="207" t="s">
        <v>1586</v>
      </c>
      <c r="QOI88" s="207" t="s">
        <v>1587</v>
      </c>
      <c r="QOJ88" s="207" t="s">
        <v>8</v>
      </c>
      <c r="QOK88" s="207" t="s">
        <v>1036</v>
      </c>
      <c r="QOL88" s="207" t="s">
        <v>1586</v>
      </c>
      <c r="QOM88" s="207" t="s">
        <v>1587</v>
      </c>
      <c r="QON88" s="207" t="s">
        <v>8</v>
      </c>
      <c r="QOO88" s="207" t="s">
        <v>1036</v>
      </c>
      <c r="QOP88" s="207" t="s">
        <v>1586</v>
      </c>
      <c r="QOQ88" s="207" t="s">
        <v>1587</v>
      </c>
      <c r="QOR88" s="207" t="s">
        <v>8</v>
      </c>
      <c r="QOS88" s="207" t="s">
        <v>1036</v>
      </c>
      <c r="QOT88" s="207" t="s">
        <v>1586</v>
      </c>
      <c r="QOU88" s="207" t="s">
        <v>1587</v>
      </c>
      <c r="QOV88" s="207" t="s">
        <v>8</v>
      </c>
      <c r="QOW88" s="207" t="s">
        <v>1036</v>
      </c>
      <c r="QOX88" s="207" t="s">
        <v>1586</v>
      </c>
      <c r="QOY88" s="207" t="s">
        <v>1587</v>
      </c>
      <c r="QOZ88" s="207" t="s">
        <v>8</v>
      </c>
      <c r="QPA88" s="207" t="s">
        <v>1036</v>
      </c>
      <c r="QPB88" s="207" t="s">
        <v>1586</v>
      </c>
      <c r="QPC88" s="207" t="s">
        <v>1587</v>
      </c>
      <c r="QPD88" s="207" t="s">
        <v>8</v>
      </c>
      <c r="QPE88" s="207" t="s">
        <v>1036</v>
      </c>
      <c r="QPF88" s="207" t="s">
        <v>1586</v>
      </c>
      <c r="QPG88" s="207" t="s">
        <v>1587</v>
      </c>
      <c r="QPH88" s="207" t="s">
        <v>8</v>
      </c>
      <c r="QPI88" s="207" t="s">
        <v>1036</v>
      </c>
      <c r="QPJ88" s="207" t="s">
        <v>1586</v>
      </c>
      <c r="QPK88" s="207" t="s">
        <v>1587</v>
      </c>
      <c r="QPL88" s="207" t="s">
        <v>8</v>
      </c>
      <c r="QPM88" s="207" t="s">
        <v>1036</v>
      </c>
      <c r="QPN88" s="207" t="s">
        <v>1586</v>
      </c>
      <c r="QPO88" s="207" t="s">
        <v>1587</v>
      </c>
      <c r="QPP88" s="207" t="s">
        <v>8</v>
      </c>
      <c r="QPQ88" s="207" t="s">
        <v>1036</v>
      </c>
      <c r="QPR88" s="207" t="s">
        <v>1586</v>
      </c>
      <c r="QPS88" s="207" t="s">
        <v>1587</v>
      </c>
      <c r="QPT88" s="207" t="s">
        <v>8</v>
      </c>
      <c r="QPU88" s="207" t="s">
        <v>1036</v>
      </c>
      <c r="QPV88" s="207" t="s">
        <v>1586</v>
      </c>
      <c r="QPW88" s="207" t="s">
        <v>1587</v>
      </c>
      <c r="QPX88" s="207" t="s">
        <v>8</v>
      </c>
      <c r="QPY88" s="207" t="s">
        <v>1036</v>
      </c>
      <c r="QPZ88" s="207" t="s">
        <v>1586</v>
      </c>
      <c r="QQA88" s="207" t="s">
        <v>1587</v>
      </c>
      <c r="QQB88" s="207" t="s">
        <v>8</v>
      </c>
      <c r="QQC88" s="207" t="s">
        <v>1036</v>
      </c>
      <c r="QQD88" s="207" t="s">
        <v>1586</v>
      </c>
      <c r="QQE88" s="207" t="s">
        <v>1587</v>
      </c>
      <c r="QQF88" s="207" t="s">
        <v>8</v>
      </c>
      <c r="QQG88" s="207" t="s">
        <v>1036</v>
      </c>
      <c r="QQH88" s="207" t="s">
        <v>1586</v>
      </c>
      <c r="QQI88" s="207" t="s">
        <v>1587</v>
      </c>
      <c r="QQJ88" s="207" t="s">
        <v>8</v>
      </c>
      <c r="QQK88" s="207" t="s">
        <v>1036</v>
      </c>
      <c r="QQL88" s="207" t="s">
        <v>1586</v>
      </c>
      <c r="QQM88" s="207" t="s">
        <v>1587</v>
      </c>
      <c r="QQN88" s="207" t="s">
        <v>8</v>
      </c>
      <c r="QQO88" s="207" t="s">
        <v>1036</v>
      </c>
      <c r="QQP88" s="207" t="s">
        <v>1586</v>
      </c>
      <c r="QQQ88" s="207" t="s">
        <v>1587</v>
      </c>
      <c r="QQR88" s="207" t="s">
        <v>8</v>
      </c>
      <c r="QQS88" s="207" t="s">
        <v>1036</v>
      </c>
      <c r="QQT88" s="207" t="s">
        <v>1586</v>
      </c>
      <c r="QQU88" s="207" t="s">
        <v>1587</v>
      </c>
      <c r="QQV88" s="207" t="s">
        <v>8</v>
      </c>
      <c r="QQW88" s="207" t="s">
        <v>1036</v>
      </c>
      <c r="QQX88" s="207" t="s">
        <v>1586</v>
      </c>
      <c r="QQY88" s="207" t="s">
        <v>1587</v>
      </c>
      <c r="QQZ88" s="207" t="s">
        <v>8</v>
      </c>
      <c r="QRA88" s="207" t="s">
        <v>1036</v>
      </c>
      <c r="QRB88" s="207" t="s">
        <v>1586</v>
      </c>
      <c r="QRC88" s="207" t="s">
        <v>1587</v>
      </c>
      <c r="QRD88" s="207" t="s">
        <v>8</v>
      </c>
      <c r="QRE88" s="207" t="s">
        <v>1036</v>
      </c>
      <c r="QRF88" s="207" t="s">
        <v>1586</v>
      </c>
      <c r="QRG88" s="207" t="s">
        <v>1587</v>
      </c>
      <c r="QRH88" s="207" t="s">
        <v>8</v>
      </c>
      <c r="QRI88" s="207" t="s">
        <v>1036</v>
      </c>
      <c r="QRJ88" s="207" t="s">
        <v>1586</v>
      </c>
      <c r="QRK88" s="207" t="s">
        <v>1587</v>
      </c>
      <c r="QRL88" s="207" t="s">
        <v>8</v>
      </c>
      <c r="QRM88" s="207" t="s">
        <v>1036</v>
      </c>
      <c r="QRN88" s="207" t="s">
        <v>1586</v>
      </c>
      <c r="QRO88" s="207" t="s">
        <v>1587</v>
      </c>
      <c r="QRP88" s="207" t="s">
        <v>8</v>
      </c>
      <c r="QRQ88" s="207" t="s">
        <v>1036</v>
      </c>
      <c r="QRR88" s="207" t="s">
        <v>1586</v>
      </c>
      <c r="QRS88" s="207" t="s">
        <v>1587</v>
      </c>
      <c r="QRT88" s="207" t="s">
        <v>8</v>
      </c>
      <c r="QRU88" s="207" t="s">
        <v>1036</v>
      </c>
      <c r="QRV88" s="207" t="s">
        <v>1586</v>
      </c>
      <c r="QRW88" s="207" t="s">
        <v>1587</v>
      </c>
      <c r="QRX88" s="207" t="s">
        <v>8</v>
      </c>
      <c r="QRY88" s="207" t="s">
        <v>1036</v>
      </c>
      <c r="QRZ88" s="207" t="s">
        <v>1586</v>
      </c>
      <c r="QSA88" s="207" t="s">
        <v>1587</v>
      </c>
      <c r="QSB88" s="207" t="s">
        <v>8</v>
      </c>
      <c r="QSC88" s="207" t="s">
        <v>1036</v>
      </c>
      <c r="QSD88" s="207" t="s">
        <v>1586</v>
      </c>
      <c r="QSE88" s="207" t="s">
        <v>1587</v>
      </c>
      <c r="QSF88" s="207" t="s">
        <v>8</v>
      </c>
      <c r="QSG88" s="207" t="s">
        <v>1036</v>
      </c>
      <c r="QSH88" s="207" t="s">
        <v>1586</v>
      </c>
      <c r="QSI88" s="207" t="s">
        <v>1587</v>
      </c>
      <c r="QSJ88" s="207" t="s">
        <v>8</v>
      </c>
      <c r="QSK88" s="207" t="s">
        <v>1036</v>
      </c>
      <c r="QSL88" s="207" t="s">
        <v>1586</v>
      </c>
      <c r="QSM88" s="207" t="s">
        <v>1587</v>
      </c>
      <c r="QSN88" s="207" t="s">
        <v>8</v>
      </c>
      <c r="QSO88" s="207" t="s">
        <v>1036</v>
      </c>
      <c r="QSP88" s="207" t="s">
        <v>1586</v>
      </c>
      <c r="QSQ88" s="207" t="s">
        <v>1587</v>
      </c>
      <c r="QSR88" s="207" t="s">
        <v>8</v>
      </c>
      <c r="QSS88" s="207" t="s">
        <v>1036</v>
      </c>
      <c r="QST88" s="207" t="s">
        <v>1586</v>
      </c>
      <c r="QSU88" s="207" t="s">
        <v>1587</v>
      </c>
      <c r="QSV88" s="207" t="s">
        <v>8</v>
      </c>
      <c r="QSW88" s="207" t="s">
        <v>1036</v>
      </c>
      <c r="QSX88" s="207" t="s">
        <v>1586</v>
      </c>
      <c r="QSY88" s="207" t="s">
        <v>1587</v>
      </c>
      <c r="QSZ88" s="207" t="s">
        <v>8</v>
      </c>
      <c r="QTA88" s="207" t="s">
        <v>1036</v>
      </c>
      <c r="QTB88" s="207" t="s">
        <v>1586</v>
      </c>
      <c r="QTC88" s="207" t="s">
        <v>1587</v>
      </c>
      <c r="QTD88" s="207" t="s">
        <v>8</v>
      </c>
      <c r="QTE88" s="207" t="s">
        <v>1036</v>
      </c>
      <c r="QTF88" s="207" t="s">
        <v>1586</v>
      </c>
      <c r="QTG88" s="207" t="s">
        <v>1587</v>
      </c>
      <c r="QTH88" s="207" t="s">
        <v>8</v>
      </c>
      <c r="QTI88" s="207" t="s">
        <v>1036</v>
      </c>
      <c r="QTJ88" s="207" t="s">
        <v>1586</v>
      </c>
      <c r="QTK88" s="207" t="s">
        <v>1587</v>
      </c>
      <c r="QTL88" s="207" t="s">
        <v>8</v>
      </c>
      <c r="QTM88" s="207" t="s">
        <v>1036</v>
      </c>
      <c r="QTN88" s="207" t="s">
        <v>1586</v>
      </c>
      <c r="QTO88" s="207" t="s">
        <v>1587</v>
      </c>
      <c r="QTP88" s="207" t="s">
        <v>8</v>
      </c>
      <c r="QTQ88" s="207" t="s">
        <v>1036</v>
      </c>
      <c r="QTR88" s="207" t="s">
        <v>1586</v>
      </c>
      <c r="QTS88" s="207" t="s">
        <v>1587</v>
      </c>
      <c r="QTT88" s="207" t="s">
        <v>8</v>
      </c>
      <c r="QTU88" s="207" t="s">
        <v>1036</v>
      </c>
      <c r="QTV88" s="207" t="s">
        <v>1586</v>
      </c>
      <c r="QTW88" s="207" t="s">
        <v>1587</v>
      </c>
      <c r="QTX88" s="207" t="s">
        <v>8</v>
      </c>
      <c r="QTY88" s="207" t="s">
        <v>1036</v>
      </c>
      <c r="QTZ88" s="207" t="s">
        <v>1586</v>
      </c>
      <c r="QUA88" s="207" t="s">
        <v>1587</v>
      </c>
      <c r="QUB88" s="207" t="s">
        <v>8</v>
      </c>
      <c r="QUC88" s="207" t="s">
        <v>1036</v>
      </c>
      <c r="QUD88" s="207" t="s">
        <v>1586</v>
      </c>
      <c r="QUE88" s="207" t="s">
        <v>1587</v>
      </c>
      <c r="QUF88" s="207" t="s">
        <v>8</v>
      </c>
      <c r="QUG88" s="207" t="s">
        <v>1036</v>
      </c>
      <c r="QUH88" s="207" t="s">
        <v>1586</v>
      </c>
      <c r="QUI88" s="207" t="s">
        <v>1587</v>
      </c>
      <c r="QUJ88" s="207" t="s">
        <v>8</v>
      </c>
      <c r="QUK88" s="207" t="s">
        <v>1036</v>
      </c>
      <c r="QUL88" s="207" t="s">
        <v>1586</v>
      </c>
      <c r="QUM88" s="207" t="s">
        <v>1587</v>
      </c>
      <c r="QUN88" s="207" t="s">
        <v>8</v>
      </c>
      <c r="QUO88" s="207" t="s">
        <v>1036</v>
      </c>
      <c r="QUP88" s="207" t="s">
        <v>1586</v>
      </c>
      <c r="QUQ88" s="207" t="s">
        <v>1587</v>
      </c>
      <c r="QUR88" s="207" t="s">
        <v>8</v>
      </c>
      <c r="QUS88" s="207" t="s">
        <v>1036</v>
      </c>
      <c r="QUT88" s="207" t="s">
        <v>1586</v>
      </c>
      <c r="QUU88" s="207" t="s">
        <v>1587</v>
      </c>
      <c r="QUV88" s="207" t="s">
        <v>8</v>
      </c>
      <c r="QUW88" s="207" t="s">
        <v>1036</v>
      </c>
      <c r="QUX88" s="207" t="s">
        <v>1586</v>
      </c>
      <c r="QUY88" s="207" t="s">
        <v>1587</v>
      </c>
      <c r="QUZ88" s="207" t="s">
        <v>8</v>
      </c>
      <c r="QVA88" s="207" t="s">
        <v>1036</v>
      </c>
      <c r="QVB88" s="207" t="s">
        <v>1586</v>
      </c>
      <c r="QVC88" s="207" t="s">
        <v>1587</v>
      </c>
      <c r="QVD88" s="207" t="s">
        <v>8</v>
      </c>
      <c r="QVE88" s="207" t="s">
        <v>1036</v>
      </c>
      <c r="QVF88" s="207" t="s">
        <v>1586</v>
      </c>
      <c r="QVG88" s="207" t="s">
        <v>1587</v>
      </c>
      <c r="QVH88" s="207" t="s">
        <v>8</v>
      </c>
      <c r="QVI88" s="207" t="s">
        <v>1036</v>
      </c>
      <c r="QVJ88" s="207" t="s">
        <v>1586</v>
      </c>
      <c r="QVK88" s="207" t="s">
        <v>1587</v>
      </c>
      <c r="QVL88" s="207" t="s">
        <v>8</v>
      </c>
      <c r="QVM88" s="207" t="s">
        <v>1036</v>
      </c>
      <c r="QVN88" s="207" t="s">
        <v>1586</v>
      </c>
      <c r="QVO88" s="207" t="s">
        <v>1587</v>
      </c>
      <c r="QVP88" s="207" t="s">
        <v>8</v>
      </c>
      <c r="QVQ88" s="207" t="s">
        <v>1036</v>
      </c>
      <c r="QVR88" s="207" t="s">
        <v>1586</v>
      </c>
      <c r="QVS88" s="207" t="s">
        <v>1587</v>
      </c>
      <c r="QVT88" s="207" t="s">
        <v>8</v>
      </c>
      <c r="QVU88" s="207" t="s">
        <v>1036</v>
      </c>
      <c r="QVV88" s="207" t="s">
        <v>1586</v>
      </c>
      <c r="QVW88" s="207" t="s">
        <v>1587</v>
      </c>
      <c r="QVX88" s="207" t="s">
        <v>8</v>
      </c>
      <c r="QVY88" s="207" t="s">
        <v>1036</v>
      </c>
      <c r="QVZ88" s="207" t="s">
        <v>1586</v>
      </c>
      <c r="QWA88" s="207" t="s">
        <v>1587</v>
      </c>
      <c r="QWB88" s="207" t="s">
        <v>8</v>
      </c>
      <c r="QWC88" s="207" t="s">
        <v>1036</v>
      </c>
      <c r="QWD88" s="207" t="s">
        <v>1586</v>
      </c>
      <c r="QWE88" s="207" t="s">
        <v>1587</v>
      </c>
      <c r="QWF88" s="207" t="s">
        <v>8</v>
      </c>
      <c r="QWG88" s="207" t="s">
        <v>1036</v>
      </c>
      <c r="QWH88" s="207" t="s">
        <v>1586</v>
      </c>
      <c r="QWI88" s="207" t="s">
        <v>1587</v>
      </c>
      <c r="QWJ88" s="207" t="s">
        <v>8</v>
      </c>
      <c r="QWK88" s="207" t="s">
        <v>1036</v>
      </c>
      <c r="QWL88" s="207" t="s">
        <v>1586</v>
      </c>
      <c r="QWM88" s="207" t="s">
        <v>1587</v>
      </c>
      <c r="QWN88" s="207" t="s">
        <v>8</v>
      </c>
      <c r="QWO88" s="207" t="s">
        <v>1036</v>
      </c>
      <c r="QWP88" s="207" t="s">
        <v>1586</v>
      </c>
      <c r="QWQ88" s="207" t="s">
        <v>1587</v>
      </c>
      <c r="QWR88" s="207" t="s">
        <v>8</v>
      </c>
      <c r="QWS88" s="207" t="s">
        <v>1036</v>
      </c>
      <c r="QWT88" s="207" t="s">
        <v>1586</v>
      </c>
      <c r="QWU88" s="207" t="s">
        <v>1587</v>
      </c>
      <c r="QWV88" s="207" t="s">
        <v>8</v>
      </c>
      <c r="QWW88" s="207" t="s">
        <v>1036</v>
      </c>
      <c r="QWX88" s="207" t="s">
        <v>1586</v>
      </c>
      <c r="QWY88" s="207" t="s">
        <v>1587</v>
      </c>
      <c r="QWZ88" s="207" t="s">
        <v>8</v>
      </c>
      <c r="QXA88" s="207" t="s">
        <v>1036</v>
      </c>
      <c r="QXB88" s="207" t="s">
        <v>1586</v>
      </c>
      <c r="QXC88" s="207" t="s">
        <v>1587</v>
      </c>
      <c r="QXD88" s="207" t="s">
        <v>8</v>
      </c>
      <c r="QXE88" s="207" t="s">
        <v>1036</v>
      </c>
      <c r="QXF88" s="207" t="s">
        <v>1586</v>
      </c>
      <c r="QXG88" s="207" t="s">
        <v>1587</v>
      </c>
      <c r="QXH88" s="207" t="s">
        <v>8</v>
      </c>
      <c r="QXI88" s="207" t="s">
        <v>1036</v>
      </c>
      <c r="QXJ88" s="207" t="s">
        <v>1586</v>
      </c>
      <c r="QXK88" s="207" t="s">
        <v>1587</v>
      </c>
      <c r="QXL88" s="207" t="s">
        <v>8</v>
      </c>
      <c r="QXM88" s="207" t="s">
        <v>1036</v>
      </c>
      <c r="QXN88" s="207" t="s">
        <v>1586</v>
      </c>
      <c r="QXO88" s="207" t="s">
        <v>1587</v>
      </c>
      <c r="QXP88" s="207" t="s">
        <v>8</v>
      </c>
      <c r="QXQ88" s="207" t="s">
        <v>1036</v>
      </c>
      <c r="QXR88" s="207" t="s">
        <v>1586</v>
      </c>
      <c r="QXS88" s="207" t="s">
        <v>1587</v>
      </c>
      <c r="QXT88" s="207" t="s">
        <v>8</v>
      </c>
      <c r="QXU88" s="207" t="s">
        <v>1036</v>
      </c>
      <c r="QXV88" s="207" t="s">
        <v>1586</v>
      </c>
      <c r="QXW88" s="207" t="s">
        <v>1587</v>
      </c>
      <c r="QXX88" s="207" t="s">
        <v>8</v>
      </c>
      <c r="QXY88" s="207" t="s">
        <v>1036</v>
      </c>
      <c r="QXZ88" s="207" t="s">
        <v>1586</v>
      </c>
      <c r="QYA88" s="207" t="s">
        <v>1587</v>
      </c>
      <c r="QYB88" s="207" t="s">
        <v>8</v>
      </c>
      <c r="QYC88" s="207" t="s">
        <v>1036</v>
      </c>
      <c r="QYD88" s="207" t="s">
        <v>1586</v>
      </c>
      <c r="QYE88" s="207" t="s">
        <v>1587</v>
      </c>
      <c r="QYF88" s="207" t="s">
        <v>8</v>
      </c>
      <c r="QYG88" s="207" t="s">
        <v>1036</v>
      </c>
      <c r="QYH88" s="207" t="s">
        <v>1586</v>
      </c>
      <c r="QYI88" s="207" t="s">
        <v>1587</v>
      </c>
      <c r="QYJ88" s="207" t="s">
        <v>8</v>
      </c>
      <c r="QYK88" s="207" t="s">
        <v>1036</v>
      </c>
      <c r="QYL88" s="207" t="s">
        <v>1586</v>
      </c>
      <c r="QYM88" s="207" t="s">
        <v>1587</v>
      </c>
      <c r="QYN88" s="207" t="s">
        <v>8</v>
      </c>
      <c r="QYO88" s="207" t="s">
        <v>1036</v>
      </c>
      <c r="QYP88" s="207" t="s">
        <v>1586</v>
      </c>
      <c r="QYQ88" s="207" t="s">
        <v>1587</v>
      </c>
      <c r="QYR88" s="207" t="s">
        <v>8</v>
      </c>
      <c r="QYS88" s="207" t="s">
        <v>1036</v>
      </c>
      <c r="QYT88" s="207" t="s">
        <v>1586</v>
      </c>
      <c r="QYU88" s="207" t="s">
        <v>1587</v>
      </c>
      <c r="QYV88" s="207" t="s">
        <v>8</v>
      </c>
      <c r="QYW88" s="207" t="s">
        <v>1036</v>
      </c>
      <c r="QYX88" s="207" t="s">
        <v>1586</v>
      </c>
      <c r="QYY88" s="207" t="s">
        <v>1587</v>
      </c>
      <c r="QYZ88" s="207" t="s">
        <v>8</v>
      </c>
      <c r="QZA88" s="207" t="s">
        <v>1036</v>
      </c>
      <c r="QZB88" s="207" t="s">
        <v>1586</v>
      </c>
      <c r="QZC88" s="207" t="s">
        <v>1587</v>
      </c>
      <c r="QZD88" s="207" t="s">
        <v>8</v>
      </c>
      <c r="QZE88" s="207" t="s">
        <v>1036</v>
      </c>
      <c r="QZF88" s="207" t="s">
        <v>1586</v>
      </c>
      <c r="QZG88" s="207" t="s">
        <v>1587</v>
      </c>
      <c r="QZH88" s="207" t="s">
        <v>8</v>
      </c>
      <c r="QZI88" s="207" t="s">
        <v>1036</v>
      </c>
      <c r="QZJ88" s="207" t="s">
        <v>1586</v>
      </c>
      <c r="QZK88" s="207" t="s">
        <v>1587</v>
      </c>
      <c r="QZL88" s="207" t="s">
        <v>8</v>
      </c>
      <c r="QZM88" s="207" t="s">
        <v>1036</v>
      </c>
      <c r="QZN88" s="207" t="s">
        <v>1586</v>
      </c>
      <c r="QZO88" s="207" t="s">
        <v>1587</v>
      </c>
      <c r="QZP88" s="207" t="s">
        <v>8</v>
      </c>
      <c r="QZQ88" s="207" t="s">
        <v>1036</v>
      </c>
      <c r="QZR88" s="207" t="s">
        <v>1586</v>
      </c>
      <c r="QZS88" s="207" t="s">
        <v>1587</v>
      </c>
      <c r="QZT88" s="207" t="s">
        <v>8</v>
      </c>
      <c r="QZU88" s="207" t="s">
        <v>1036</v>
      </c>
      <c r="QZV88" s="207" t="s">
        <v>1586</v>
      </c>
      <c r="QZW88" s="207" t="s">
        <v>1587</v>
      </c>
      <c r="QZX88" s="207" t="s">
        <v>8</v>
      </c>
      <c r="QZY88" s="207" t="s">
        <v>1036</v>
      </c>
      <c r="QZZ88" s="207" t="s">
        <v>1586</v>
      </c>
      <c r="RAA88" s="207" t="s">
        <v>1587</v>
      </c>
      <c r="RAB88" s="207" t="s">
        <v>8</v>
      </c>
      <c r="RAC88" s="207" t="s">
        <v>1036</v>
      </c>
      <c r="RAD88" s="207" t="s">
        <v>1586</v>
      </c>
      <c r="RAE88" s="207" t="s">
        <v>1587</v>
      </c>
      <c r="RAF88" s="207" t="s">
        <v>8</v>
      </c>
      <c r="RAG88" s="207" t="s">
        <v>1036</v>
      </c>
      <c r="RAH88" s="207" t="s">
        <v>1586</v>
      </c>
      <c r="RAI88" s="207" t="s">
        <v>1587</v>
      </c>
      <c r="RAJ88" s="207" t="s">
        <v>8</v>
      </c>
      <c r="RAK88" s="207" t="s">
        <v>1036</v>
      </c>
      <c r="RAL88" s="207" t="s">
        <v>1586</v>
      </c>
      <c r="RAM88" s="207" t="s">
        <v>1587</v>
      </c>
      <c r="RAN88" s="207" t="s">
        <v>8</v>
      </c>
      <c r="RAO88" s="207" t="s">
        <v>1036</v>
      </c>
      <c r="RAP88" s="207" t="s">
        <v>1586</v>
      </c>
      <c r="RAQ88" s="207" t="s">
        <v>1587</v>
      </c>
      <c r="RAR88" s="207" t="s">
        <v>8</v>
      </c>
      <c r="RAS88" s="207" t="s">
        <v>1036</v>
      </c>
      <c r="RAT88" s="207" t="s">
        <v>1586</v>
      </c>
      <c r="RAU88" s="207" t="s">
        <v>1587</v>
      </c>
      <c r="RAV88" s="207" t="s">
        <v>8</v>
      </c>
      <c r="RAW88" s="207" t="s">
        <v>1036</v>
      </c>
      <c r="RAX88" s="207" t="s">
        <v>1586</v>
      </c>
      <c r="RAY88" s="207" t="s">
        <v>1587</v>
      </c>
      <c r="RAZ88" s="207" t="s">
        <v>8</v>
      </c>
      <c r="RBA88" s="207" t="s">
        <v>1036</v>
      </c>
      <c r="RBB88" s="207" t="s">
        <v>1586</v>
      </c>
      <c r="RBC88" s="207" t="s">
        <v>1587</v>
      </c>
      <c r="RBD88" s="207" t="s">
        <v>8</v>
      </c>
      <c r="RBE88" s="207" t="s">
        <v>1036</v>
      </c>
      <c r="RBF88" s="207" t="s">
        <v>1586</v>
      </c>
      <c r="RBG88" s="207" t="s">
        <v>1587</v>
      </c>
      <c r="RBH88" s="207" t="s">
        <v>8</v>
      </c>
      <c r="RBI88" s="207" t="s">
        <v>1036</v>
      </c>
      <c r="RBJ88" s="207" t="s">
        <v>1586</v>
      </c>
      <c r="RBK88" s="207" t="s">
        <v>1587</v>
      </c>
      <c r="RBL88" s="207" t="s">
        <v>8</v>
      </c>
      <c r="RBM88" s="207" t="s">
        <v>1036</v>
      </c>
      <c r="RBN88" s="207" t="s">
        <v>1586</v>
      </c>
      <c r="RBO88" s="207" t="s">
        <v>1587</v>
      </c>
      <c r="RBP88" s="207" t="s">
        <v>8</v>
      </c>
      <c r="RBQ88" s="207" t="s">
        <v>1036</v>
      </c>
      <c r="RBR88" s="207" t="s">
        <v>1586</v>
      </c>
      <c r="RBS88" s="207" t="s">
        <v>1587</v>
      </c>
      <c r="RBT88" s="207" t="s">
        <v>8</v>
      </c>
      <c r="RBU88" s="207" t="s">
        <v>1036</v>
      </c>
      <c r="RBV88" s="207" t="s">
        <v>1586</v>
      </c>
      <c r="RBW88" s="207" t="s">
        <v>1587</v>
      </c>
      <c r="RBX88" s="207" t="s">
        <v>8</v>
      </c>
      <c r="RBY88" s="207" t="s">
        <v>1036</v>
      </c>
      <c r="RBZ88" s="207" t="s">
        <v>1586</v>
      </c>
      <c r="RCA88" s="207" t="s">
        <v>1587</v>
      </c>
      <c r="RCB88" s="207" t="s">
        <v>8</v>
      </c>
      <c r="RCC88" s="207" t="s">
        <v>1036</v>
      </c>
      <c r="RCD88" s="207" t="s">
        <v>1586</v>
      </c>
      <c r="RCE88" s="207" t="s">
        <v>1587</v>
      </c>
      <c r="RCF88" s="207" t="s">
        <v>8</v>
      </c>
      <c r="RCG88" s="207" t="s">
        <v>1036</v>
      </c>
      <c r="RCH88" s="207" t="s">
        <v>1586</v>
      </c>
      <c r="RCI88" s="207" t="s">
        <v>1587</v>
      </c>
      <c r="RCJ88" s="207" t="s">
        <v>8</v>
      </c>
      <c r="RCK88" s="207" t="s">
        <v>1036</v>
      </c>
      <c r="RCL88" s="207" t="s">
        <v>1586</v>
      </c>
      <c r="RCM88" s="207" t="s">
        <v>1587</v>
      </c>
      <c r="RCN88" s="207" t="s">
        <v>8</v>
      </c>
      <c r="RCO88" s="207" t="s">
        <v>1036</v>
      </c>
      <c r="RCP88" s="207" t="s">
        <v>1586</v>
      </c>
      <c r="RCQ88" s="207" t="s">
        <v>1587</v>
      </c>
      <c r="RCR88" s="207" t="s">
        <v>8</v>
      </c>
      <c r="RCS88" s="207" t="s">
        <v>1036</v>
      </c>
      <c r="RCT88" s="207" t="s">
        <v>1586</v>
      </c>
      <c r="RCU88" s="207" t="s">
        <v>1587</v>
      </c>
      <c r="RCV88" s="207" t="s">
        <v>8</v>
      </c>
      <c r="RCW88" s="207" t="s">
        <v>1036</v>
      </c>
      <c r="RCX88" s="207" t="s">
        <v>1586</v>
      </c>
      <c r="RCY88" s="207" t="s">
        <v>1587</v>
      </c>
      <c r="RCZ88" s="207" t="s">
        <v>8</v>
      </c>
      <c r="RDA88" s="207" t="s">
        <v>1036</v>
      </c>
      <c r="RDB88" s="207" t="s">
        <v>1586</v>
      </c>
      <c r="RDC88" s="207" t="s">
        <v>1587</v>
      </c>
      <c r="RDD88" s="207" t="s">
        <v>8</v>
      </c>
      <c r="RDE88" s="207" t="s">
        <v>1036</v>
      </c>
      <c r="RDF88" s="207" t="s">
        <v>1586</v>
      </c>
      <c r="RDG88" s="207" t="s">
        <v>1587</v>
      </c>
      <c r="RDH88" s="207" t="s">
        <v>8</v>
      </c>
      <c r="RDI88" s="207" t="s">
        <v>1036</v>
      </c>
      <c r="RDJ88" s="207" t="s">
        <v>1586</v>
      </c>
      <c r="RDK88" s="207" t="s">
        <v>1587</v>
      </c>
      <c r="RDL88" s="207" t="s">
        <v>8</v>
      </c>
      <c r="RDM88" s="207" t="s">
        <v>1036</v>
      </c>
      <c r="RDN88" s="207" t="s">
        <v>1586</v>
      </c>
      <c r="RDO88" s="207" t="s">
        <v>1587</v>
      </c>
      <c r="RDP88" s="207" t="s">
        <v>8</v>
      </c>
      <c r="RDQ88" s="207" t="s">
        <v>1036</v>
      </c>
      <c r="RDR88" s="207" t="s">
        <v>1586</v>
      </c>
      <c r="RDS88" s="207" t="s">
        <v>1587</v>
      </c>
      <c r="RDT88" s="207" t="s">
        <v>8</v>
      </c>
      <c r="RDU88" s="207" t="s">
        <v>1036</v>
      </c>
      <c r="RDV88" s="207" t="s">
        <v>1586</v>
      </c>
      <c r="RDW88" s="207" t="s">
        <v>1587</v>
      </c>
      <c r="RDX88" s="207" t="s">
        <v>8</v>
      </c>
      <c r="RDY88" s="207" t="s">
        <v>1036</v>
      </c>
      <c r="RDZ88" s="207" t="s">
        <v>1586</v>
      </c>
      <c r="REA88" s="207" t="s">
        <v>1587</v>
      </c>
      <c r="REB88" s="207" t="s">
        <v>8</v>
      </c>
      <c r="REC88" s="207" t="s">
        <v>1036</v>
      </c>
      <c r="RED88" s="207" t="s">
        <v>1586</v>
      </c>
      <c r="REE88" s="207" t="s">
        <v>1587</v>
      </c>
      <c r="REF88" s="207" t="s">
        <v>8</v>
      </c>
      <c r="REG88" s="207" t="s">
        <v>1036</v>
      </c>
      <c r="REH88" s="207" t="s">
        <v>1586</v>
      </c>
      <c r="REI88" s="207" t="s">
        <v>1587</v>
      </c>
      <c r="REJ88" s="207" t="s">
        <v>8</v>
      </c>
      <c r="REK88" s="207" t="s">
        <v>1036</v>
      </c>
      <c r="REL88" s="207" t="s">
        <v>1586</v>
      </c>
      <c r="REM88" s="207" t="s">
        <v>1587</v>
      </c>
      <c r="REN88" s="207" t="s">
        <v>8</v>
      </c>
      <c r="REO88" s="207" t="s">
        <v>1036</v>
      </c>
      <c r="REP88" s="207" t="s">
        <v>1586</v>
      </c>
      <c r="REQ88" s="207" t="s">
        <v>1587</v>
      </c>
      <c r="RER88" s="207" t="s">
        <v>8</v>
      </c>
      <c r="RES88" s="207" t="s">
        <v>1036</v>
      </c>
      <c r="RET88" s="207" t="s">
        <v>1586</v>
      </c>
      <c r="REU88" s="207" t="s">
        <v>1587</v>
      </c>
      <c r="REV88" s="207" t="s">
        <v>8</v>
      </c>
      <c r="REW88" s="207" t="s">
        <v>1036</v>
      </c>
      <c r="REX88" s="207" t="s">
        <v>1586</v>
      </c>
      <c r="REY88" s="207" t="s">
        <v>1587</v>
      </c>
      <c r="REZ88" s="207" t="s">
        <v>8</v>
      </c>
      <c r="RFA88" s="207" t="s">
        <v>1036</v>
      </c>
      <c r="RFB88" s="207" t="s">
        <v>1586</v>
      </c>
      <c r="RFC88" s="207" t="s">
        <v>1587</v>
      </c>
      <c r="RFD88" s="207" t="s">
        <v>8</v>
      </c>
      <c r="RFE88" s="207" t="s">
        <v>1036</v>
      </c>
      <c r="RFF88" s="207" t="s">
        <v>1586</v>
      </c>
      <c r="RFG88" s="207" t="s">
        <v>1587</v>
      </c>
      <c r="RFH88" s="207" t="s">
        <v>8</v>
      </c>
      <c r="RFI88" s="207" t="s">
        <v>1036</v>
      </c>
      <c r="RFJ88" s="207" t="s">
        <v>1586</v>
      </c>
      <c r="RFK88" s="207" t="s">
        <v>1587</v>
      </c>
      <c r="RFL88" s="207" t="s">
        <v>8</v>
      </c>
      <c r="RFM88" s="207" t="s">
        <v>1036</v>
      </c>
      <c r="RFN88" s="207" t="s">
        <v>1586</v>
      </c>
      <c r="RFO88" s="207" t="s">
        <v>1587</v>
      </c>
      <c r="RFP88" s="207" t="s">
        <v>8</v>
      </c>
      <c r="RFQ88" s="207" t="s">
        <v>1036</v>
      </c>
      <c r="RFR88" s="207" t="s">
        <v>1586</v>
      </c>
      <c r="RFS88" s="207" t="s">
        <v>1587</v>
      </c>
      <c r="RFT88" s="207" t="s">
        <v>8</v>
      </c>
      <c r="RFU88" s="207" t="s">
        <v>1036</v>
      </c>
      <c r="RFV88" s="207" t="s">
        <v>1586</v>
      </c>
      <c r="RFW88" s="207" t="s">
        <v>1587</v>
      </c>
      <c r="RFX88" s="207" t="s">
        <v>8</v>
      </c>
      <c r="RFY88" s="207" t="s">
        <v>1036</v>
      </c>
      <c r="RFZ88" s="207" t="s">
        <v>1586</v>
      </c>
      <c r="RGA88" s="207" t="s">
        <v>1587</v>
      </c>
      <c r="RGB88" s="207" t="s">
        <v>8</v>
      </c>
      <c r="RGC88" s="207" t="s">
        <v>1036</v>
      </c>
      <c r="RGD88" s="207" t="s">
        <v>1586</v>
      </c>
      <c r="RGE88" s="207" t="s">
        <v>1587</v>
      </c>
      <c r="RGF88" s="207" t="s">
        <v>8</v>
      </c>
      <c r="RGG88" s="207" t="s">
        <v>1036</v>
      </c>
      <c r="RGH88" s="207" t="s">
        <v>1586</v>
      </c>
      <c r="RGI88" s="207" t="s">
        <v>1587</v>
      </c>
      <c r="RGJ88" s="207" t="s">
        <v>8</v>
      </c>
      <c r="RGK88" s="207" t="s">
        <v>1036</v>
      </c>
      <c r="RGL88" s="207" t="s">
        <v>1586</v>
      </c>
      <c r="RGM88" s="207" t="s">
        <v>1587</v>
      </c>
      <c r="RGN88" s="207" t="s">
        <v>8</v>
      </c>
      <c r="RGO88" s="207" t="s">
        <v>1036</v>
      </c>
      <c r="RGP88" s="207" t="s">
        <v>1586</v>
      </c>
      <c r="RGQ88" s="207" t="s">
        <v>1587</v>
      </c>
      <c r="RGR88" s="207" t="s">
        <v>8</v>
      </c>
      <c r="RGS88" s="207" t="s">
        <v>1036</v>
      </c>
      <c r="RGT88" s="207" t="s">
        <v>1586</v>
      </c>
      <c r="RGU88" s="207" t="s">
        <v>1587</v>
      </c>
      <c r="RGV88" s="207" t="s">
        <v>8</v>
      </c>
      <c r="RGW88" s="207" t="s">
        <v>1036</v>
      </c>
      <c r="RGX88" s="207" t="s">
        <v>1586</v>
      </c>
      <c r="RGY88" s="207" t="s">
        <v>1587</v>
      </c>
      <c r="RGZ88" s="207" t="s">
        <v>8</v>
      </c>
      <c r="RHA88" s="207" t="s">
        <v>1036</v>
      </c>
      <c r="RHB88" s="207" t="s">
        <v>1586</v>
      </c>
      <c r="RHC88" s="207" t="s">
        <v>1587</v>
      </c>
      <c r="RHD88" s="207" t="s">
        <v>8</v>
      </c>
      <c r="RHE88" s="207" t="s">
        <v>1036</v>
      </c>
      <c r="RHF88" s="207" t="s">
        <v>1586</v>
      </c>
      <c r="RHG88" s="207" t="s">
        <v>1587</v>
      </c>
      <c r="RHH88" s="207" t="s">
        <v>8</v>
      </c>
      <c r="RHI88" s="207" t="s">
        <v>1036</v>
      </c>
      <c r="RHJ88" s="207" t="s">
        <v>1586</v>
      </c>
      <c r="RHK88" s="207" t="s">
        <v>1587</v>
      </c>
      <c r="RHL88" s="207" t="s">
        <v>8</v>
      </c>
      <c r="RHM88" s="207" t="s">
        <v>1036</v>
      </c>
      <c r="RHN88" s="207" t="s">
        <v>1586</v>
      </c>
      <c r="RHO88" s="207" t="s">
        <v>1587</v>
      </c>
      <c r="RHP88" s="207" t="s">
        <v>8</v>
      </c>
      <c r="RHQ88" s="207" t="s">
        <v>1036</v>
      </c>
      <c r="RHR88" s="207" t="s">
        <v>1586</v>
      </c>
      <c r="RHS88" s="207" t="s">
        <v>1587</v>
      </c>
      <c r="RHT88" s="207" t="s">
        <v>8</v>
      </c>
      <c r="RHU88" s="207" t="s">
        <v>1036</v>
      </c>
      <c r="RHV88" s="207" t="s">
        <v>1586</v>
      </c>
      <c r="RHW88" s="207" t="s">
        <v>1587</v>
      </c>
      <c r="RHX88" s="207" t="s">
        <v>8</v>
      </c>
      <c r="RHY88" s="207" t="s">
        <v>1036</v>
      </c>
      <c r="RHZ88" s="207" t="s">
        <v>1586</v>
      </c>
      <c r="RIA88" s="207" t="s">
        <v>1587</v>
      </c>
      <c r="RIB88" s="207" t="s">
        <v>8</v>
      </c>
      <c r="RIC88" s="207" t="s">
        <v>1036</v>
      </c>
      <c r="RID88" s="207" t="s">
        <v>1586</v>
      </c>
      <c r="RIE88" s="207" t="s">
        <v>1587</v>
      </c>
      <c r="RIF88" s="207" t="s">
        <v>8</v>
      </c>
      <c r="RIG88" s="207" t="s">
        <v>1036</v>
      </c>
      <c r="RIH88" s="207" t="s">
        <v>1586</v>
      </c>
      <c r="RII88" s="207" t="s">
        <v>1587</v>
      </c>
      <c r="RIJ88" s="207" t="s">
        <v>8</v>
      </c>
      <c r="RIK88" s="207" t="s">
        <v>1036</v>
      </c>
      <c r="RIL88" s="207" t="s">
        <v>1586</v>
      </c>
      <c r="RIM88" s="207" t="s">
        <v>1587</v>
      </c>
      <c r="RIN88" s="207" t="s">
        <v>8</v>
      </c>
      <c r="RIO88" s="207" t="s">
        <v>1036</v>
      </c>
      <c r="RIP88" s="207" t="s">
        <v>1586</v>
      </c>
      <c r="RIQ88" s="207" t="s">
        <v>1587</v>
      </c>
      <c r="RIR88" s="207" t="s">
        <v>8</v>
      </c>
      <c r="RIS88" s="207" t="s">
        <v>1036</v>
      </c>
      <c r="RIT88" s="207" t="s">
        <v>1586</v>
      </c>
      <c r="RIU88" s="207" t="s">
        <v>1587</v>
      </c>
      <c r="RIV88" s="207" t="s">
        <v>8</v>
      </c>
      <c r="RIW88" s="207" t="s">
        <v>1036</v>
      </c>
      <c r="RIX88" s="207" t="s">
        <v>1586</v>
      </c>
      <c r="RIY88" s="207" t="s">
        <v>1587</v>
      </c>
      <c r="RIZ88" s="207" t="s">
        <v>8</v>
      </c>
      <c r="RJA88" s="207" t="s">
        <v>1036</v>
      </c>
      <c r="RJB88" s="207" t="s">
        <v>1586</v>
      </c>
      <c r="RJC88" s="207" t="s">
        <v>1587</v>
      </c>
      <c r="RJD88" s="207" t="s">
        <v>8</v>
      </c>
      <c r="RJE88" s="207" t="s">
        <v>1036</v>
      </c>
      <c r="RJF88" s="207" t="s">
        <v>1586</v>
      </c>
      <c r="RJG88" s="207" t="s">
        <v>1587</v>
      </c>
      <c r="RJH88" s="207" t="s">
        <v>8</v>
      </c>
      <c r="RJI88" s="207" t="s">
        <v>1036</v>
      </c>
      <c r="RJJ88" s="207" t="s">
        <v>1586</v>
      </c>
      <c r="RJK88" s="207" t="s">
        <v>1587</v>
      </c>
      <c r="RJL88" s="207" t="s">
        <v>8</v>
      </c>
      <c r="RJM88" s="207" t="s">
        <v>1036</v>
      </c>
      <c r="RJN88" s="207" t="s">
        <v>1586</v>
      </c>
      <c r="RJO88" s="207" t="s">
        <v>1587</v>
      </c>
      <c r="RJP88" s="207" t="s">
        <v>8</v>
      </c>
      <c r="RJQ88" s="207" t="s">
        <v>1036</v>
      </c>
      <c r="RJR88" s="207" t="s">
        <v>1586</v>
      </c>
      <c r="RJS88" s="207" t="s">
        <v>1587</v>
      </c>
      <c r="RJT88" s="207" t="s">
        <v>8</v>
      </c>
      <c r="RJU88" s="207" t="s">
        <v>1036</v>
      </c>
      <c r="RJV88" s="207" t="s">
        <v>1586</v>
      </c>
      <c r="RJW88" s="207" t="s">
        <v>1587</v>
      </c>
      <c r="RJX88" s="207" t="s">
        <v>8</v>
      </c>
      <c r="RJY88" s="207" t="s">
        <v>1036</v>
      </c>
      <c r="RJZ88" s="207" t="s">
        <v>1586</v>
      </c>
      <c r="RKA88" s="207" t="s">
        <v>1587</v>
      </c>
      <c r="RKB88" s="207" t="s">
        <v>8</v>
      </c>
      <c r="RKC88" s="207" t="s">
        <v>1036</v>
      </c>
      <c r="RKD88" s="207" t="s">
        <v>1586</v>
      </c>
      <c r="RKE88" s="207" t="s">
        <v>1587</v>
      </c>
      <c r="RKF88" s="207" t="s">
        <v>8</v>
      </c>
      <c r="RKG88" s="207" t="s">
        <v>1036</v>
      </c>
      <c r="RKH88" s="207" t="s">
        <v>1586</v>
      </c>
      <c r="RKI88" s="207" t="s">
        <v>1587</v>
      </c>
      <c r="RKJ88" s="207" t="s">
        <v>8</v>
      </c>
      <c r="RKK88" s="207" t="s">
        <v>1036</v>
      </c>
      <c r="RKL88" s="207" t="s">
        <v>1586</v>
      </c>
      <c r="RKM88" s="207" t="s">
        <v>1587</v>
      </c>
      <c r="RKN88" s="207" t="s">
        <v>8</v>
      </c>
      <c r="RKO88" s="207" t="s">
        <v>1036</v>
      </c>
      <c r="RKP88" s="207" t="s">
        <v>1586</v>
      </c>
      <c r="RKQ88" s="207" t="s">
        <v>1587</v>
      </c>
      <c r="RKR88" s="207" t="s">
        <v>8</v>
      </c>
      <c r="RKS88" s="207" t="s">
        <v>1036</v>
      </c>
      <c r="RKT88" s="207" t="s">
        <v>1586</v>
      </c>
      <c r="RKU88" s="207" t="s">
        <v>1587</v>
      </c>
      <c r="RKV88" s="207" t="s">
        <v>8</v>
      </c>
      <c r="RKW88" s="207" t="s">
        <v>1036</v>
      </c>
      <c r="RKX88" s="207" t="s">
        <v>1586</v>
      </c>
      <c r="RKY88" s="207" t="s">
        <v>1587</v>
      </c>
      <c r="RKZ88" s="207" t="s">
        <v>8</v>
      </c>
      <c r="RLA88" s="207" t="s">
        <v>1036</v>
      </c>
      <c r="RLB88" s="207" t="s">
        <v>1586</v>
      </c>
      <c r="RLC88" s="207" t="s">
        <v>1587</v>
      </c>
      <c r="RLD88" s="207" t="s">
        <v>8</v>
      </c>
      <c r="RLE88" s="207" t="s">
        <v>1036</v>
      </c>
      <c r="RLF88" s="207" t="s">
        <v>1586</v>
      </c>
      <c r="RLG88" s="207" t="s">
        <v>1587</v>
      </c>
      <c r="RLH88" s="207" t="s">
        <v>8</v>
      </c>
      <c r="RLI88" s="207" t="s">
        <v>1036</v>
      </c>
      <c r="RLJ88" s="207" t="s">
        <v>1586</v>
      </c>
      <c r="RLK88" s="207" t="s">
        <v>1587</v>
      </c>
      <c r="RLL88" s="207" t="s">
        <v>8</v>
      </c>
      <c r="RLM88" s="207" t="s">
        <v>1036</v>
      </c>
      <c r="RLN88" s="207" t="s">
        <v>1586</v>
      </c>
      <c r="RLO88" s="207" t="s">
        <v>1587</v>
      </c>
      <c r="RLP88" s="207" t="s">
        <v>8</v>
      </c>
      <c r="RLQ88" s="207" t="s">
        <v>1036</v>
      </c>
      <c r="RLR88" s="207" t="s">
        <v>1586</v>
      </c>
      <c r="RLS88" s="207" t="s">
        <v>1587</v>
      </c>
      <c r="RLT88" s="207" t="s">
        <v>8</v>
      </c>
      <c r="RLU88" s="207" t="s">
        <v>1036</v>
      </c>
      <c r="RLV88" s="207" t="s">
        <v>1586</v>
      </c>
      <c r="RLW88" s="207" t="s">
        <v>1587</v>
      </c>
      <c r="RLX88" s="207" t="s">
        <v>8</v>
      </c>
      <c r="RLY88" s="207" t="s">
        <v>1036</v>
      </c>
      <c r="RLZ88" s="207" t="s">
        <v>1586</v>
      </c>
      <c r="RMA88" s="207" t="s">
        <v>1587</v>
      </c>
      <c r="RMB88" s="207" t="s">
        <v>8</v>
      </c>
      <c r="RMC88" s="207" t="s">
        <v>1036</v>
      </c>
      <c r="RMD88" s="207" t="s">
        <v>1586</v>
      </c>
      <c r="RME88" s="207" t="s">
        <v>1587</v>
      </c>
      <c r="RMF88" s="207" t="s">
        <v>8</v>
      </c>
      <c r="RMG88" s="207" t="s">
        <v>1036</v>
      </c>
      <c r="RMH88" s="207" t="s">
        <v>1586</v>
      </c>
      <c r="RMI88" s="207" t="s">
        <v>1587</v>
      </c>
      <c r="RMJ88" s="207" t="s">
        <v>8</v>
      </c>
      <c r="RMK88" s="207" t="s">
        <v>1036</v>
      </c>
      <c r="RML88" s="207" t="s">
        <v>1586</v>
      </c>
      <c r="RMM88" s="207" t="s">
        <v>1587</v>
      </c>
      <c r="RMN88" s="207" t="s">
        <v>8</v>
      </c>
      <c r="RMO88" s="207" t="s">
        <v>1036</v>
      </c>
      <c r="RMP88" s="207" t="s">
        <v>1586</v>
      </c>
      <c r="RMQ88" s="207" t="s">
        <v>1587</v>
      </c>
      <c r="RMR88" s="207" t="s">
        <v>8</v>
      </c>
      <c r="RMS88" s="207" t="s">
        <v>1036</v>
      </c>
      <c r="RMT88" s="207" t="s">
        <v>1586</v>
      </c>
      <c r="RMU88" s="207" t="s">
        <v>1587</v>
      </c>
      <c r="RMV88" s="207" t="s">
        <v>8</v>
      </c>
      <c r="RMW88" s="207" t="s">
        <v>1036</v>
      </c>
      <c r="RMX88" s="207" t="s">
        <v>1586</v>
      </c>
      <c r="RMY88" s="207" t="s">
        <v>1587</v>
      </c>
      <c r="RMZ88" s="207" t="s">
        <v>8</v>
      </c>
      <c r="RNA88" s="207" t="s">
        <v>1036</v>
      </c>
      <c r="RNB88" s="207" t="s">
        <v>1586</v>
      </c>
      <c r="RNC88" s="207" t="s">
        <v>1587</v>
      </c>
      <c r="RND88" s="207" t="s">
        <v>8</v>
      </c>
      <c r="RNE88" s="207" t="s">
        <v>1036</v>
      </c>
      <c r="RNF88" s="207" t="s">
        <v>1586</v>
      </c>
      <c r="RNG88" s="207" t="s">
        <v>1587</v>
      </c>
      <c r="RNH88" s="207" t="s">
        <v>8</v>
      </c>
      <c r="RNI88" s="207" t="s">
        <v>1036</v>
      </c>
      <c r="RNJ88" s="207" t="s">
        <v>1586</v>
      </c>
      <c r="RNK88" s="207" t="s">
        <v>1587</v>
      </c>
      <c r="RNL88" s="207" t="s">
        <v>8</v>
      </c>
      <c r="RNM88" s="207" t="s">
        <v>1036</v>
      </c>
      <c r="RNN88" s="207" t="s">
        <v>1586</v>
      </c>
      <c r="RNO88" s="207" t="s">
        <v>1587</v>
      </c>
      <c r="RNP88" s="207" t="s">
        <v>8</v>
      </c>
      <c r="RNQ88" s="207" t="s">
        <v>1036</v>
      </c>
      <c r="RNR88" s="207" t="s">
        <v>1586</v>
      </c>
      <c r="RNS88" s="207" t="s">
        <v>1587</v>
      </c>
      <c r="RNT88" s="207" t="s">
        <v>8</v>
      </c>
      <c r="RNU88" s="207" t="s">
        <v>1036</v>
      </c>
      <c r="RNV88" s="207" t="s">
        <v>1586</v>
      </c>
      <c r="RNW88" s="207" t="s">
        <v>1587</v>
      </c>
      <c r="RNX88" s="207" t="s">
        <v>8</v>
      </c>
      <c r="RNY88" s="207" t="s">
        <v>1036</v>
      </c>
      <c r="RNZ88" s="207" t="s">
        <v>1586</v>
      </c>
      <c r="ROA88" s="207" t="s">
        <v>1587</v>
      </c>
      <c r="ROB88" s="207" t="s">
        <v>8</v>
      </c>
      <c r="ROC88" s="207" t="s">
        <v>1036</v>
      </c>
      <c r="ROD88" s="207" t="s">
        <v>1586</v>
      </c>
      <c r="ROE88" s="207" t="s">
        <v>1587</v>
      </c>
      <c r="ROF88" s="207" t="s">
        <v>8</v>
      </c>
      <c r="ROG88" s="207" t="s">
        <v>1036</v>
      </c>
      <c r="ROH88" s="207" t="s">
        <v>1586</v>
      </c>
      <c r="ROI88" s="207" t="s">
        <v>1587</v>
      </c>
      <c r="ROJ88" s="207" t="s">
        <v>8</v>
      </c>
      <c r="ROK88" s="207" t="s">
        <v>1036</v>
      </c>
      <c r="ROL88" s="207" t="s">
        <v>1586</v>
      </c>
      <c r="ROM88" s="207" t="s">
        <v>1587</v>
      </c>
      <c r="RON88" s="207" t="s">
        <v>8</v>
      </c>
      <c r="ROO88" s="207" t="s">
        <v>1036</v>
      </c>
      <c r="ROP88" s="207" t="s">
        <v>1586</v>
      </c>
      <c r="ROQ88" s="207" t="s">
        <v>1587</v>
      </c>
      <c r="ROR88" s="207" t="s">
        <v>8</v>
      </c>
      <c r="ROS88" s="207" t="s">
        <v>1036</v>
      </c>
      <c r="ROT88" s="207" t="s">
        <v>1586</v>
      </c>
      <c r="ROU88" s="207" t="s">
        <v>1587</v>
      </c>
      <c r="ROV88" s="207" t="s">
        <v>8</v>
      </c>
      <c r="ROW88" s="207" t="s">
        <v>1036</v>
      </c>
      <c r="ROX88" s="207" t="s">
        <v>1586</v>
      </c>
      <c r="ROY88" s="207" t="s">
        <v>1587</v>
      </c>
      <c r="ROZ88" s="207" t="s">
        <v>8</v>
      </c>
      <c r="RPA88" s="207" t="s">
        <v>1036</v>
      </c>
      <c r="RPB88" s="207" t="s">
        <v>1586</v>
      </c>
      <c r="RPC88" s="207" t="s">
        <v>1587</v>
      </c>
      <c r="RPD88" s="207" t="s">
        <v>8</v>
      </c>
      <c r="RPE88" s="207" t="s">
        <v>1036</v>
      </c>
      <c r="RPF88" s="207" t="s">
        <v>1586</v>
      </c>
      <c r="RPG88" s="207" t="s">
        <v>1587</v>
      </c>
      <c r="RPH88" s="207" t="s">
        <v>8</v>
      </c>
      <c r="RPI88" s="207" t="s">
        <v>1036</v>
      </c>
      <c r="RPJ88" s="207" t="s">
        <v>1586</v>
      </c>
      <c r="RPK88" s="207" t="s">
        <v>1587</v>
      </c>
      <c r="RPL88" s="207" t="s">
        <v>8</v>
      </c>
      <c r="RPM88" s="207" t="s">
        <v>1036</v>
      </c>
      <c r="RPN88" s="207" t="s">
        <v>1586</v>
      </c>
      <c r="RPO88" s="207" t="s">
        <v>1587</v>
      </c>
      <c r="RPP88" s="207" t="s">
        <v>8</v>
      </c>
      <c r="RPQ88" s="207" t="s">
        <v>1036</v>
      </c>
      <c r="RPR88" s="207" t="s">
        <v>1586</v>
      </c>
      <c r="RPS88" s="207" t="s">
        <v>1587</v>
      </c>
      <c r="RPT88" s="207" t="s">
        <v>8</v>
      </c>
      <c r="RPU88" s="207" t="s">
        <v>1036</v>
      </c>
      <c r="RPV88" s="207" t="s">
        <v>1586</v>
      </c>
      <c r="RPW88" s="207" t="s">
        <v>1587</v>
      </c>
      <c r="RPX88" s="207" t="s">
        <v>8</v>
      </c>
      <c r="RPY88" s="207" t="s">
        <v>1036</v>
      </c>
      <c r="RPZ88" s="207" t="s">
        <v>1586</v>
      </c>
      <c r="RQA88" s="207" t="s">
        <v>1587</v>
      </c>
      <c r="RQB88" s="207" t="s">
        <v>8</v>
      </c>
      <c r="RQC88" s="207" t="s">
        <v>1036</v>
      </c>
      <c r="RQD88" s="207" t="s">
        <v>1586</v>
      </c>
      <c r="RQE88" s="207" t="s">
        <v>1587</v>
      </c>
      <c r="RQF88" s="207" t="s">
        <v>8</v>
      </c>
      <c r="RQG88" s="207" t="s">
        <v>1036</v>
      </c>
      <c r="RQH88" s="207" t="s">
        <v>1586</v>
      </c>
      <c r="RQI88" s="207" t="s">
        <v>1587</v>
      </c>
      <c r="RQJ88" s="207" t="s">
        <v>8</v>
      </c>
      <c r="RQK88" s="207" t="s">
        <v>1036</v>
      </c>
      <c r="RQL88" s="207" t="s">
        <v>1586</v>
      </c>
      <c r="RQM88" s="207" t="s">
        <v>1587</v>
      </c>
      <c r="RQN88" s="207" t="s">
        <v>8</v>
      </c>
      <c r="RQO88" s="207" t="s">
        <v>1036</v>
      </c>
      <c r="RQP88" s="207" t="s">
        <v>1586</v>
      </c>
      <c r="RQQ88" s="207" t="s">
        <v>1587</v>
      </c>
      <c r="RQR88" s="207" t="s">
        <v>8</v>
      </c>
      <c r="RQS88" s="207" t="s">
        <v>1036</v>
      </c>
      <c r="RQT88" s="207" t="s">
        <v>1586</v>
      </c>
      <c r="RQU88" s="207" t="s">
        <v>1587</v>
      </c>
      <c r="RQV88" s="207" t="s">
        <v>8</v>
      </c>
      <c r="RQW88" s="207" t="s">
        <v>1036</v>
      </c>
      <c r="RQX88" s="207" t="s">
        <v>1586</v>
      </c>
      <c r="RQY88" s="207" t="s">
        <v>1587</v>
      </c>
      <c r="RQZ88" s="207" t="s">
        <v>8</v>
      </c>
      <c r="RRA88" s="207" t="s">
        <v>1036</v>
      </c>
      <c r="RRB88" s="207" t="s">
        <v>1586</v>
      </c>
      <c r="RRC88" s="207" t="s">
        <v>1587</v>
      </c>
      <c r="RRD88" s="207" t="s">
        <v>8</v>
      </c>
      <c r="RRE88" s="207" t="s">
        <v>1036</v>
      </c>
      <c r="RRF88" s="207" t="s">
        <v>1586</v>
      </c>
      <c r="RRG88" s="207" t="s">
        <v>1587</v>
      </c>
      <c r="RRH88" s="207" t="s">
        <v>8</v>
      </c>
      <c r="RRI88" s="207" t="s">
        <v>1036</v>
      </c>
      <c r="RRJ88" s="207" t="s">
        <v>1586</v>
      </c>
      <c r="RRK88" s="207" t="s">
        <v>1587</v>
      </c>
      <c r="RRL88" s="207" t="s">
        <v>8</v>
      </c>
      <c r="RRM88" s="207" t="s">
        <v>1036</v>
      </c>
      <c r="RRN88" s="207" t="s">
        <v>1586</v>
      </c>
      <c r="RRO88" s="207" t="s">
        <v>1587</v>
      </c>
      <c r="RRP88" s="207" t="s">
        <v>8</v>
      </c>
      <c r="RRQ88" s="207" t="s">
        <v>1036</v>
      </c>
      <c r="RRR88" s="207" t="s">
        <v>1586</v>
      </c>
      <c r="RRS88" s="207" t="s">
        <v>1587</v>
      </c>
      <c r="RRT88" s="207" t="s">
        <v>8</v>
      </c>
      <c r="RRU88" s="207" t="s">
        <v>1036</v>
      </c>
      <c r="RRV88" s="207" t="s">
        <v>1586</v>
      </c>
      <c r="RRW88" s="207" t="s">
        <v>1587</v>
      </c>
      <c r="RRX88" s="207" t="s">
        <v>8</v>
      </c>
      <c r="RRY88" s="207" t="s">
        <v>1036</v>
      </c>
      <c r="RRZ88" s="207" t="s">
        <v>1586</v>
      </c>
      <c r="RSA88" s="207" t="s">
        <v>1587</v>
      </c>
      <c r="RSB88" s="207" t="s">
        <v>8</v>
      </c>
      <c r="RSC88" s="207" t="s">
        <v>1036</v>
      </c>
      <c r="RSD88" s="207" t="s">
        <v>1586</v>
      </c>
      <c r="RSE88" s="207" t="s">
        <v>1587</v>
      </c>
      <c r="RSF88" s="207" t="s">
        <v>8</v>
      </c>
      <c r="RSG88" s="207" t="s">
        <v>1036</v>
      </c>
      <c r="RSH88" s="207" t="s">
        <v>1586</v>
      </c>
      <c r="RSI88" s="207" t="s">
        <v>1587</v>
      </c>
      <c r="RSJ88" s="207" t="s">
        <v>8</v>
      </c>
      <c r="RSK88" s="207" t="s">
        <v>1036</v>
      </c>
      <c r="RSL88" s="207" t="s">
        <v>1586</v>
      </c>
      <c r="RSM88" s="207" t="s">
        <v>1587</v>
      </c>
      <c r="RSN88" s="207" t="s">
        <v>8</v>
      </c>
      <c r="RSO88" s="207" t="s">
        <v>1036</v>
      </c>
      <c r="RSP88" s="207" t="s">
        <v>1586</v>
      </c>
      <c r="RSQ88" s="207" t="s">
        <v>1587</v>
      </c>
      <c r="RSR88" s="207" t="s">
        <v>8</v>
      </c>
      <c r="RSS88" s="207" t="s">
        <v>1036</v>
      </c>
      <c r="RST88" s="207" t="s">
        <v>1586</v>
      </c>
      <c r="RSU88" s="207" t="s">
        <v>1587</v>
      </c>
      <c r="RSV88" s="207" t="s">
        <v>8</v>
      </c>
      <c r="RSW88" s="207" t="s">
        <v>1036</v>
      </c>
      <c r="RSX88" s="207" t="s">
        <v>1586</v>
      </c>
      <c r="RSY88" s="207" t="s">
        <v>1587</v>
      </c>
      <c r="RSZ88" s="207" t="s">
        <v>8</v>
      </c>
      <c r="RTA88" s="207" t="s">
        <v>1036</v>
      </c>
      <c r="RTB88" s="207" t="s">
        <v>1586</v>
      </c>
      <c r="RTC88" s="207" t="s">
        <v>1587</v>
      </c>
      <c r="RTD88" s="207" t="s">
        <v>8</v>
      </c>
      <c r="RTE88" s="207" t="s">
        <v>1036</v>
      </c>
      <c r="RTF88" s="207" t="s">
        <v>1586</v>
      </c>
      <c r="RTG88" s="207" t="s">
        <v>1587</v>
      </c>
      <c r="RTH88" s="207" t="s">
        <v>8</v>
      </c>
      <c r="RTI88" s="207" t="s">
        <v>1036</v>
      </c>
      <c r="RTJ88" s="207" t="s">
        <v>1586</v>
      </c>
      <c r="RTK88" s="207" t="s">
        <v>1587</v>
      </c>
      <c r="RTL88" s="207" t="s">
        <v>8</v>
      </c>
      <c r="RTM88" s="207" t="s">
        <v>1036</v>
      </c>
      <c r="RTN88" s="207" t="s">
        <v>1586</v>
      </c>
      <c r="RTO88" s="207" t="s">
        <v>1587</v>
      </c>
      <c r="RTP88" s="207" t="s">
        <v>8</v>
      </c>
      <c r="RTQ88" s="207" t="s">
        <v>1036</v>
      </c>
      <c r="RTR88" s="207" t="s">
        <v>1586</v>
      </c>
      <c r="RTS88" s="207" t="s">
        <v>1587</v>
      </c>
      <c r="RTT88" s="207" t="s">
        <v>8</v>
      </c>
      <c r="RTU88" s="207" t="s">
        <v>1036</v>
      </c>
      <c r="RTV88" s="207" t="s">
        <v>1586</v>
      </c>
      <c r="RTW88" s="207" t="s">
        <v>1587</v>
      </c>
      <c r="RTX88" s="207" t="s">
        <v>8</v>
      </c>
      <c r="RTY88" s="207" t="s">
        <v>1036</v>
      </c>
      <c r="RTZ88" s="207" t="s">
        <v>1586</v>
      </c>
      <c r="RUA88" s="207" t="s">
        <v>1587</v>
      </c>
      <c r="RUB88" s="207" t="s">
        <v>8</v>
      </c>
      <c r="RUC88" s="207" t="s">
        <v>1036</v>
      </c>
      <c r="RUD88" s="207" t="s">
        <v>1586</v>
      </c>
      <c r="RUE88" s="207" t="s">
        <v>1587</v>
      </c>
      <c r="RUF88" s="207" t="s">
        <v>8</v>
      </c>
      <c r="RUG88" s="207" t="s">
        <v>1036</v>
      </c>
      <c r="RUH88" s="207" t="s">
        <v>1586</v>
      </c>
      <c r="RUI88" s="207" t="s">
        <v>1587</v>
      </c>
      <c r="RUJ88" s="207" t="s">
        <v>8</v>
      </c>
      <c r="RUK88" s="207" t="s">
        <v>1036</v>
      </c>
      <c r="RUL88" s="207" t="s">
        <v>1586</v>
      </c>
      <c r="RUM88" s="207" t="s">
        <v>1587</v>
      </c>
      <c r="RUN88" s="207" t="s">
        <v>8</v>
      </c>
      <c r="RUO88" s="207" t="s">
        <v>1036</v>
      </c>
      <c r="RUP88" s="207" t="s">
        <v>1586</v>
      </c>
      <c r="RUQ88" s="207" t="s">
        <v>1587</v>
      </c>
      <c r="RUR88" s="207" t="s">
        <v>8</v>
      </c>
      <c r="RUS88" s="207" t="s">
        <v>1036</v>
      </c>
      <c r="RUT88" s="207" t="s">
        <v>1586</v>
      </c>
      <c r="RUU88" s="207" t="s">
        <v>1587</v>
      </c>
      <c r="RUV88" s="207" t="s">
        <v>8</v>
      </c>
      <c r="RUW88" s="207" t="s">
        <v>1036</v>
      </c>
      <c r="RUX88" s="207" t="s">
        <v>1586</v>
      </c>
      <c r="RUY88" s="207" t="s">
        <v>1587</v>
      </c>
      <c r="RUZ88" s="207" t="s">
        <v>8</v>
      </c>
      <c r="RVA88" s="207" t="s">
        <v>1036</v>
      </c>
      <c r="RVB88" s="207" t="s">
        <v>1586</v>
      </c>
      <c r="RVC88" s="207" t="s">
        <v>1587</v>
      </c>
      <c r="RVD88" s="207" t="s">
        <v>8</v>
      </c>
      <c r="RVE88" s="207" t="s">
        <v>1036</v>
      </c>
      <c r="RVF88" s="207" t="s">
        <v>1586</v>
      </c>
      <c r="RVG88" s="207" t="s">
        <v>1587</v>
      </c>
      <c r="RVH88" s="207" t="s">
        <v>8</v>
      </c>
      <c r="RVI88" s="207" t="s">
        <v>1036</v>
      </c>
      <c r="RVJ88" s="207" t="s">
        <v>1586</v>
      </c>
      <c r="RVK88" s="207" t="s">
        <v>1587</v>
      </c>
      <c r="RVL88" s="207" t="s">
        <v>8</v>
      </c>
      <c r="RVM88" s="207" t="s">
        <v>1036</v>
      </c>
      <c r="RVN88" s="207" t="s">
        <v>1586</v>
      </c>
      <c r="RVO88" s="207" t="s">
        <v>1587</v>
      </c>
      <c r="RVP88" s="207" t="s">
        <v>8</v>
      </c>
      <c r="RVQ88" s="207" t="s">
        <v>1036</v>
      </c>
      <c r="RVR88" s="207" t="s">
        <v>1586</v>
      </c>
      <c r="RVS88" s="207" t="s">
        <v>1587</v>
      </c>
      <c r="RVT88" s="207" t="s">
        <v>8</v>
      </c>
      <c r="RVU88" s="207" t="s">
        <v>1036</v>
      </c>
      <c r="RVV88" s="207" t="s">
        <v>1586</v>
      </c>
      <c r="RVW88" s="207" t="s">
        <v>1587</v>
      </c>
      <c r="RVX88" s="207" t="s">
        <v>8</v>
      </c>
      <c r="RVY88" s="207" t="s">
        <v>1036</v>
      </c>
      <c r="RVZ88" s="207" t="s">
        <v>1586</v>
      </c>
      <c r="RWA88" s="207" t="s">
        <v>1587</v>
      </c>
      <c r="RWB88" s="207" t="s">
        <v>8</v>
      </c>
      <c r="RWC88" s="207" t="s">
        <v>1036</v>
      </c>
      <c r="RWD88" s="207" t="s">
        <v>1586</v>
      </c>
      <c r="RWE88" s="207" t="s">
        <v>1587</v>
      </c>
      <c r="RWF88" s="207" t="s">
        <v>8</v>
      </c>
      <c r="RWG88" s="207" t="s">
        <v>1036</v>
      </c>
      <c r="RWH88" s="207" t="s">
        <v>1586</v>
      </c>
      <c r="RWI88" s="207" t="s">
        <v>1587</v>
      </c>
      <c r="RWJ88" s="207" t="s">
        <v>8</v>
      </c>
      <c r="RWK88" s="207" t="s">
        <v>1036</v>
      </c>
      <c r="RWL88" s="207" t="s">
        <v>1586</v>
      </c>
      <c r="RWM88" s="207" t="s">
        <v>1587</v>
      </c>
      <c r="RWN88" s="207" t="s">
        <v>8</v>
      </c>
      <c r="RWO88" s="207" t="s">
        <v>1036</v>
      </c>
      <c r="RWP88" s="207" t="s">
        <v>1586</v>
      </c>
      <c r="RWQ88" s="207" t="s">
        <v>1587</v>
      </c>
      <c r="RWR88" s="207" t="s">
        <v>8</v>
      </c>
      <c r="RWS88" s="207" t="s">
        <v>1036</v>
      </c>
      <c r="RWT88" s="207" t="s">
        <v>1586</v>
      </c>
      <c r="RWU88" s="207" t="s">
        <v>1587</v>
      </c>
      <c r="RWV88" s="207" t="s">
        <v>8</v>
      </c>
      <c r="RWW88" s="207" t="s">
        <v>1036</v>
      </c>
      <c r="RWX88" s="207" t="s">
        <v>1586</v>
      </c>
      <c r="RWY88" s="207" t="s">
        <v>1587</v>
      </c>
      <c r="RWZ88" s="207" t="s">
        <v>8</v>
      </c>
      <c r="RXA88" s="207" t="s">
        <v>1036</v>
      </c>
      <c r="RXB88" s="207" t="s">
        <v>1586</v>
      </c>
      <c r="RXC88" s="207" t="s">
        <v>1587</v>
      </c>
      <c r="RXD88" s="207" t="s">
        <v>8</v>
      </c>
      <c r="RXE88" s="207" t="s">
        <v>1036</v>
      </c>
      <c r="RXF88" s="207" t="s">
        <v>1586</v>
      </c>
      <c r="RXG88" s="207" t="s">
        <v>1587</v>
      </c>
      <c r="RXH88" s="207" t="s">
        <v>8</v>
      </c>
      <c r="RXI88" s="207" t="s">
        <v>1036</v>
      </c>
      <c r="RXJ88" s="207" t="s">
        <v>1586</v>
      </c>
      <c r="RXK88" s="207" t="s">
        <v>1587</v>
      </c>
      <c r="RXL88" s="207" t="s">
        <v>8</v>
      </c>
      <c r="RXM88" s="207" t="s">
        <v>1036</v>
      </c>
      <c r="RXN88" s="207" t="s">
        <v>1586</v>
      </c>
      <c r="RXO88" s="207" t="s">
        <v>1587</v>
      </c>
      <c r="RXP88" s="207" t="s">
        <v>8</v>
      </c>
      <c r="RXQ88" s="207" t="s">
        <v>1036</v>
      </c>
      <c r="RXR88" s="207" t="s">
        <v>1586</v>
      </c>
      <c r="RXS88" s="207" t="s">
        <v>1587</v>
      </c>
      <c r="RXT88" s="207" t="s">
        <v>8</v>
      </c>
      <c r="RXU88" s="207" t="s">
        <v>1036</v>
      </c>
      <c r="RXV88" s="207" t="s">
        <v>1586</v>
      </c>
      <c r="RXW88" s="207" t="s">
        <v>1587</v>
      </c>
      <c r="RXX88" s="207" t="s">
        <v>8</v>
      </c>
      <c r="RXY88" s="207" t="s">
        <v>1036</v>
      </c>
      <c r="RXZ88" s="207" t="s">
        <v>1586</v>
      </c>
      <c r="RYA88" s="207" t="s">
        <v>1587</v>
      </c>
      <c r="RYB88" s="207" t="s">
        <v>8</v>
      </c>
      <c r="RYC88" s="207" t="s">
        <v>1036</v>
      </c>
      <c r="RYD88" s="207" t="s">
        <v>1586</v>
      </c>
      <c r="RYE88" s="207" t="s">
        <v>1587</v>
      </c>
      <c r="RYF88" s="207" t="s">
        <v>8</v>
      </c>
      <c r="RYG88" s="207" t="s">
        <v>1036</v>
      </c>
      <c r="RYH88" s="207" t="s">
        <v>1586</v>
      </c>
      <c r="RYI88" s="207" t="s">
        <v>1587</v>
      </c>
      <c r="RYJ88" s="207" t="s">
        <v>8</v>
      </c>
      <c r="RYK88" s="207" t="s">
        <v>1036</v>
      </c>
      <c r="RYL88" s="207" t="s">
        <v>1586</v>
      </c>
      <c r="RYM88" s="207" t="s">
        <v>1587</v>
      </c>
      <c r="RYN88" s="207" t="s">
        <v>8</v>
      </c>
      <c r="RYO88" s="207" t="s">
        <v>1036</v>
      </c>
      <c r="RYP88" s="207" t="s">
        <v>1586</v>
      </c>
      <c r="RYQ88" s="207" t="s">
        <v>1587</v>
      </c>
      <c r="RYR88" s="207" t="s">
        <v>8</v>
      </c>
      <c r="RYS88" s="207" t="s">
        <v>1036</v>
      </c>
      <c r="RYT88" s="207" t="s">
        <v>1586</v>
      </c>
      <c r="RYU88" s="207" t="s">
        <v>1587</v>
      </c>
      <c r="RYV88" s="207" t="s">
        <v>8</v>
      </c>
      <c r="RYW88" s="207" t="s">
        <v>1036</v>
      </c>
      <c r="RYX88" s="207" t="s">
        <v>1586</v>
      </c>
      <c r="RYY88" s="207" t="s">
        <v>1587</v>
      </c>
      <c r="RYZ88" s="207" t="s">
        <v>8</v>
      </c>
      <c r="RZA88" s="207" t="s">
        <v>1036</v>
      </c>
      <c r="RZB88" s="207" t="s">
        <v>1586</v>
      </c>
      <c r="RZC88" s="207" t="s">
        <v>1587</v>
      </c>
      <c r="RZD88" s="207" t="s">
        <v>8</v>
      </c>
      <c r="RZE88" s="207" t="s">
        <v>1036</v>
      </c>
      <c r="RZF88" s="207" t="s">
        <v>1586</v>
      </c>
      <c r="RZG88" s="207" t="s">
        <v>1587</v>
      </c>
      <c r="RZH88" s="207" t="s">
        <v>8</v>
      </c>
      <c r="RZI88" s="207" t="s">
        <v>1036</v>
      </c>
      <c r="RZJ88" s="207" t="s">
        <v>1586</v>
      </c>
      <c r="RZK88" s="207" t="s">
        <v>1587</v>
      </c>
      <c r="RZL88" s="207" t="s">
        <v>8</v>
      </c>
      <c r="RZM88" s="207" t="s">
        <v>1036</v>
      </c>
      <c r="RZN88" s="207" t="s">
        <v>1586</v>
      </c>
      <c r="RZO88" s="207" t="s">
        <v>1587</v>
      </c>
      <c r="RZP88" s="207" t="s">
        <v>8</v>
      </c>
      <c r="RZQ88" s="207" t="s">
        <v>1036</v>
      </c>
      <c r="RZR88" s="207" t="s">
        <v>1586</v>
      </c>
      <c r="RZS88" s="207" t="s">
        <v>1587</v>
      </c>
      <c r="RZT88" s="207" t="s">
        <v>8</v>
      </c>
      <c r="RZU88" s="207" t="s">
        <v>1036</v>
      </c>
      <c r="RZV88" s="207" t="s">
        <v>1586</v>
      </c>
      <c r="RZW88" s="207" t="s">
        <v>1587</v>
      </c>
      <c r="RZX88" s="207" t="s">
        <v>8</v>
      </c>
      <c r="RZY88" s="207" t="s">
        <v>1036</v>
      </c>
      <c r="RZZ88" s="207" t="s">
        <v>1586</v>
      </c>
      <c r="SAA88" s="207" t="s">
        <v>1587</v>
      </c>
      <c r="SAB88" s="207" t="s">
        <v>8</v>
      </c>
      <c r="SAC88" s="207" t="s">
        <v>1036</v>
      </c>
      <c r="SAD88" s="207" t="s">
        <v>1586</v>
      </c>
      <c r="SAE88" s="207" t="s">
        <v>1587</v>
      </c>
      <c r="SAF88" s="207" t="s">
        <v>8</v>
      </c>
      <c r="SAG88" s="207" t="s">
        <v>1036</v>
      </c>
      <c r="SAH88" s="207" t="s">
        <v>1586</v>
      </c>
      <c r="SAI88" s="207" t="s">
        <v>1587</v>
      </c>
      <c r="SAJ88" s="207" t="s">
        <v>8</v>
      </c>
      <c r="SAK88" s="207" t="s">
        <v>1036</v>
      </c>
      <c r="SAL88" s="207" t="s">
        <v>1586</v>
      </c>
      <c r="SAM88" s="207" t="s">
        <v>1587</v>
      </c>
      <c r="SAN88" s="207" t="s">
        <v>8</v>
      </c>
      <c r="SAO88" s="207" t="s">
        <v>1036</v>
      </c>
      <c r="SAP88" s="207" t="s">
        <v>1586</v>
      </c>
      <c r="SAQ88" s="207" t="s">
        <v>1587</v>
      </c>
      <c r="SAR88" s="207" t="s">
        <v>8</v>
      </c>
      <c r="SAS88" s="207" t="s">
        <v>1036</v>
      </c>
      <c r="SAT88" s="207" t="s">
        <v>1586</v>
      </c>
      <c r="SAU88" s="207" t="s">
        <v>1587</v>
      </c>
      <c r="SAV88" s="207" t="s">
        <v>8</v>
      </c>
      <c r="SAW88" s="207" t="s">
        <v>1036</v>
      </c>
      <c r="SAX88" s="207" t="s">
        <v>1586</v>
      </c>
      <c r="SAY88" s="207" t="s">
        <v>1587</v>
      </c>
      <c r="SAZ88" s="207" t="s">
        <v>8</v>
      </c>
      <c r="SBA88" s="207" t="s">
        <v>1036</v>
      </c>
      <c r="SBB88" s="207" t="s">
        <v>1586</v>
      </c>
      <c r="SBC88" s="207" t="s">
        <v>1587</v>
      </c>
      <c r="SBD88" s="207" t="s">
        <v>8</v>
      </c>
      <c r="SBE88" s="207" t="s">
        <v>1036</v>
      </c>
      <c r="SBF88" s="207" t="s">
        <v>1586</v>
      </c>
      <c r="SBG88" s="207" t="s">
        <v>1587</v>
      </c>
      <c r="SBH88" s="207" t="s">
        <v>8</v>
      </c>
      <c r="SBI88" s="207" t="s">
        <v>1036</v>
      </c>
      <c r="SBJ88" s="207" t="s">
        <v>1586</v>
      </c>
      <c r="SBK88" s="207" t="s">
        <v>1587</v>
      </c>
      <c r="SBL88" s="207" t="s">
        <v>8</v>
      </c>
      <c r="SBM88" s="207" t="s">
        <v>1036</v>
      </c>
      <c r="SBN88" s="207" t="s">
        <v>1586</v>
      </c>
      <c r="SBO88" s="207" t="s">
        <v>1587</v>
      </c>
      <c r="SBP88" s="207" t="s">
        <v>8</v>
      </c>
      <c r="SBQ88" s="207" t="s">
        <v>1036</v>
      </c>
      <c r="SBR88" s="207" t="s">
        <v>1586</v>
      </c>
      <c r="SBS88" s="207" t="s">
        <v>1587</v>
      </c>
      <c r="SBT88" s="207" t="s">
        <v>8</v>
      </c>
      <c r="SBU88" s="207" t="s">
        <v>1036</v>
      </c>
      <c r="SBV88" s="207" t="s">
        <v>1586</v>
      </c>
      <c r="SBW88" s="207" t="s">
        <v>1587</v>
      </c>
      <c r="SBX88" s="207" t="s">
        <v>8</v>
      </c>
      <c r="SBY88" s="207" t="s">
        <v>1036</v>
      </c>
      <c r="SBZ88" s="207" t="s">
        <v>1586</v>
      </c>
      <c r="SCA88" s="207" t="s">
        <v>1587</v>
      </c>
      <c r="SCB88" s="207" t="s">
        <v>8</v>
      </c>
      <c r="SCC88" s="207" t="s">
        <v>1036</v>
      </c>
      <c r="SCD88" s="207" t="s">
        <v>1586</v>
      </c>
      <c r="SCE88" s="207" t="s">
        <v>1587</v>
      </c>
      <c r="SCF88" s="207" t="s">
        <v>8</v>
      </c>
      <c r="SCG88" s="207" t="s">
        <v>1036</v>
      </c>
      <c r="SCH88" s="207" t="s">
        <v>1586</v>
      </c>
      <c r="SCI88" s="207" t="s">
        <v>1587</v>
      </c>
      <c r="SCJ88" s="207" t="s">
        <v>8</v>
      </c>
      <c r="SCK88" s="207" t="s">
        <v>1036</v>
      </c>
      <c r="SCL88" s="207" t="s">
        <v>1586</v>
      </c>
      <c r="SCM88" s="207" t="s">
        <v>1587</v>
      </c>
      <c r="SCN88" s="207" t="s">
        <v>8</v>
      </c>
      <c r="SCO88" s="207" t="s">
        <v>1036</v>
      </c>
      <c r="SCP88" s="207" t="s">
        <v>1586</v>
      </c>
      <c r="SCQ88" s="207" t="s">
        <v>1587</v>
      </c>
      <c r="SCR88" s="207" t="s">
        <v>8</v>
      </c>
      <c r="SCS88" s="207" t="s">
        <v>1036</v>
      </c>
      <c r="SCT88" s="207" t="s">
        <v>1586</v>
      </c>
      <c r="SCU88" s="207" t="s">
        <v>1587</v>
      </c>
      <c r="SCV88" s="207" t="s">
        <v>8</v>
      </c>
      <c r="SCW88" s="207" t="s">
        <v>1036</v>
      </c>
      <c r="SCX88" s="207" t="s">
        <v>1586</v>
      </c>
      <c r="SCY88" s="207" t="s">
        <v>1587</v>
      </c>
      <c r="SCZ88" s="207" t="s">
        <v>8</v>
      </c>
      <c r="SDA88" s="207" t="s">
        <v>1036</v>
      </c>
      <c r="SDB88" s="207" t="s">
        <v>1586</v>
      </c>
      <c r="SDC88" s="207" t="s">
        <v>1587</v>
      </c>
      <c r="SDD88" s="207" t="s">
        <v>8</v>
      </c>
      <c r="SDE88" s="207" t="s">
        <v>1036</v>
      </c>
      <c r="SDF88" s="207" t="s">
        <v>1586</v>
      </c>
      <c r="SDG88" s="207" t="s">
        <v>1587</v>
      </c>
      <c r="SDH88" s="207" t="s">
        <v>8</v>
      </c>
      <c r="SDI88" s="207" t="s">
        <v>1036</v>
      </c>
      <c r="SDJ88" s="207" t="s">
        <v>1586</v>
      </c>
      <c r="SDK88" s="207" t="s">
        <v>1587</v>
      </c>
      <c r="SDL88" s="207" t="s">
        <v>8</v>
      </c>
      <c r="SDM88" s="207" t="s">
        <v>1036</v>
      </c>
      <c r="SDN88" s="207" t="s">
        <v>1586</v>
      </c>
      <c r="SDO88" s="207" t="s">
        <v>1587</v>
      </c>
      <c r="SDP88" s="207" t="s">
        <v>8</v>
      </c>
      <c r="SDQ88" s="207" t="s">
        <v>1036</v>
      </c>
      <c r="SDR88" s="207" t="s">
        <v>1586</v>
      </c>
      <c r="SDS88" s="207" t="s">
        <v>1587</v>
      </c>
      <c r="SDT88" s="207" t="s">
        <v>8</v>
      </c>
      <c r="SDU88" s="207" t="s">
        <v>1036</v>
      </c>
      <c r="SDV88" s="207" t="s">
        <v>1586</v>
      </c>
      <c r="SDW88" s="207" t="s">
        <v>1587</v>
      </c>
      <c r="SDX88" s="207" t="s">
        <v>8</v>
      </c>
      <c r="SDY88" s="207" t="s">
        <v>1036</v>
      </c>
      <c r="SDZ88" s="207" t="s">
        <v>1586</v>
      </c>
      <c r="SEA88" s="207" t="s">
        <v>1587</v>
      </c>
      <c r="SEB88" s="207" t="s">
        <v>8</v>
      </c>
      <c r="SEC88" s="207" t="s">
        <v>1036</v>
      </c>
      <c r="SED88" s="207" t="s">
        <v>1586</v>
      </c>
      <c r="SEE88" s="207" t="s">
        <v>1587</v>
      </c>
      <c r="SEF88" s="207" t="s">
        <v>8</v>
      </c>
      <c r="SEG88" s="207" t="s">
        <v>1036</v>
      </c>
      <c r="SEH88" s="207" t="s">
        <v>1586</v>
      </c>
      <c r="SEI88" s="207" t="s">
        <v>1587</v>
      </c>
      <c r="SEJ88" s="207" t="s">
        <v>8</v>
      </c>
      <c r="SEK88" s="207" t="s">
        <v>1036</v>
      </c>
      <c r="SEL88" s="207" t="s">
        <v>1586</v>
      </c>
      <c r="SEM88" s="207" t="s">
        <v>1587</v>
      </c>
      <c r="SEN88" s="207" t="s">
        <v>8</v>
      </c>
      <c r="SEO88" s="207" t="s">
        <v>1036</v>
      </c>
      <c r="SEP88" s="207" t="s">
        <v>1586</v>
      </c>
      <c r="SEQ88" s="207" t="s">
        <v>1587</v>
      </c>
      <c r="SER88" s="207" t="s">
        <v>8</v>
      </c>
      <c r="SES88" s="207" t="s">
        <v>1036</v>
      </c>
      <c r="SET88" s="207" t="s">
        <v>1586</v>
      </c>
      <c r="SEU88" s="207" t="s">
        <v>1587</v>
      </c>
      <c r="SEV88" s="207" t="s">
        <v>8</v>
      </c>
      <c r="SEW88" s="207" t="s">
        <v>1036</v>
      </c>
      <c r="SEX88" s="207" t="s">
        <v>1586</v>
      </c>
      <c r="SEY88" s="207" t="s">
        <v>1587</v>
      </c>
      <c r="SEZ88" s="207" t="s">
        <v>8</v>
      </c>
      <c r="SFA88" s="207" t="s">
        <v>1036</v>
      </c>
      <c r="SFB88" s="207" t="s">
        <v>1586</v>
      </c>
      <c r="SFC88" s="207" t="s">
        <v>1587</v>
      </c>
      <c r="SFD88" s="207" t="s">
        <v>8</v>
      </c>
      <c r="SFE88" s="207" t="s">
        <v>1036</v>
      </c>
      <c r="SFF88" s="207" t="s">
        <v>1586</v>
      </c>
      <c r="SFG88" s="207" t="s">
        <v>1587</v>
      </c>
      <c r="SFH88" s="207" t="s">
        <v>8</v>
      </c>
      <c r="SFI88" s="207" t="s">
        <v>1036</v>
      </c>
      <c r="SFJ88" s="207" t="s">
        <v>1586</v>
      </c>
      <c r="SFK88" s="207" t="s">
        <v>1587</v>
      </c>
      <c r="SFL88" s="207" t="s">
        <v>8</v>
      </c>
      <c r="SFM88" s="207" t="s">
        <v>1036</v>
      </c>
      <c r="SFN88" s="207" t="s">
        <v>1586</v>
      </c>
      <c r="SFO88" s="207" t="s">
        <v>1587</v>
      </c>
      <c r="SFP88" s="207" t="s">
        <v>8</v>
      </c>
      <c r="SFQ88" s="207" t="s">
        <v>1036</v>
      </c>
      <c r="SFR88" s="207" t="s">
        <v>1586</v>
      </c>
      <c r="SFS88" s="207" t="s">
        <v>1587</v>
      </c>
      <c r="SFT88" s="207" t="s">
        <v>8</v>
      </c>
      <c r="SFU88" s="207" t="s">
        <v>1036</v>
      </c>
      <c r="SFV88" s="207" t="s">
        <v>1586</v>
      </c>
      <c r="SFW88" s="207" t="s">
        <v>1587</v>
      </c>
      <c r="SFX88" s="207" t="s">
        <v>8</v>
      </c>
      <c r="SFY88" s="207" t="s">
        <v>1036</v>
      </c>
      <c r="SFZ88" s="207" t="s">
        <v>1586</v>
      </c>
      <c r="SGA88" s="207" t="s">
        <v>1587</v>
      </c>
      <c r="SGB88" s="207" t="s">
        <v>8</v>
      </c>
      <c r="SGC88" s="207" t="s">
        <v>1036</v>
      </c>
      <c r="SGD88" s="207" t="s">
        <v>1586</v>
      </c>
      <c r="SGE88" s="207" t="s">
        <v>1587</v>
      </c>
      <c r="SGF88" s="207" t="s">
        <v>8</v>
      </c>
      <c r="SGG88" s="207" t="s">
        <v>1036</v>
      </c>
      <c r="SGH88" s="207" t="s">
        <v>1586</v>
      </c>
      <c r="SGI88" s="207" t="s">
        <v>1587</v>
      </c>
      <c r="SGJ88" s="207" t="s">
        <v>8</v>
      </c>
      <c r="SGK88" s="207" t="s">
        <v>1036</v>
      </c>
      <c r="SGL88" s="207" t="s">
        <v>1586</v>
      </c>
      <c r="SGM88" s="207" t="s">
        <v>1587</v>
      </c>
      <c r="SGN88" s="207" t="s">
        <v>8</v>
      </c>
      <c r="SGO88" s="207" t="s">
        <v>1036</v>
      </c>
      <c r="SGP88" s="207" t="s">
        <v>1586</v>
      </c>
      <c r="SGQ88" s="207" t="s">
        <v>1587</v>
      </c>
      <c r="SGR88" s="207" t="s">
        <v>8</v>
      </c>
      <c r="SGS88" s="207" t="s">
        <v>1036</v>
      </c>
      <c r="SGT88" s="207" t="s">
        <v>1586</v>
      </c>
      <c r="SGU88" s="207" t="s">
        <v>1587</v>
      </c>
      <c r="SGV88" s="207" t="s">
        <v>8</v>
      </c>
      <c r="SGW88" s="207" t="s">
        <v>1036</v>
      </c>
      <c r="SGX88" s="207" t="s">
        <v>1586</v>
      </c>
      <c r="SGY88" s="207" t="s">
        <v>1587</v>
      </c>
      <c r="SGZ88" s="207" t="s">
        <v>8</v>
      </c>
      <c r="SHA88" s="207" t="s">
        <v>1036</v>
      </c>
      <c r="SHB88" s="207" t="s">
        <v>1586</v>
      </c>
      <c r="SHC88" s="207" t="s">
        <v>1587</v>
      </c>
      <c r="SHD88" s="207" t="s">
        <v>8</v>
      </c>
      <c r="SHE88" s="207" t="s">
        <v>1036</v>
      </c>
      <c r="SHF88" s="207" t="s">
        <v>1586</v>
      </c>
      <c r="SHG88" s="207" t="s">
        <v>1587</v>
      </c>
      <c r="SHH88" s="207" t="s">
        <v>8</v>
      </c>
      <c r="SHI88" s="207" t="s">
        <v>1036</v>
      </c>
      <c r="SHJ88" s="207" t="s">
        <v>1586</v>
      </c>
      <c r="SHK88" s="207" t="s">
        <v>1587</v>
      </c>
      <c r="SHL88" s="207" t="s">
        <v>8</v>
      </c>
      <c r="SHM88" s="207" t="s">
        <v>1036</v>
      </c>
      <c r="SHN88" s="207" t="s">
        <v>1586</v>
      </c>
      <c r="SHO88" s="207" t="s">
        <v>1587</v>
      </c>
      <c r="SHP88" s="207" t="s">
        <v>8</v>
      </c>
      <c r="SHQ88" s="207" t="s">
        <v>1036</v>
      </c>
      <c r="SHR88" s="207" t="s">
        <v>1586</v>
      </c>
      <c r="SHS88" s="207" t="s">
        <v>1587</v>
      </c>
      <c r="SHT88" s="207" t="s">
        <v>8</v>
      </c>
      <c r="SHU88" s="207" t="s">
        <v>1036</v>
      </c>
      <c r="SHV88" s="207" t="s">
        <v>1586</v>
      </c>
      <c r="SHW88" s="207" t="s">
        <v>1587</v>
      </c>
      <c r="SHX88" s="207" t="s">
        <v>8</v>
      </c>
      <c r="SHY88" s="207" t="s">
        <v>1036</v>
      </c>
      <c r="SHZ88" s="207" t="s">
        <v>1586</v>
      </c>
      <c r="SIA88" s="207" t="s">
        <v>1587</v>
      </c>
      <c r="SIB88" s="207" t="s">
        <v>8</v>
      </c>
      <c r="SIC88" s="207" t="s">
        <v>1036</v>
      </c>
      <c r="SID88" s="207" t="s">
        <v>1586</v>
      </c>
      <c r="SIE88" s="207" t="s">
        <v>1587</v>
      </c>
      <c r="SIF88" s="207" t="s">
        <v>8</v>
      </c>
      <c r="SIG88" s="207" t="s">
        <v>1036</v>
      </c>
      <c r="SIH88" s="207" t="s">
        <v>1586</v>
      </c>
      <c r="SII88" s="207" t="s">
        <v>1587</v>
      </c>
      <c r="SIJ88" s="207" t="s">
        <v>8</v>
      </c>
      <c r="SIK88" s="207" t="s">
        <v>1036</v>
      </c>
      <c r="SIL88" s="207" t="s">
        <v>1586</v>
      </c>
      <c r="SIM88" s="207" t="s">
        <v>1587</v>
      </c>
      <c r="SIN88" s="207" t="s">
        <v>8</v>
      </c>
      <c r="SIO88" s="207" t="s">
        <v>1036</v>
      </c>
      <c r="SIP88" s="207" t="s">
        <v>1586</v>
      </c>
      <c r="SIQ88" s="207" t="s">
        <v>1587</v>
      </c>
      <c r="SIR88" s="207" t="s">
        <v>8</v>
      </c>
      <c r="SIS88" s="207" t="s">
        <v>1036</v>
      </c>
      <c r="SIT88" s="207" t="s">
        <v>1586</v>
      </c>
      <c r="SIU88" s="207" t="s">
        <v>1587</v>
      </c>
      <c r="SIV88" s="207" t="s">
        <v>8</v>
      </c>
      <c r="SIW88" s="207" t="s">
        <v>1036</v>
      </c>
      <c r="SIX88" s="207" t="s">
        <v>1586</v>
      </c>
      <c r="SIY88" s="207" t="s">
        <v>1587</v>
      </c>
      <c r="SIZ88" s="207" t="s">
        <v>8</v>
      </c>
      <c r="SJA88" s="207" t="s">
        <v>1036</v>
      </c>
      <c r="SJB88" s="207" t="s">
        <v>1586</v>
      </c>
      <c r="SJC88" s="207" t="s">
        <v>1587</v>
      </c>
      <c r="SJD88" s="207" t="s">
        <v>8</v>
      </c>
      <c r="SJE88" s="207" t="s">
        <v>1036</v>
      </c>
      <c r="SJF88" s="207" t="s">
        <v>1586</v>
      </c>
      <c r="SJG88" s="207" t="s">
        <v>1587</v>
      </c>
      <c r="SJH88" s="207" t="s">
        <v>8</v>
      </c>
      <c r="SJI88" s="207" t="s">
        <v>1036</v>
      </c>
      <c r="SJJ88" s="207" t="s">
        <v>1586</v>
      </c>
      <c r="SJK88" s="207" t="s">
        <v>1587</v>
      </c>
      <c r="SJL88" s="207" t="s">
        <v>8</v>
      </c>
      <c r="SJM88" s="207" t="s">
        <v>1036</v>
      </c>
      <c r="SJN88" s="207" t="s">
        <v>1586</v>
      </c>
      <c r="SJO88" s="207" t="s">
        <v>1587</v>
      </c>
      <c r="SJP88" s="207" t="s">
        <v>8</v>
      </c>
      <c r="SJQ88" s="207" t="s">
        <v>1036</v>
      </c>
      <c r="SJR88" s="207" t="s">
        <v>1586</v>
      </c>
      <c r="SJS88" s="207" t="s">
        <v>1587</v>
      </c>
      <c r="SJT88" s="207" t="s">
        <v>8</v>
      </c>
      <c r="SJU88" s="207" t="s">
        <v>1036</v>
      </c>
      <c r="SJV88" s="207" t="s">
        <v>1586</v>
      </c>
      <c r="SJW88" s="207" t="s">
        <v>1587</v>
      </c>
      <c r="SJX88" s="207" t="s">
        <v>8</v>
      </c>
      <c r="SJY88" s="207" t="s">
        <v>1036</v>
      </c>
      <c r="SJZ88" s="207" t="s">
        <v>1586</v>
      </c>
      <c r="SKA88" s="207" t="s">
        <v>1587</v>
      </c>
      <c r="SKB88" s="207" t="s">
        <v>8</v>
      </c>
      <c r="SKC88" s="207" t="s">
        <v>1036</v>
      </c>
      <c r="SKD88" s="207" t="s">
        <v>1586</v>
      </c>
      <c r="SKE88" s="207" t="s">
        <v>1587</v>
      </c>
      <c r="SKF88" s="207" t="s">
        <v>8</v>
      </c>
      <c r="SKG88" s="207" t="s">
        <v>1036</v>
      </c>
      <c r="SKH88" s="207" t="s">
        <v>1586</v>
      </c>
      <c r="SKI88" s="207" t="s">
        <v>1587</v>
      </c>
      <c r="SKJ88" s="207" t="s">
        <v>8</v>
      </c>
      <c r="SKK88" s="207" t="s">
        <v>1036</v>
      </c>
      <c r="SKL88" s="207" t="s">
        <v>1586</v>
      </c>
      <c r="SKM88" s="207" t="s">
        <v>1587</v>
      </c>
      <c r="SKN88" s="207" t="s">
        <v>8</v>
      </c>
      <c r="SKO88" s="207" t="s">
        <v>1036</v>
      </c>
      <c r="SKP88" s="207" t="s">
        <v>1586</v>
      </c>
      <c r="SKQ88" s="207" t="s">
        <v>1587</v>
      </c>
      <c r="SKR88" s="207" t="s">
        <v>8</v>
      </c>
      <c r="SKS88" s="207" t="s">
        <v>1036</v>
      </c>
      <c r="SKT88" s="207" t="s">
        <v>1586</v>
      </c>
      <c r="SKU88" s="207" t="s">
        <v>1587</v>
      </c>
      <c r="SKV88" s="207" t="s">
        <v>8</v>
      </c>
      <c r="SKW88" s="207" t="s">
        <v>1036</v>
      </c>
      <c r="SKX88" s="207" t="s">
        <v>1586</v>
      </c>
      <c r="SKY88" s="207" t="s">
        <v>1587</v>
      </c>
      <c r="SKZ88" s="207" t="s">
        <v>8</v>
      </c>
      <c r="SLA88" s="207" t="s">
        <v>1036</v>
      </c>
      <c r="SLB88" s="207" t="s">
        <v>1586</v>
      </c>
      <c r="SLC88" s="207" t="s">
        <v>1587</v>
      </c>
      <c r="SLD88" s="207" t="s">
        <v>8</v>
      </c>
      <c r="SLE88" s="207" t="s">
        <v>1036</v>
      </c>
      <c r="SLF88" s="207" t="s">
        <v>1586</v>
      </c>
      <c r="SLG88" s="207" t="s">
        <v>1587</v>
      </c>
      <c r="SLH88" s="207" t="s">
        <v>8</v>
      </c>
      <c r="SLI88" s="207" t="s">
        <v>1036</v>
      </c>
      <c r="SLJ88" s="207" t="s">
        <v>1586</v>
      </c>
      <c r="SLK88" s="207" t="s">
        <v>1587</v>
      </c>
      <c r="SLL88" s="207" t="s">
        <v>8</v>
      </c>
      <c r="SLM88" s="207" t="s">
        <v>1036</v>
      </c>
      <c r="SLN88" s="207" t="s">
        <v>1586</v>
      </c>
      <c r="SLO88" s="207" t="s">
        <v>1587</v>
      </c>
      <c r="SLP88" s="207" t="s">
        <v>8</v>
      </c>
      <c r="SLQ88" s="207" t="s">
        <v>1036</v>
      </c>
      <c r="SLR88" s="207" t="s">
        <v>1586</v>
      </c>
      <c r="SLS88" s="207" t="s">
        <v>1587</v>
      </c>
      <c r="SLT88" s="207" t="s">
        <v>8</v>
      </c>
      <c r="SLU88" s="207" t="s">
        <v>1036</v>
      </c>
      <c r="SLV88" s="207" t="s">
        <v>1586</v>
      </c>
      <c r="SLW88" s="207" t="s">
        <v>1587</v>
      </c>
      <c r="SLX88" s="207" t="s">
        <v>8</v>
      </c>
      <c r="SLY88" s="207" t="s">
        <v>1036</v>
      </c>
      <c r="SLZ88" s="207" t="s">
        <v>1586</v>
      </c>
      <c r="SMA88" s="207" t="s">
        <v>1587</v>
      </c>
      <c r="SMB88" s="207" t="s">
        <v>8</v>
      </c>
      <c r="SMC88" s="207" t="s">
        <v>1036</v>
      </c>
      <c r="SMD88" s="207" t="s">
        <v>1586</v>
      </c>
      <c r="SME88" s="207" t="s">
        <v>1587</v>
      </c>
      <c r="SMF88" s="207" t="s">
        <v>8</v>
      </c>
      <c r="SMG88" s="207" t="s">
        <v>1036</v>
      </c>
      <c r="SMH88" s="207" t="s">
        <v>1586</v>
      </c>
      <c r="SMI88" s="207" t="s">
        <v>1587</v>
      </c>
      <c r="SMJ88" s="207" t="s">
        <v>8</v>
      </c>
      <c r="SMK88" s="207" t="s">
        <v>1036</v>
      </c>
      <c r="SML88" s="207" t="s">
        <v>1586</v>
      </c>
      <c r="SMM88" s="207" t="s">
        <v>1587</v>
      </c>
      <c r="SMN88" s="207" t="s">
        <v>8</v>
      </c>
      <c r="SMO88" s="207" t="s">
        <v>1036</v>
      </c>
      <c r="SMP88" s="207" t="s">
        <v>1586</v>
      </c>
      <c r="SMQ88" s="207" t="s">
        <v>1587</v>
      </c>
      <c r="SMR88" s="207" t="s">
        <v>8</v>
      </c>
      <c r="SMS88" s="207" t="s">
        <v>1036</v>
      </c>
      <c r="SMT88" s="207" t="s">
        <v>1586</v>
      </c>
      <c r="SMU88" s="207" t="s">
        <v>1587</v>
      </c>
      <c r="SMV88" s="207" t="s">
        <v>8</v>
      </c>
      <c r="SMW88" s="207" t="s">
        <v>1036</v>
      </c>
      <c r="SMX88" s="207" t="s">
        <v>1586</v>
      </c>
      <c r="SMY88" s="207" t="s">
        <v>1587</v>
      </c>
      <c r="SMZ88" s="207" t="s">
        <v>8</v>
      </c>
      <c r="SNA88" s="207" t="s">
        <v>1036</v>
      </c>
      <c r="SNB88" s="207" t="s">
        <v>1586</v>
      </c>
      <c r="SNC88" s="207" t="s">
        <v>1587</v>
      </c>
      <c r="SND88" s="207" t="s">
        <v>8</v>
      </c>
      <c r="SNE88" s="207" t="s">
        <v>1036</v>
      </c>
      <c r="SNF88" s="207" t="s">
        <v>1586</v>
      </c>
      <c r="SNG88" s="207" t="s">
        <v>1587</v>
      </c>
      <c r="SNH88" s="207" t="s">
        <v>8</v>
      </c>
      <c r="SNI88" s="207" t="s">
        <v>1036</v>
      </c>
      <c r="SNJ88" s="207" t="s">
        <v>1586</v>
      </c>
      <c r="SNK88" s="207" t="s">
        <v>1587</v>
      </c>
      <c r="SNL88" s="207" t="s">
        <v>8</v>
      </c>
      <c r="SNM88" s="207" t="s">
        <v>1036</v>
      </c>
      <c r="SNN88" s="207" t="s">
        <v>1586</v>
      </c>
      <c r="SNO88" s="207" t="s">
        <v>1587</v>
      </c>
      <c r="SNP88" s="207" t="s">
        <v>8</v>
      </c>
      <c r="SNQ88" s="207" t="s">
        <v>1036</v>
      </c>
      <c r="SNR88" s="207" t="s">
        <v>1586</v>
      </c>
      <c r="SNS88" s="207" t="s">
        <v>1587</v>
      </c>
      <c r="SNT88" s="207" t="s">
        <v>8</v>
      </c>
      <c r="SNU88" s="207" t="s">
        <v>1036</v>
      </c>
      <c r="SNV88" s="207" t="s">
        <v>1586</v>
      </c>
      <c r="SNW88" s="207" t="s">
        <v>1587</v>
      </c>
      <c r="SNX88" s="207" t="s">
        <v>8</v>
      </c>
      <c r="SNY88" s="207" t="s">
        <v>1036</v>
      </c>
      <c r="SNZ88" s="207" t="s">
        <v>1586</v>
      </c>
      <c r="SOA88" s="207" t="s">
        <v>1587</v>
      </c>
      <c r="SOB88" s="207" t="s">
        <v>8</v>
      </c>
      <c r="SOC88" s="207" t="s">
        <v>1036</v>
      </c>
      <c r="SOD88" s="207" t="s">
        <v>1586</v>
      </c>
      <c r="SOE88" s="207" t="s">
        <v>1587</v>
      </c>
      <c r="SOF88" s="207" t="s">
        <v>8</v>
      </c>
      <c r="SOG88" s="207" t="s">
        <v>1036</v>
      </c>
      <c r="SOH88" s="207" t="s">
        <v>1586</v>
      </c>
      <c r="SOI88" s="207" t="s">
        <v>1587</v>
      </c>
      <c r="SOJ88" s="207" t="s">
        <v>8</v>
      </c>
      <c r="SOK88" s="207" t="s">
        <v>1036</v>
      </c>
      <c r="SOL88" s="207" t="s">
        <v>1586</v>
      </c>
      <c r="SOM88" s="207" t="s">
        <v>1587</v>
      </c>
      <c r="SON88" s="207" t="s">
        <v>8</v>
      </c>
      <c r="SOO88" s="207" t="s">
        <v>1036</v>
      </c>
      <c r="SOP88" s="207" t="s">
        <v>1586</v>
      </c>
      <c r="SOQ88" s="207" t="s">
        <v>1587</v>
      </c>
      <c r="SOR88" s="207" t="s">
        <v>8</v>
      </c>
      <c r="SOS88" s="207" t="s">
        <v>1036</v>
      </c>
      <c r="SOT88" s="207" t="s">
        <v>1586</v>
      </c>
      <c r="SOU88" s="207" t="s">
        <v>1587</v>
      </c>
      <c r="SOV88" s="207" t="s">
        <v>8</v>
      </c>
      <c r="SOW88" s="207" t="s">
        <v>1036</v>
      </c>
      <c r="SOX88" s="207" t="s">
        <v>1586</v>
      </c>
      <c r="SOY88" s="207" t="s">
        <v>1587</v>
      </c>
      <c r="SOZ88" s="207" t="s">
        <v>8</v>
      </c>
      <c r="SPA88" s="207" t="s">
        <v>1036</v>
      </c>
      <c r="SPB88" s="207" t="s">
        <v>1586</v>
      </c>
      <c r="SPC88" s="207" t="s">
        <v>1587</v>
      </c>
      <c r="SPD88" s="207" t="s">
        <v>8</v>
      </c>
      <c r="SPE88" s="207" t="s">
        <v>1036</v>
      </c>
      <c r="SPF88" s="207" t="s">
        <v>1586</v>
      </c>
      <c r="SPG88" s="207" t="s">
        <v>1587</v>
      </c>
      <c r="SPH88" s="207" t="s">
        <v>8</v>
      </c>
      <c r="SPI88" s="207" t="s">
        <v>1036</v>
      </c>
      <c r="SPJ88" s="207" t="s">
        <v>1586</v>
      </c>
      <c r="SPK88" s="207" t="s">
        <v>1587</v>
      </c>
      <c r="SPL88" s="207" t="s">
        <v>8</v>
      </c>
      <c r="SPM88" s="207" t="s">
        <v>1036</v>
      </c>
      <c r="SPN88" s="207" t="s">
        <v>1586</v>
      </c>
      <c r="SPO88" s="207" t="s">
        <v>1587</v>
      </c>
      <c r="SPP88" s="207" t="s">
        <v>8</v>
      </c>
      <c r="SPQ88" s="207" t="s">
        <v>1036</v>
      </c>
      <c r="SPR88" s="207" t="s">
        <v>1586</v>
      </c>
      <c r="SPS88" s="207" t="s">
        <v>1587</v>
      </c>
      <c r="SPT88" s="207" t="s">
        <v>8</v>
      </c>
      <c r="SPU88" s="207" t="s">
        <v>1036</v>
      </c>
      <c r="SPV88" s="207" t="s">
        <v>1586</v>
      </c>
      <c r="SPW88" s="207" t="s">
        <v>1587</v>
      </c>
      <c r="SPX88" s="207" t="s">
        <v>8</v>
      </c>
      <c r="SPY88" s="207" t="s">
        <v>1036</v>
      </c>
      <c r="SPZ88" s="207" t="s">
        <v>1586</v>
      </c>
      <c r="SQA88" s="207" t="s">
        <v>1587</v>
      </c>
      <c r="SQB88" s="207" t="s">
        <v>8</v>
      </c>
      <c r="SQC88" s="207" t="s">
        <v>1036</v>
      </c>
      <c r="SQD88" s="207" t="s">
        <v>1586</v>
      </c>
      <c r="SQE88" s="207" t="s">
        <v>1587</v>
      </c>
      <c r="SQF88" s="207" t="s">
        <v>8</v>
      </c>
      <c r="SQG88" s="207" t="s">
        <v>1036</v>
      </c>
      <c r="SQH88" s="207" t="s">
        <v>1586</v>
      </c>
      <c r="SQI88" s="207" t="s">
        <v>1587</v>
      </c>
      <c r="SQJ88" s="207" t="s">
        <v>8</v>
      </c>
      <c r="SQK88" s="207" t="s">
        <v>1036</v>
      </c>
      <c r="SQL88" s="207" t="s">
        <v>1586</v>
      </c>
      <c r="SQM88" s="207" t="s">
        <v>1587</v>
      </c>
      <c r="SQN88" s="207" t="s">
        <v>8</v>
      </c>
      <c r="SQO88" s="207" t="s">
        <v>1036</v>
      </c>
      <c r="SQP88" s="207" t="s">
        <v>1586</v>
      </c>
      <c r="SQQ88" s="207" t="s">
        <v>1587</v>
      </c>
      <c r="SQR88" s="207" t="s">
        <v>8</v>
      </c>
      <c r="SQS88" s="207" t="s">
        <v>1036</v>
      </c>
      <c r="SQT88" s="207" t="s">
        <v>1586</v>
      </c>
      <c r="SQU88" s="207" t="s">
        <v>1587</v>
      </c>
      <c r="SQV88" s="207" t="s">
        <v>8</v>
      </c>
      <c r="SQW88" s="207" t="s">
        <v>1036</v>
      </c>
      <c r="SQX88" s="207" t="s">
        <v>1586</v>
      </c>
      <c r="SQY88" s="207" t="s">
        <v>1587</v>
      </c>
      <c r="SQZ88" s="207" t="s">
        <v>8</v>
      </c>
      <c r="SRA88" s="207" t="s">
        <v>1036</v>
      </c>
      <c r="SRB88" s="207" t="s">
        <v>1586</v>
      </c>
      <c r="SRC88" s="207" t="s">
        <v>1587</v>
      </c>
      <c r="SRD88" s="207" t="s">
        <v>8</v>
      </c>
      <c r="SRE88" s="207" t="s">
        <v>1036</v>
      </c>
      <c r="SRF88" s="207" t="s">
        <v>1586</v>
      </c>
      <c r="SRG88" s="207" t="s">
        <v>1587</v>
      </c>
      <c r="SRH88" s="207" t="s">
        <v>8</v>
      </c>
      <c r="SRI88" s="207" t="s">
        <v>1036</v>
      </c>
      <c r="SRJ88" s="207" t="s">
        <v>1586</v>
      </c>
      <c r="SRK88" s="207" t="s">
        <v>1587</v>
      </c>
      <c r="SRL88" s="207" t="s">
        <v>8</v>
      </c>
      <c r="SRM88" s="207" t="s">
        <v>1036</v>
      </c>
      <c r="SRN88" s="207" t="s">
        <v>1586</v>
      </c>
      <c r="SRO88" s="207" t="s">
        <v>1587</v>
      </c>
      <c r="SRP88" s="207" t="s">
        <v>8</v>
      </c>
      <c r="SRQ88" s="207" t="s">
        <v>1036</v>
      </c>
      <c r="SRR88" s="207" t="s">
        <v>1586</v>
      </c>
      <c r="SRS88" s="207" t="s">
        <v>1587</v>
      </c>
      <c r="SRT88" s="207" t="s">
        <v>8</v>
      </c>
      <c r="SRU88" s="207" t="s">
        <v>1036</v>
      </c>
      <c r="SRV88" s="207" t="s">
        <v>1586</v>
      </c>
      <c r="SRW88" s="207" t="s">
        <v>1587</v>
      </c>
      <c r="SRX88" s="207" t="s">
        <v>8</v>
      </c>
      <c r="SRY88" s="207" t="s">
        <v>1036</v>
      </c>
      <c r="SRZ88" s="207" t="s">
        <v>1586</v>
      </c>
      <c r="SSA88" s="207" t="s">
        <v>1587</v>
      </c>
      <c r="SSB88" s="207" t="s">
        <v>8</v>
      </c>
      <c r="SSC88" s="207" t="s">
        <v>1036</v>
      </c>
      <c r="SSD88" s="207" t="s">
        <v>1586</v>
      </c>
      <c r="SSE88" s="207" t="s">
        <v>1587</v>
      </c>
      <c r="SSF88" s="207" t="s">
        <v>8</v>
      </c>
      <c r="SSG88" s="207" t="s">
        <v>1036</v>
      </c>
      <c r="SSH88" s="207" t="s">
        <v>1586</v>
      </c>
      <c r="SSI88" s="207" t="s">
        <v>1587</v>
      </c>
      <c r="SSJ88" s="207" t="s">
        <v>8</v>
      </c>
      <c r="SSK88" s="207" t="s">
        <v>1036</v>
      </c>
      <c r="SSL88" s="207" t="s">
        <v>1586</v>
      </c>
      <c r="SSM88" s="207" t="s">
        <v>1587</v>
      </c>
      <c r="SSN88" s="207" t="s">
        <v>8</v>
      </c>
      <c r="SSO88" s="207" t="s">
        <v>1036</v>
      </c>
      <c r="SSP88" s="207" t="s">
        <v>1586</v>
      </c>
      <c r="SSQ88" s="207" t="s">
        <v>1587</v>
      </c>
      <c r="SSR88" s="207" t="s">
        <v>8</v>
      </c>
      <c r="SSS88" s="207" t="s">
        <v>1036</v>
      </c>
      <c r="SST88" s="207" t="s">
        <v>1586</v>
      </c>
      <c r="SSU88" s="207" t="s">
        <v>1587</v>
      </c>
      <c r="SSV88" s="207" t="s">
        <v>8</v>
      </c>
      <c r="SSW88" s="207" t="s">
        <v>1036</v>
      </c>
      <c r="SSX88" s="207" t="s">
        <v>1586</v>
      </c>
      <c r="SSY88" s="207" t="s">
        <v>1587</v>
      </c>
      <c r="SSZ88" s="207" t="s">
        <v>8</v>
      </c>
      <c r="STA88" s="207" t="s">
        <v>1036</v>
      </c>
      <c r="STB88" s="207" t="s">
        <v>1586</v>
      </c>
      <c r="STC88" s="207" t="s">
        <v>1587</v>
      </c>
      <c r="STD88" s="207" t="s">
        <v>8</v>
      </c>
      <c r="STE88" s="207" t="s">
        <v>1036</v>
      </c>
      <c r="STF88" s="207" t="s">
        <v>1586</v>
      </c>
      <c r="STG88" s="207" t="s">
        <v>1587</v>
      </c>
      <c r="STH88" s="207" t="s">
        <v>8</v>
      </c>
      <c r="STI88" s="207" t="s">
        <v>1036</v>
      </c>
      <c r="STJ88" s="207" t="s">
        <v>1586</v>
      </c>
      <c r="STK88" s="207" t="s">
        <v>1587</v>
      </c>
      <c r="STL88" s="207" t="s">
        <v>8</v>
      </c>
      <c r="STM88" s="207" t="s">
        <v>1036</v>
      </c>
      <c r="STN88" s="207" t="s">
        <v>1586</v>
      </c>
      <c r="STO88" s="207" t="s">
        <v>1587</v>
      </c>
      <c r="STP88" s="207" t="s">
        <v>8</v>
      </c>
      <c r="STQ88" s="207" t="s">
        <v>1036</v>
      </c>
      <c r="STR88" s="207" t="s">
        <v>1586</v>
      </c>
      <c r="STS88" s="207" t="s">
        <v>1587</v>
      </c>
      <c r="STT88" s="207" t="s">
        <v>8</v>
      </c>
      <c r="STU88" s="207" t="s">
        <v>1036</v>
      </c>
      <c r="STV88" s="207" t="s">
        <v>1586</v>
      </c>
      <c r="STW88" s="207" t="s">
        <v>1587</v>
      </c>
      <c r="STX88" s="207" t="s">
        <v>8</v>
      </c>
      <c r="STY88" s="207" t="s">
        <v>1036</v>
      </c>
      <c r="STZ88" s="207" t="s">
        <v>1586</v>
      </c>
      <c r="SUA88" s="207" t="s">
        <v>1587</v>
      </c>
      <c r="SUB88" s="207" t="s">
        <v>8</v>
      </c>
      <c r="SUC88" s="207" t="s">
        <v>1036</v>
      </c>
      <c r="SUD88" s="207" t="s">
        <v>1586</v>
      </c>
      <c r="SUE88" s="207" t="s">
        <v>1587</v>
      </c>
      <c r="SUF88" s="207" t="s">
        <v>8</v>
      </c>
      <c r="SUG88" s="207" t="s">
        <v>1036</v>
      </c>
      <c r="SUH88" s="207" t="s">
        <v>1586</v>
      </c>
      <c r="SUI88" s="207" t="s">
        <v>1587</v>
      </c>
      <c r="SUJ88" s="207" t="s">
        <v>8</v>
      </c>
      <c r="SUK88" s="207" t="s">
        <v>1036</v>
      </c>
      <c r="SUL88" s="207" t="s">
        <v>1586</v>
      </c>
      <c r="SUM88" s="207" t="s">
        <v>1587</v>
      </c>
      <c r="SUN88" s="207" t="s">
        <v>8</v>
      </c>
      <c r="SUO88" s="207" t="s">
        <v>1036</v>
      </c>
      <c r="SUP88" s="207" t="s">
        <v>1586</v>
      </c>
      <c r="SUQ88" s="207" t="s">
        <v>1587</v>
      </c>
      <c r="SUR88" s="207" t="s">
        <v>8</v>
      </c>
      <c r="SUS88" s="207" t="s">
        <v>1036</v>
      </c>
      <c r="SUT88" s="207" t="s">
        <v>1586</v>
      </c>
      <c r="SUU88" s="207" t="s">
        <v>1587</v>
      </c>
      <c r="SUV88" s="207" t="s">
        <v>8</v>
      </c>
      <c r="SUW88" s="207" t="s">
        <v>1036</v>
      </c>
      <c r="SUX88" s="207" t="s">
        <v>1586</v>
      </c>
      <c r="SUY88" s="207" t="s">
        <v>1587</v>
      </c>
      <c r="SUZ88" s="207" t="s">
        <v>8</v>
      </c>
      <c r="SVA88" s="207" t="s">
        <v>1036</v>
      </c>
      <c r="SVB88" s="207" t="s">
        <v>1586</v>
      </c>
      <c r="SVC88" s="207" t="s">
        <v>1587</v>
      </c>
      <c r="SVD88" s="207" t="s">
        <v>8</v>
      </c>
      <c r="SVE88" s="207" t="s">
        <v>1036</v>
      </c>
      <c r="SVF88" s="207" t="s">
        <v>1586</v>
      </c>
      <c r="SVG88" s="207" t="s">
        <v>1587</v>
      </c>
      <c r="SVH88" s="207" t="s">
        <v>8</v>
      </c>
      <c r="SVI88" s="207" t="s">
        <v>1036</v>
      </c>
      <c r="SVJ88" s="207" t="s">
        <v>1586</v>
      </c>
      <c r="SVK88" s="207" t="s">
        <v>1587</v>
      </c>
      <c r="SVL88" s="207" t="s">
        <v>8</v>
      </c>
      <c r="SVM88" s="207" t="s">
        <v>1036</v>
      </c>
      <c r="SVN88" s="207" t="s">
        <v>1586</v>
      </c>
      <c r="SVO88" s="207" t="s">
        <v>1587</v>
      </c>
      <c r="SVP88" s="207" t="s">
        <v>8</v>
      </c>
      <c r="SVQ88" s="207" t="s">
        <v>1036</v>
      </c>
      <c r="SVR88" s="207" t="s">
        <v>1586</v>
      </c>
      <c r="SVS88" s="207" t="s">
        <v>1587</v>
      </c>
      <c r="SVT88" s="207" t="s">
        <v>8</v>
      </c>
      <c r="SVU88" s="207" t="s">
        <v>1036</v>
      </c>
      <c r="SVV88" s="207" t="s">
        <v>1586</v>
      </c>
      <c r="SVW88" s="207" t="s">
        <v>1587</v>
      </c>
      <c r="SVX88" s="207" t="s">
        <v>8</v>
      </c>
      <c r="SVY88" s="207" t="s">
        <v>1036</v>
      </c>
      <c r="SVZ88" s="207" t="s">
        <v>1586</v>
      </c>
      <c r="SWA88" s="207" t="s">
        <v>1587</v>
      </c>
      <c r="SWB88" s="207" t="s">
        <v>8</v>
      </c>
      <c r="SWC88" s="207" t="s">
        <v>1036</v>
      </c>
      <c r="SWD88" s="207" t="s">
        <v>1586</v>
      </c>
      <c r="SWE88" s="207" t="s">
        <v>1587</v>
      </c>
      <c r="SWF88" s="207" t="s">
        <v>8</v>
      </c>
      <c r="SWG88" s="207" t="s">
        <v>1036</v>
      </c>
      <c r="SWH88" s="207" t="s">
        <v>1586</v>
      </c>
      <c r="SWI88" s="207" t="s">
        <v>1587</v>
      </c>
      <c r="SWJ88" s="207" t="s">
        <v>8</v>
      </c>
      <c r="SWK88" s="207" t="s">
        <v>1036</v>
      </c>
      <c r="SWL88" s="207" t="s">
        <v>1586</v>
      </c>
      <c r="SWM88" s="207" t="s">
        <v>1587</v>
      </c>
      <c r="SWN88" s="207" t="s">
        <v>8</v>
      </c>
      <c r="SWO88" s="207" t="s">
        <v>1036</v>
      </c>
      <c r="SWP88" s="207" t="s">
        <v>1586</v>
      </c>
      <c r="SWQ88" s="207" t="s">
        <v>1587</v>
      </c>
      <c r="SWR88" s="207" t="s">
        <v>8</v>
      </c>
      <c r="SWS88" s="207" t="s">
        <v>1036</v>
      </c>
      <c r="SWT88" s="207" t="s">
        <v>1586</v>
      </c>
      <c r="SWU88" s="207" t="s">
        <v>1587</v>
      </c>
      <c r="SWV88" s="207" t="s">
        <v>8</v>
      </c>
      <c r="SWW88" s="207" t="s">
        <v>1036</v>
      </c>
      <c r="SWX88" s="207" t="s">
        <v>1586</v>
      </c>
      <c r="SWY88" s="207" t="s">
        <v>1587</v>
      </c>
      <c r="SWZ88" s="207" t="s">
        <v>8</v>
      </c>
      <c r="SXA88" s="207" t="s">
        <v>1036</v>
      </c>
      <c r="SXB88" s="207" t="s">
        <v>1586</v>
      </c>
      <c r="SXC88" s="207" t="s">
        <v>1587</v>
      </c>
      <c r="SXD88" s="207" t="s">
        <v>8</v>
      </c>
      <c r="SXE88" s="207" t="s">
        <v>1036</v>
      </c>
      <c r="SXF88" s="207" t="s">
        <v>1586</v>
      </c>
      <c r="SXG88" s="207" t="s">
        <v>1587</v>
      </c>
      <c r="SXH88" s="207" t="s">
        <v>8</v>
      </c>
      <c r="SXI88" s="207" t="s">
        <v>1036</v>
      </c>
      <c r="SXJ88" s="207" t="s">
        <v>1586</v>
      </c>
      <c r="SXK88" s="207" t="s">
        <v>1587</v>
      </c>
      <c r="SXL88" s="207" t="s">
        <v>8</v>
      </c>
      <c r="SXM88" s="207" t="s">
        <v>1036</v>
      </c>
      <c r="SXN88" s="207" t="s">
        <v>1586</v>
      </c>
      <c r="SXO88" s="207" t="s">
        <v>1587</v>
      </c>
      <c r="SXP88" s="207" t="s">
        <v>8</v>
      </c>
      <c r="SXQ88" s="207" t="s">
        <v>1036</v>
      </c>
      <c r="SXR88" s="207" t="s">
        <v>1586</v>
      </c>
      <c r="SXS88" s="207" t="s">
        <v>1587</v>
      </c>
      <c r="SXT88" s="207" t="s">
        <v>8</v>
      </c>
      <c r="SXU88" s="207" t="s">
        <v>1036</v>
      </c>
      <c r="SXV88" s="207" t="s">
        <v>1586</v>
      </c>
      <c r="SXW88" s="207" t="s">
        <v>1587</v>
      </c>
      <c r="SXX88" s="207" t="s">
        <v>8</v>
      </c>
      <c r="SXY88" s="207" t="s">
        <v>1036</v>
      </c>
      <c r="SXZ88" s="207" t="s">
        <v>1586</v>
      </c>
      <c r="SYA88" s="207" t="s">
        <v>1587</v>
      </c>
      <c r="SYB88" s="207" t="s">
        <v>8</v>
      </c>
      <c r="SYC88" s="207" t="s">
        <v>1036</v>
      </c>
      <c r="SYD88" s="207" t="s">
        <v>1586</v>
      </c>
      <c r="SYE88" s="207" t="s">
        <v>1587</v>
      </c>
      <c r="SYF88" s="207" t="s">
        <v>8</v>
      </c>
      <c r="SYG88" s="207" t="s">
        <v>1036</v>
      </c>
      <c r="SYH88" s="207" t="s">
        <v>1586</v>
      </c>
      <c r="SYI88" s="207" t="s">
        <v>1587</v>
      </c>
      <c r="SYJ88" s="207" t="s">
        <v>8</v>
      </c>
      <c r="SYK88" s="207" t="s">
        <v>1036</v>
      </c>
      <c r="SYL88" s="207" t="s">
        <v>1586</v>
      </c>
      <c r="SYM88" s="207" t="s">
        <v>1587</v>
      </c>
      <c r="SYN88" s="207" t="s">
        <v>8</v>
      </c>
      <c r="SYO88" s="207" t="s">
        <v>1036</v>
      </c>
      <c r="SYP88" s="207" t="s">
        <v>1586</v>
      </c>
      <c r="SYQ88" s="207" t="s">
        <v>1587</v>
      </c>
      <c r="SYR88" s="207" t="s">
        <v>8</v>
      </c>
      <c r="SYS88" s="207" t="s">
        <v>1036</v>
      </c>
      <c r="SYT88" s="207" t="s">
        <v>1586</v>
      </c>
      <c r="SYU88" s="207" t="s">
        <v>1587</v>
      </c>
      <c r="SYV88" s="207" t="s">
        <v>8</v>
      </c>
      <c r="SYW88" s="207" t="s">
        <v>1036</v>
      </c>
      <c r="SYX88" s="207" t="s">
        <v>1586</v>
      </c>
      <c r="SYY88" s="207" t="s">
        <v>1587</v>
      </c>
      <c r="SYZ88" s="207" t="s">
        <v>8</v>
      </c>
      <c r="SZA88" s="207" t="s">
        <v>1036</v>
      </c>
      <c r="SZB88" s="207" t="s">
        <v>1586</v>
      </c>
      <c r="SZC88" s="207" t="s">
        <v>1587</v>
      </c>
      <c r="SZD88" s="207" t="s">
        <v>8</v>
      </c>
      <c r="SZE88" s="207" t="s">
        <v>1036</v>
      </c>
      <c r="SZF88" s="207" t="s">
        <v>1586</v>
      </c>
      <c r="SZG88" s="207" t="s">
        <v>1587</v>
      </c>
      <c r="SZH88" s="207" t="s">
        <v>8</v>
      </c>
      <c r="SZI88" s="207" t="s">
        <v>1036</v>
      </c>
      <c r="SZJ88" s="207" t="s">
        <v>1586</v>
      </c>
      <c r="SZK88" s="207" t="s">
        <v>1587</v>
      </c>
      <c r="SZL88" s="207" t="s">
        <v>8</v>
      </c>
      <c r="SZM88" s="207" t="s">
        <v>1036</v>
      </c>
      <c r="SZN88" s="207" t="s">
        <v>1586</v>
      </c>
      <c r="SZO88" s="207" t="s">
        <v>1587</v>
      </c>
      <c r="SZP88" s="207" t="s">
        <v>8</v>
      </c>
      <c r="SZQ88" s="207" t="s">
        <v>1036</v>
      </c>
      <c r="SZR88" s="207" t="s">
        <v>1586</v>
      </c>
      <c r="SZS88" s="207" t="s">
        <v>1587</v>
      </c>
      <c r="SZT88" s="207" t="s">
        <v>8</v>
      </c>
      <c r="SZU88" s="207" t="s">
        <v>1036</v>
      </c>
      <c r="SZV88" s="207" t="s">
        <v>1586</v>
      </c>
      <c r="SZW88" s="207" t="s">
        <v>1587</v>
      </c>
      <c r="SZX88" s="207" t="s">
        <v>8</v>
      </c>
      <c r="SZY88" s="207" t="s">
        <v>1036</v>
      </c>
      <c r="SZZ88" s="207" t="s">
        <v>1586</v>
      </c>
      <c r="TAA88" s="207" t="s">
        <v>1587</v>
      </c>
      <c r="TAB88" s="207" t="s">
        <v>8</v>
      </c>
      <c r="TAC88" s="207" t="s">
        <v>1036</v>
      </c>
      <c r="TAD88" s="207" t="s">
        <v>1586</v>
      </c>
      <c r="TAE88" s="207" t="s">
        <v>1587</v>
      </c>
      <c r="TAF88" s="207" t="s">
        <v>8</v>
      </c>
      <c r="TAG88" s="207" t="s">
        <v>1036</v>
      </c>
      <c r="TAH88" s="207" t="s">
        <v>1586</v>
      </c>
      <c r="TAI88" s="207" t="s">
        <v>1587</v>
      </c>
      <c r="TAJ88" s="207" t="s">
        <v>8</v>
      </c>
      <c r="TAK88" s="207" t="s">
        <v>1036</v>
      </c>
      <c r="TAL88" s="207" t="s">
        <v>1586</v>
      </c>
      <c r="TAM88" s="207" t="s">
        <v>1587</v>
      </c>
      <c r="TAN88" s="207" t="s">
        <v>8</v>
      </c>
      <c r="TAO88" s="207" t="s">
        <v>1036</v>
      </c>
      <c r="TAP88" s="207" t="s">
        <v>1586</v>
      </c>
      <c r="TAQ88" s="207" t="s">
        <v>1587</v>
      </c>
      <c r="TAR88" s="207" t="s">
        <v>8</v>
      </c>
      <c r="TAS88" s="207" t="s">
        <v>1036</v>
      </c>
      <c r="TAT88" s="207" t="s">
        <v>1586</v>
      </c>
      <c r="TAU88" s="207" t="s">
        <v>1587</v>
      </c>
      <c r="TAV88" s="207" t="s">
        <v>8</v>
      </c>
      <c r="TAW88" s="207" t="s">
        <v>1036</v>
      </c>
      <c r="TAX88" s="207" t="s">
        <v>1586</v>
      </c>
      <c r="TAY88" s="207" t="s">
        <v>1587</v>
      </c>
      <c r="TAZ88" s="207" t="s">
        <v>8</v>
      </c>
      <c r="TBA88" s="207" t="s">
        <v>1036</v>
      </c>
      <c r="TBB88" s="207" t="s">
        <v>1586</v>
      </c>
      <c r="TBC88" s="207" t="s">
        <v>1587</v>
      </c>
      <c r="TBD88" s="207" t="s">
        <v>8</v>
      </c>
      <c r="TBE88" s="207" t="s">
        <v>1036</v>
      </c>
      <c r="TBF88" s="207" t="s">
        <v>1586</v>
      </c>
      <c r="TBG88" s="207" t="s">
        <v>1587</v>
      </c>
      <c r="TBH88" s="207" t="s">
        <v>8</v>
      </c>
      <c r="TBI88" s="207" t="s">
        <v>1036</v>
      </c>
      <c r="TBJ88" s="207" t="s">
        <v>1586</v>
      </c>
      <c r="TBK88" s="207" t="s">
        <v>1587</v>
      </c>
      <c r="TBL88" s="207" t="s">
        <v>8</v>
      </c>
      <c r="TBM88" s="207" t="s">
        <v>1036</v>
      </c>
      <c r="TBN88" s="207" t="s">
        <v>1586</v>
      </c>
      <c r="TBO88" s="207" t="s">
        <v>1587</v>
      </c>
      <c r="TBP88" s="207" t="s">
        <v>8</v>
      </c>
      <c r="TBQ88" s="207" t="s">
        <v>1036</v>
      </c>
      <c r="TBR88" s="207" t="s">
        <v>1586</v>
      </c>
      <c r="TBS88" s="207" t="s">
        <v>1587</v>
      </c>
      <c r="TBT88" s="207" t="s">
        <v>8</v>
      </c>
      <c r="TBU88" s="207" t="s">
        <v>1036</v>
      </c>
      <c r="TBV88" s="207" t="s">
        <v>1586</v>
      </c>
      <c r="TBW88" s="207" t="s">
        <v>1587</v>
      </c>
      <c r="TBX88" s="207" t="s">
        <v>8</v>
      </c>
      <c r="TBY88" s="207" t="s">
        <v>1036</v>
      </c>
      <c r="TBZ88" s="207" t="s">
        <v>1586</v>
      </c>
      <c r="TCA88" s="207" t="s">
        <v>1587</v>
      </c>
      <c r="TCB88" s="207" t="s">
        <v>8</v>
      </c>
      <c r="TCC88" s="207" t="s">
        <v>1036</v>
      </c>
      <c r="TCD88" s="207" t="s">
        <v>1586</v>
      </c>
      <c r="TCE88" s="207" t="s">
        <v>1587</v>
      </c>
      <c r="TCF88" s="207" t="s">
        <v>8</v>
      </c>
      <c r="TCG88" s="207" t="s">
        <v>1036</v>
      </c>
      <c r="TCH88" s="207" t="s">
        <v>1586</v>
      </c>
      <c r="TCI88" s="207" t="s">
        <v>1587</v>
      </c>
      <c r="TCJ88" s="207" t="s">
        <v>8</v>
      </c>
      <c r="TCK88" s="207" t="s">
        <v>1036</v>
      </c>
      <c r="TCL88" s="207" t="s">
        <v>1586</v>
      </c>
      <c r="TCM88" s="207" t="s">
        <v>1587</v>
      </c>
      <c r="TCN88" s="207" t="s">
        <v>8</v>
      </c>
      <c r="TCO88" s="207" t="s">
        <v>1036</v>
      </c>
      <c r="TCP88" s="207" t="s">
        <v>1586</v>
      </c>
      <c r="TCQ88" s="207" t="s">
        <v>1587</v>
      </c>
      <c r="TCR88" s="207" t="s">
        <v>8</v>
      </c>
      <c r="TCS88" s="207" t="s">
        <v>1036</v>
      </c>
      <c r="TCT88" s="207" t="s">
        <v>1586</v>
      </c>
      <c r="TCU88" s="207" t="s">
        <v>1587</v>
      </c>
      <c r="TCV88" s="207" t="s">
        <v>8</v>
      </c>
      <c r="TCW88" s="207" t="s">
        <v>1036</v>
      </c>
      <c r="TCX88" s="207" t="s">
        <v>1586</v>
      </c>
      <c r="TCY88" s="207" t="s">
        <v>1587</v>
      </c>
      <c r="TCZ88" s="207" t="s">
        <v>8</v>
      </c>
      <c r="TDA88" s="207" t="s">
        <v>1036</v>
      </c>
      <c r="TDB88" s="207" t="s">
        <v>1586</v>
      </c>
      <c r="TDC88" s="207" t="s">
        <v>1587</v>
      </c>
      <c r="TDD88" s="207" t="s">
        <v>8</v>
      </c>
      <c r="TDE88" s="207" t="s">
        <v>1036</v>
      </c>
      <c r="TDF88" s="207" t="s">
        <v>1586</v>
      </c>
      <c r="TDG88" s="207" t="s">
        <v>1587</v>
      </c>
      <c r="TDH88" s="207" t="s">
        <v>8</v>
      </c>
      <c r="TDI88" s="207" t="s">
        <v>1036</v>
      </c>
      <c r="TDJ88" s="207" t="s">
        <v>1586</v>
      </c>
      <c r="TDK88" s="207" t="s">
        <v>1587</v>
      </c>
      <c r="TDL88" s="207" t="s">
        <v>8</v>
      </c>
      <c r="TDM88" s="207" t="s">
        <v>1036</v>
      </c>
      <c r="TDN88" s="207" t="s">
        <v>1586</v>
      </c>
      <c r="TDO88" s="207" t="s">
        <v>1587</v>
      </c>
      <c r="TDP88" s="207" t="s">
        <v>8</v>
      </c>
      <c r="TDQ88" s="207" t="s">
        <v>1036</v>
      </c>
      <c r="TDR88" s="207" t="s">
        <v>1586</v>
      </c>
      <c r="TDS88" s="207" t="s">
        <v>1587</v>
      </c>
      <c r="TDT88" s="207" t="s">
        <v>8</v>
      </c>
      <c r="TDU88" s="207" t="s">
        <v>1036</v>
      </c>
      <c r="TDV88" s="207" t="s">
        <v>1586</v>
      </c>
      <c r="TDW88" s="207" t="s">
        <v>1587</v>
      </c>
      <c r="TDX88" s="207" t="s">
        <v>8</v>
      </c>
      <c r="TDY88" s="207" t="s">
        <v>1036</v>
      </c>
      <c r="TDZ88" s="207" t="s">
        <v>1586</v>
      </c>
      <c r="TEA88" s="207" t="s">
        <v>1587</v>
      </c>
      <c r="TEB88" s="207" t="s">
        <v>8</v>
      </c>
      <c r="TEC88" s="207" t="s">
        <v>1036</v>
      </c>
      <c r="TED88" s="207" t="s">
        <v>1586</v>
      </c>
      <c r="TEE88" s="207" t="s">
        <v>1587</v>
      </c>
      <c r="TEF88" s="207" t="s">
        <v>8</v>
      </c>
      <c r="TEG88" s="207" t="s">
        <v>1036</v>
      </c>
      <c r="TEH88" s="207" t="s">
        <v>1586</v>
      </c>
      <c r="TEI88" s="207" t="s">
        <v>1587</v>
      </c>
      <c r="TEJ88" s="207" t="s">
        <v>8</v>
      </c>
      <c r="TEK88" s="207" t="s">
        <v>1036</v>
      </c>
      <c r="TEL88" s="207" t="s">
        <v>1586</v>
      </c>
      <c r="TEM88" s="207" t="s">
        <v>1587</v>
      </c>
      <c r="TEN88" s="207" t="s">
        <v>8</v>
      </c>
      <c r="TEO88" s="207" t="s">
        <v>1036</v>
      </c>
      <c r="TEP88" s="207" t="s">
        <v>1586</v>
      </c>
      <c r="TEQ88" s="207" t="s">
        <v>1587</v>
      </c>
      <c r="TER88" s="207" t="s">
        <v>8</v>
      </c>
      <c r="TES88" s="207" t="s">
        <v>1036</v>
      </c>
      <c r="TET88" s="207" t="s">
        <v>1586</v>
      </c>
      <c r="TEU88" s="207" t="s">
        <v>1587</v>
      </c>
      <c r="TEV88" s="207" t="s">
        <v>8</v>
      </c>
      <c r="TEW88" s="207" t="s">
        <v>1036</v>
      </c>
      <c r="TEX88" s="207" t="s">
        <v>1586</v>
      </c>
      <c r="TEY88" s="207" t="s">
        <v>1587</v>
      </c>
      <c r="TEZ88" s="207" t="s">
        <v>8</v>
      </c>
      <c r="TFA88" s="207" t="s">
        <v>1036</v>
      </c>
      <c r="TFB88" s="207" t="s">
        <v>1586</v>
      </c>
      <c r="TFC88" s="207" t="s">
        <v>1587</v>
      </c>
      <c r="TFD88" s="207" t="s">
        <v>8</v>
      </c>
      <c r="TFE88" s="207" t="s">
        <v>1036</v>
      </c>
      <c r="TFF88" s="207" t="s">
        <v>1586</v>
      </c>
      <c r="TFG88" s="207" t="s">
        <v>1587</v>
      </c>
      <c r="TFH88" s="207" t="s">
        <v>8</v>
      </c>
      <c r="TFI88" s="207" t="s">
        <v>1036</v>
      </c>
      <c r="TFJ88" s="207" t="s">
        <v>1586</v>
      </c>
      <c r="TFK88" s="207" t="s">
        <v>1587</v>
      </c>
      <c r="TFL88" s="207" t="s">
        <v>8</v>
      </c>
      <c r="TFM88" s="207" t="s">
        <v>1036</v>
      </c>
      <c r="TFN88" s="207" t="s">
        <v>1586</v>
      </c>
      <c r="TFO88" s="207" t="s">
        <v>1587</v>
      </c>
      <c r="TFP88" s="207" t="s">
        <v>8</v>
      </c>
      <c r="TFQ88" s="207" t="s">
        <v>1036</v>
      </c>
      <c r="TFR88" s="207" t="s">
        <v>1586</v>
      </c>
      <c r="TFS88" s="207" t="s">
        <v>1587</v>
      </c>
      <c r="TFT88" s="207" t="s">
        <v>8</v>
      </c>
      <c r="TFU88" s="207" t="s">
        <v>1036</v>
      </c>
      <c r="TFV88" s="207" t="s">
        <v>1586</v>
      </c>
      <c r="TFW88" s="207" t="s">
        <v>1587</v>
      </c>
      <c r="TFX88" s="207" t="s">
        <v>8</v>
      </c>
      <c r="TFY88" s="207" t="s">
        <v>1036</v>
      </c>
      <c r="TFZ88" s="207" t="s">
        <v>1586</v>
      </c>
      <c r="TGA88" s="207" t="s">
        <v>1587</v>
      </c>
      <c r="TGB88" s="207" t="s">
        <v>8</v>
      </c>
      <c r="TGC88" s="207" t="s">
        <v>1036</v>
      </c>
      <c r="TGD88" s="207" t="s">
        <v>1586</v>
      </c>
      <c r="TGE88" s="207" t="s">
        <v>1587</v>
      </c>
      <c r="TGF88" s="207" t="s">
        <v>8</v>
      </c>
      <c r="TGG88" s="207" t="s">
        <v>1036</v>
      </c>
      <c r="TGH88" s="207" t="s">
        <v>1586</v>
      </c>
      <c r="TGI88" s="207" t="s">
        <v>1587</v>
      </c>
      <c r="TGJ88" s="207" t="s">
        <v>8</v>
      </c>
      <c r="TGK88" s="207" t="s">
        <v>1036</v>
      </c>
      <c r="TGL88" s="207" t="s">
        <v>1586</v>
      </c>
      <c r="TGM88" s="207" t="s">
        <v>1587</v>
      </c>
      <c r="TGN88" s="207" t="s">
        <v>8</v>
      </c>
      <c r="TGO88" s="207" t="s">
        <v>1036</v>
      </c>
      <c r="TGP88" s="207" t="s">
        <v>1586</v>
      </c>
      <c r="TGQ88" s="207" t="s">
        <v>1587</v>
      </c>
      <c r="TGR88" s="207" t="s">
        <v>8</v>
      </c>
      <c r="TGS88" s="207" t="s">
        <v>1036</v>
      </c>
      <c r="TGT88" s="207" t="s">
        <v>1586</v>
      </c>
      <c r="TGU88" s="207" t="s">
        <v>1587</v>
      </c>
      <c r="TGV88" s="207" t="s">
        <v>8</v>
      </c>
      <c r="TGW88" s="207" t="s">
        <v>1036</v>
      </c>
      <c r="TGX88" s="207" t="s">
        <v>1586</v>
      </c>
      <c r="TGY88" s="207" t="s">
        <v>1587</v>
      </c>
      <c r="TGZ88" s="207" t="s">
        <v>8</v>
      </c>
      <c r="THA88" s="207" t="s">
        <v>1036</v>
      </c>
      <c r="THB88" s="207" t="s">
        <v>1586</v>
      </c>
      <c r="THC88" s="207" t="s">
        <v>1587</v>
      </c>
      <c r="THD88" s="207" t="s">
        <v>8</v>
      </c>
      <c r="THE88" s="207" t="s">
        <v>1036</v>
      </c>
      <c r="THF88" s="207" t="s">
        <v>1586</v>
      </c>
      <c r="THG88" s="207" t="s">
        <v>1587</v>
      </c>
      <c r="THH88" s="207" t="s">
        <v>8</v>
      </c>
      <c r="THI88" s="207" t="s">
        <v>1036</v>
      </c>
      <c r="THJ88" s="207" t="s">
        <v>1586</v>
      </c>
      <c r="THK88" s="207" t="s">
        <v>1587</v>
      </c>
      <c r="THL88" s="207" t="s">
        <v>8</v>
      </c>
      <c r="THM88" s="207" t="s">
        <v>1036</v>
      </c>
      <c r="THN88" s="207" t="s">
        <v>1586</v>
      </c>
      <c r="THO88" s="207" t="s">
        <v>1587</v>
      </c>
      <c r="THP88" s="207" t="s">
        <v>8</v>
      </c>
      <c r="THQ88" s="207" t="s">
        <v>1036</v>
      </c>
      <c r="THR88" s="207" t="s">
        <v>1586</v>
      </c>
      <c r="THS88" s="207" t="s">
        <v>1587</v>
      </c>
      <c r="THT88" s="207" t="s">
        <v>8</v>
      </c>
      <c r="THU88" s="207" t="s">
        <v>1036</v>
      </c>
      <c r="THV88" s="207" t="s">
        <v>1586</v>
      </c>
      <c r="THW88" s="207" t="s">
        <v>1587</v>
      </c>
      <c r="THX88" s="207" t="s">
        <v>8</v>
      </c>
      <c r="THY88" s="207" t="s">
        <v>1036</v>
      </c>
      <c r="THZ88" s="207" t="s">
        <v>1586</v>
      </c>
      <c r="TIA88" s="207" t="s">
        <v>1587</v>
      </c>
      <c r="TIB88" s="207" t="s">
        <v>8</v>
      </c>
      <c r="TIC88" s="207" t="s">
        <v>1036</v>
      </c>
      <c r="TID88" s="207" t="s">
        <v>1586</v>
      </c>
      <c r="TIE88" s="207" t="s">
        <v>1587</v>
      </c>
      <c r="TIF88" s="207" t="s">
        <v>8</v>
      </c>
      <c r="TIG88" s="207" t="s">
        <v>1036</v>
      </c>
      <c r="TIH88" s="207" t="s">
        <v>1586</v>
      </c>
      <c r="TII88" s="207" t="s">
        <v>1587</v>
      </c>
      <c r="TIJ88" s="207" t="s">
        <v>8</v>
      </c>
      <c r="TIK88" s="207" t="s">
        <v>1036</v>
      </c>
      <c r="TIL88" s="207" t="s">
        <v>1586</v>
      </c>
      <c r="TIM88" s="207" t="s">
        <v>1587</v>
      </c>
      <c r="TIN88" s="207" t="s">
        <v>8</v>
      </c>
      <c r="TIO88" s="207" t="s">
        <v>1036</v>
      </c>
      <c r="TIP88" s="207" t="s">
        <v>1586</v>
      </c>
      <c r="TIQ88" s="207" t="s">
        <v>1587</v>
      </c>
      <c r="TIR88" s="207" t="s">
        <v>8</v>
      </c>
      <c r="TIS88" s="207" t="s">
        <v>1036</v>
      </c>
      <c r="TIT88" s="207" t="s">
        <v>1586</v>
      </c>
      <c r="TIU88" s="207" t="s">
        <v>1587</v>
      </c>
      <c r="TIV88" s="207" t="s">
        <v>8</v>
      </c>
      <c r="TIW88" s="207" t="s">
        <v>1036</v>
      </c>
      <c r="TIX88" s="207" t="s">
        <v>1586</v>
      </c>
      <c r="TIY88" s="207" t="s">
        <v>1587</v>
      </c>
      <c r="TIZ88" s="207" t="s">
        <v>8</v>
      </c>
      <c r="TJA88" s="207" t="s">
        <v>1036</v>
      </c>
      <c r="TJB88" s="207" t="s">
        <v>1586</v>
      </c>
      <c r="TJC88" s="207" t="s">
        <v>1587</v>
      </c>
      <c r="TJD88" s="207" t="s">
        <v>8</v>
      </c>
      <c r="TJE88" s="207" t="s">
        <v>1036</v>
      </c>
      <c r="TJF88" s="207" t="s">
        <v>1586</v>
      </c>
      <c r="TJG88" s="207" t="s">
        <v>1587</v>
      </c>
      <c r="TJH88" s="207" t="s">
        <v>8</v>
      </c>
      <c r="TJI88" s="207" t="s">
        <v>1036</v>
      </c>
      <c r="TJJ88" s="207" t="s">
        <v>1586</v>
      </c>
      <c r="TJK88" s="207" t="s">
        <v>1587</v>
      </c>
      <c r="TJL88" s="207" t="s">
        <v>8</v>
      </c>
      <c r="TJM88" s="207" t="s">
        <v>1036</v>
      </c>
      <c r="TJN88" s="207" t="s">
        <v>1586</v>
      </c>
      <c r="TJO88" s="207" t="s">
        <v>1587</v>
      </c>
      <c r="TJP88" s="207" t="s">
        <v>8</v>
      </c>
      <c r="TJQ88" s="207" t="s">
        <v>1036</v>
      </c>
      <c r="TJR88" s="207" t="s">
        <v>1586</v>
      </c>
      <c r="TJS88" s="207" t="s">
        <v>1587</v>
      </c>
      <c r="TJT88" s="207" t="s">
        <v>8</v>
      </c>
      <c r="TJU88" s="207" t="s">
        <v>1036</v>
      </c>
      <c r="TJV88" s="207" t="s">
        <v>1586</v>
      </c>
      <c r="TJW88" s="207" t="s">
        <v>1587</v>
      </c>
      <c r="TJX88" s="207" t="s">
        <v>8</v>
      </c>
      <c r="TJY88" s="207" t="s">
        <v>1036</v>
      </c>
      <c r="TJZ88" s="207" t="s">
        <v>1586</v>
      </c>
      <c r="TKA88" s="207" t="s">
        <v>1587</v>
      </c>
      <c r="TKB88" s="207" t="s">
        <v>8</v>
      </c>
      <c r="TKC88" s="207" t="s">
        <v>1036</v>
      </c>
      <c r="TKD88" s="207" t="s">
        <v>1586</v>
      </c>
      <c r="TKE88" s="207" t="s">
        <v>1587</v>
      </c>
      <c r="TKF88" s="207" t="s">
        <v>8</v>
      </c>
      <c r="TKG88" s="207" t="s">
        <v>1036</v>
      </c>
      <c r="TKH88" s="207" t="s">
        <v>1586</v>
      </c>
      <c r="TKI88" s="207" t="s">
        <v>1587</v>
      </c>
      <c r="TKJ88" s="207" t="s">
        <v>8</v>
      </c>
      <c r="TKK88" s="207" t="s">
        <v>1036</v>
      </c>
      <c r="TKL88" s="207" t="s">
        <v>1586</v>
      </c>
      <c r="TKM88" s="207" t="s">
        <v>1587</v>
      </c>
      <c r="TKN88" s="207" t="s">
        <v>8</v>
      </c>
      <c r="TKO88" s="207" t="s">
        <v>1036</v>
      </c>
      <c r="TKP88" s="207" t="s">
        <v>1586</v>
      </c>
      <c r="TKQ88" s="207" t="s">
        <v>1587</v>
      </c>
      <c r="TKR88" s="207" t="s">
        <v>8</v>
      </c>
      <c r="TKS88" s="207" t="s">
        <v>1036</v>
      </c>
      <c r="TKT88" s="207" t="s">
        <v>1586</v>
      </c>
      <c r="TKU88" s="207" t="s">
        <v>1587</v>
      </c>
      <c r="TKV88" s="207" t="s">
        <v>8</v>
      </c>
      <c r="TKW88" s="207" t="s">
        <v>1036</v>
      </c>
      <c r="TKX88" s="207" t="s">
        <v>1586</v>
      </c>
      <c r="TKY88" s="207" t="s">
        <v>1587</v>
      </c>
      <c r="TKZ88" s="207" t="s">
        <v>8</v>
      </c>
      <c r="TLA88" s="207" t="s">
        <v>1036</v>
      </c>
      <c r="TLB88" s="207" t="s">
        <v>1586</v>
      </c>
      <c r="TLC88" s="207" t="s">
        <v>1587</v>
      </c>
      <c r="TLD88" s="207" t="s">
        <v>8</v>
      </c>
      <c r="TLE88" s="207" t="s">
        <v>1036</v>
      </c>
      <c r="TLF88" s="207" t="s">
        <v>1586</v>
      </c>
      <c r="TLG88" s="207" t="s">
        <v>1587</v>
      </c>
      <c r="TLH88" s="207" t="s">
        <v>8</v>
      </c>
      <c r="TLI88" s="207" t="s">
        <v>1036</v>
      </c>
      <c r="TLJ88" s="207" t="s">
        <v>1586</v>
      </c>
      <c r="TLK88" s="207" t="s">
        <v>1587</v>
      </c>
      <c r="TLL88" s="207" t="s">
        <v>8</v>
      </c>
      <c r="TLM88" s="207" t="s">
        <v>1036</v>
      </c>
      <c r="TLN88" s="207" t="s">
        <v>1586</v>
      </c>
      <c r="TLO88" s="207" t="s">
        <v>1587</v>
      </c>
      <c r="TLP88" s="207" t="s">
        <v>8</v>
      </c>
      <c r="TLQ88" s="207" t="s">
        <v>1036</v>
      </c>
      <c r="TLR88" s="207" t="s">
        <v>1586</v>
      </c>
      <c r="TLS88" s="207" t="s">
        <v>1587</v>
      </c>
      <c r="TLT88" s="207" t="s">
        <v>8</v>
      </c>
      <c r="TLU88" s="207" t="s">
        <v>1036</v>
      </c>
      <c r="TLV88" s="207" t="s">
        <v>1586</v>
      </c>
      <c r="TLW88" s="207" t="s">
        <v>1587</v>
      </c>
      <c r="TLX88" s="207" t="s">
        <v>8</v>
      </c>
      <c r="TLY88" s="207" t="s">
        <v>1036</v>
      </c>
      <c r="TLZ88" s="207" t="s">
        <v>1586</v>
      </c>
      <c r="TMA88" s="207" t="s">
        <v>1587</v>
      </c>
      <c r="TMB88" s="207" t="s">
        <v>8</v>
      </c>
      <c r="TMC88" s="207" t="s">
        <v>1036</v>
      </c>
      <c r="TMD88" s="207" t="s">
        <v>1586</v>
      </c>
      <c r="TME88" s="207" t="s">
        <v>1587</v>
      </c>
      <c r="TMF88" s="207" t="s">
        <v>8</v>
      </c>
      <c r="TMG88" s="207" t="s">
        <v>1036</v>
      </c>
      <c r="TMH88" s="207" t="s">
        <v>1586</v>
      </c>
      <c r="TMI88" s="207" t="s">
        <v>1587</v>
      </c>
      <c r="TMJ88" s="207" t="s">
        <v>8</v>
      </c>
      <c r="TMK88" s="207" t="s">
        <v>1036</v>
      </c>
      <c r="TML88" s="207" t="s">
        <v>1586</v>
      </c>
      <c r="TMM88" s="207" t="s">
        <v>1587</v>
      </c>
      <c r="TMN88" s="207" t="s">
        <v>8</v>
      </c>
      <c r="TMO88" s="207" t="s">
        <v>1036</v>
      </c>
      <c r="TMP88" s="207" t="s">
        <v>1586</v>
      </c>
      <c r="TMQ88" s="207" t="s">
        <v>1587</v>
      </c>
      <c r="TMR88" s="207" t="s">
        <v>8</v>
      </c>
      <c r="TMS88" s="207" t="s">
        <v>1036</v>
      </c>
      <c r="TMT88" s="207" t="s">
        <v>1586</v>
      </c>
      <c r="TMU88" s="207" t="s">
        <v>1587</v>
      </c>
      <c r="TMV88" s="207" t="s">
        <v>8</v>
      </c>
      <c r="TMW88" s="207" t="s">
        <v>1036</v>
      </c>
      <c r="TMX88" s="207" t="s">
        <v>1586</v>
      </c>
      <c r="TMY88" s="207" t="s">
        <v>1587</v>
      </c>
      <c r="TMZ88" s="207" t="s">
        <v>8</v>
      </c>
      <c r="TNA88" s="207" t="s">
        <v>1036</v>
      </c>
      <c r="TNB88" s="207" t="s">
        <v>1586</v>
      </c>
      <c r="TNC88" s="207" t="s">
        <v>1587</v>
      </c>
      <c r="TND88" s="207" t="s">
        <v>8</v>
      </c>
      <c r="TNE88" s="207" t="s">
        <v>1036</v>
      </c>
      <c r="TNF88" s="207" t="s">
        <v>1586</v>
      </c>
      <c r="TNG88" s="207" t="s">
        <v>1587</v>
      </c>
      <c r="TNH88" s="207" t="s">
        <v>8</v>
      </c>
      <c r="TNI88" s="207" t="s">
        <v>1036</v>
      </c>
      <c r="TNJ88" s="207" t="s">
        <v>1586</v>
      </c>
      <c r="TNK88" s="207" t="s">
        <v>1587</v>
      </c>
      <c r="TNL88" s="207" t="s">
        <v>8</v>
      </c>
      <c r="TNM88" s="207" t="s">
        <v>1036</v>
      </c>
      <c r="TNN88" s="207" t="s">
        <v>1586</v>
      </c>
      <c r="TNO88" s="207" t="s">
        <v>1587</v>
      </c>
      <c r="TNP88" s="207" t="s">
        <v>8</v>
      </c>
      <c r="TNQ88" s="207" t="s">
        <v>1036</v>
      </c>
      <c r="TNR88" s="207" t="s">
        <v>1586</v>
      </c>
      <c r="TNS88" s="207" t="s">
        <v>1587</v>
      </c>
      <c r="TNT88" s="207" t="s">
        <v>8</v>
      </c>
      <c r="TNU88" s="207" t="s">
        <v>1036</v>
      </c>
      <c r="TNV88" s="207" t="s">
        <v>1586</v>
      </c>
      <c r="TNW88" s="207" t="s">
        <v>1587</v>
      </c>
      <c r="TNX88" s="207" t="s">
        <v>8</v>
      </c>
      <c r="TNY88" s="207" t="s">
        <v>1036</v>
      </c>
      <c r="TNZ88" s="207" t="s">
        <v>1586</v>
      </c>
      <c r="TOA88" s="207" t="s">
        <v>1587</v>
      </c>
      <c r="TOB88" s="207" t="s">
        <v>8</v>
      </c>
      <c r="TOC88" s="207" t="s">
        <v>1036</v>
      </c>
      <c r="TOD88" s="207" t="s">
        <v>1586</v>
      </c>
      <c r="TOE88" s="207" t="s">
        <v>1587</v>
      </c>
      <c r="TOF88" s="207" t="s">
        <v>8</v>
      </c>
      <c r="TOG88" s="207" t="s">
        <v>1036</v>
      </c>
      <c r="TOH88" s="207" t="s">
        <v>1586</v>
      </c>
      <c r="TOI88" s="207" t="s">
        <v>1587</v>
      </c>
      <c r="TOJ88" s="207" t="s">
        <v>8</v>
      </c>
      <c r="TOK88" s="207" t="s">
        <v>1036</v>
      </c>
      <c r="TOL88" s="207" t="s">
        <v>1586</v>
      </c>
      <c r="TOM88" s="207" t="s">
        <v>1587</v>
      </c>
      <c r="TON88" s="207" t="s">
        <v>8</v>
      </c>
      <c r="TOO88" s="207" t="s">
        <v>1036</v>
      </c>
      <c r="TOP88" s="207" t="s">
        <v>1586</v>
      </c>
      <c r="TOQ88" s="207" t="s">
        <v>1587</v>
      </c>
      <c r="TOR88" s="207" t="s">
        <v>8</v>
      </c>
      <c r="TOS88" s="207" t="s">
        <v>1036</v>
      </c>
      <c r="TOT88" s="207" t="s">
        <v>1586</v>
      </c>
      <c r="TOU88" s="207" t="s">
        <v>1587</v>
      </c>
      <c r="TOV88" s="207" t="s">
        <v>8</v>
      </c>
      <c r="TOW88" s="207" t="s">
        <v>1036</v>
      </c>
      <c r="TOX88" s="207" t="s">
        <v>1586</v>
      </c>
      <c r="TOY88" s="207" t="s">
        <v>1587</v>
      </c>
      <c r="TOZ88" s="207" t="s">
        <v>8</v>
      </c>
      <c r="TPA88" s="207" t="s">
        <v>1036</v>
      </c>
      <c r="TPB88" s="207" t="s">
        <v>1586</v>
      </c>
      <c r="TPC88" s="207" t="s">
        <v>1587</v>
      </c>
      <c r="TPD88" s="207" t="s">
        <v>8</v>
      </c>
      <c r="TPE88" s="207" t="s">
        <v>1036</v>
      </c>
      <c r="TPF88" s="207" t="s">
        <v>1586</v>
      </c>
      <c r="TPG88" s="207" t="s">
        <v>1587</v>
      </c>
      <c r="TPH88" s="207" t="s">
        <v>8</v>
      </c>
      <c r="TPI88" s="207" t="s">
        <v>1036</v>
      </c>
      <c r="TPJ88" s="207" t="s">
        <v>1586</v>
      </c>
      <c r="TPK88" s="207" t="s">
        <v>1587</v>
      </c>
      <c r="TPL88" s="207" t="s">
        <v>8</v>
      </c>
      <c r="TPM88" s="207" t="s">
        <v>1036</v>
      </c>
      <c r="TPN88" s="207" t="s">
        <v>1586</v>
      </c>
      <c r="TPO88" s="207" t="s">
        <v>1587</v>
      </c>
      <c r="TPP88" s="207" t="s">
        <v>8</v>
      </c>
      <c r="TPQ88" s="207" t="s">
        <v>1036</v>
      </c>
      <c r="TPR88" s="207" t="s">
        <v>1586</v>
      </c>
      <c r="TPS88" s="207" t="s">
        <v>1587</v>
      </c>
      <c r="TPT88" s="207" t="s">
        <v>8</v>
      </c>
      <c r="TPU88" s="207" t="s">
        <v>1036</v>
      </c>
      <c r="TPV88" s="207" t="s">
        <v>1586</v>
      </c>
      <c r="TPW88" s="207" t="s">
        <v>1587</v>
      </c>
      <c r="TPX88" s="207" t="s">
        <v>8</v>
      </c>
      <c r="TPY88" s="207" t="s">
        <v>1036</v>
      </c>
      <c r="TPZ88" s="207" t="s">
        <v>1586</v>
      </c>
      <c r="TQA88" s="207" t="s">
        <v>1587</v>
      </c>
      <c r="TQB88" s="207" t="s">
        <v>8</v>
      </c>
      <c r="TQC88" s="207" t="s">
        <v>1036</v>
      </c>
      <c r="TQD88" s="207" t="s">
        <v>1586</v>
      </c>
      <c r="TQE88" s="207" t="s">
        <v>1587</v>
      </c>
      <c r="TQF88" s="207" t="s">
        <v>8</v>
      </c>
      <c r="TQG88" s="207" t="s">
        <v>1036</v>
      </c>
      <c r="TQH88" s="207" t="s">
        <v>1586</v>
      </c>
      <c r="TQI88" s="207" t="s">
        <v>1587</v>
      </c>
      <c r="TQJ88" s="207" t="s">
        <v>8</v>
      </c>
      <c r="TQK88" s="207" t="s">
        <v>1036</v>
      </c>
      <c r="TQL88" s="207" t="s">
        <v>1586</v>
      </c>
      <c r="TQM88" s="207" t="s">
        <v>1587</v>
      </c>
      <c r="TQN88" s="207" t="s">
        <v>8</v>
      </c>
      <c r="TQO88" s="207" t="s">
        <v>1036</v>
      </c>
      <c r="TQP88" s="207" t="s">
        <v>1586</v>
      </c>
      <c r="TQQ88" s="207" t="s">
        <v>1587</v>
      </c>
      <c r="TQR88" s="207" t="s">
        <v>8</v>
      </c>
      <c r="TQS88" s="207" t="s">
        <v>1036</v>
      </c>
      <c r="TQT88" s="207" t="s">
        <v>1586</v>
      </c>
      <c r="TQU88" s="207" t="s">
        <v>1587</v>
      </c>
      <c r="TQV88" s="207" t="s">
        <v>8</v>
      </c>
      <c r="TQW88" s="207" t="s">
        <v>1036</v>
      </c>
      <c r="TQX88" s="207" t="s">
        <v>1586</v>
      </c>
      <c r="TQY88" s="207" t="s">
        <v>1587</v>
      </c>
      <c r="TQZ88" s="207" t="s">
        <v>8</v>
      </c>
      <c r="TRA88" s="207" t="s">
        <v>1036</v>
      </c>
      <c r="TRB88" s="207" t="s">
        <v>1586</v>
      </c>
      <c r="TRC88" s="207" t="s">
        <v>1587</v>
      </c>
      <c r="TRD88" s="207" t="s">
        <v>8</v>
      </c>
      <c r="TRE88" s="207" t="s">
        <v>1036</v>
      </c>
      <c r="TRF88" s="207" t="s">
        <v>1586</v>
      </c>
      <c r="TRG88" s="207" t="s">
        <v>1587</v>
      </c>
      <c r="TRH88" s="207" t="s">
        <v>8</v>
      </c>
      <c r="TRI88" s="207" t="s">
        <v>1036</v>
      </c>
      <c r="TRJ88" s="207" t="s">
        <v>1586</v>
      </c>
      <c r="TRK88" s="207" t="s">
        <v>1587</v>
      </c>
      <c r="TRL88" s="207" t="s">
        <v>8</v>
      </c>
      <c r="TRM88" s="207" t="s">
        <v>1036</v>
      </c>
      <c r="TRN88" s="207" t="s">
        <v>1586</v>
      </c>
      <c r="TRO88" s="207" t="s">
        <v>1587</v>
      </c>
      <c r="TRP88" s="207" t="s">
        <v>8</v>
      </c>
      <c r="TRQ88" s="207" t="s">
        <v>1036</v>
      </c>
      <c r="TRR88" s="207" t="s">
        <v>1586</v>
      </c>
      <c r="TRS88" s="207" t="s">
        <v>1587</v>
      </c>
      <c r="TRT88" s="207" t="s">
        <v>8</v>
      </c>
      <c r="TRU88" s="207" t="s">
        <v>1036</v>
      </c>
      <c r="TRV88" s="207" t="s">
        <v>1586</v>
      </c>
      <c r="TRW88" s="207" t="s">
        <v>1587</v>
      </c>
      <c r="TRX88" s="207" t="s">
        <v>8</v>
      </c>
      <c r="TRY88" s="207" t="s">
        <v>1036</v>
      </c>
      <c r="TRZ88" s="207" t="s">
        <v>1586</v>
      </c>
      <c r="TSA88" s="207" t="s">
        <v>1587</v>
      </c>
      <c r="TSB88" s="207" t="s">
        <v>8</v>
      </c>
      <c r="TSC88" s="207" t="s">
        <v>1036</v>
      </c>
      <c r="TSD88" s="207" t="s">
        <v>1586</v>
      </c>
      <c r="TSE88" s="207" t="s">
        <v>1587</v>
      </c>
      <c r="TSF88" s="207" t="s">
        <v>8</v>
      </c>
      <c r="TSG88" s="207" t="s">
        <v>1036</v>
      </c>
      <c r="TSH88" s="207" t="s">
        <v>1586</v>
      </c>
      <c r="TSI88" s="207" t="s">
        <v>1587</v>
      </c>
      <c r="TSJ88" s="207" t="s">
        <v>8</v>
      </c>
      <c r="TSK88" s="207" t="s">
        <v>1036</v>
      </c>
      <c r="TSL88" s="207" t="s">
        <v>1586</v>
      </c>
      <c r="TSM88" s="207" t="s">
        <v>1587</v>
      </c>
      <c r="TSN88" s="207" t="s">
        <v>8</v>
      </c>
      <c r="TSO88" s="207" t="s">
        <v>1036</v>
      </c>
      <c r="TSP88" s="207" t="s">
        <v>1586</v>
      </c>
      <c r="TSQ88" s="207" t="s">
        <v>1587</v>
      </c>
      <c r="TSR88" s="207" t="s">
        <v>8</v>
      </c>
      <c r="TSS88" s="207" t="s">
        <v>1036</v>
      </c>
      <c r="TST88" s="207" t="s">
        <v>1586</v>
      </c>
      <c r="TSU88" s="207" t="s">
        <v>1587</v>
      </c>
      <c r="TSV88" s="207" t="s">
        <v>8</v>
      </c>
      <c r="TSW88" s="207" t="s">
        <v>1036</v>
      </c>
      <c r="TSX88" s="207" t="s">
        <v>1586</v>
      </c>
      <c r="TSY88" s="207" t="s">
        <v>1587</v>
      </c>
      <c r="TSZ88" s="207" t="s">
        <v>8</v>
      </c>
      <c r="TTA88" s="207" t="s">
        <v>1036</v>
      </c>
      <c r="TTB88" s="207" t="s">
        <v>1586</v>
      </c>
      <c r="TTC88" s="207" t="s">
        <v>1587</v>
      </c>
      <c r="TTD88" s="207" t="s">
        <v>8</v>
      </c>
      <c r="TTE88" s="207" t="s">
        <v>1036</v>
      </c>
      <c r="TTF88" s="207" t="s">
        <v>1586</v>
      </c>
      <c r="TTG88" s="207" t="s">
        <v>1587</v>
      </c>
      <c r="TTH88" s="207" t="s">
        <v>8</v>
      </c>
      <c r="TTI88" s="207" t="s">
        <v>1036</v>
      </c>
      <c r="TTJ88" s="207" t="s">
        <v>1586</v>
      </c>
      <c r="TTK88" s="207" t="s">
        <v>1587</v>
      </c>
      <c r="TTL88" s="207" t="s">
        <v>8</v>
      </c>
      <c r="TTM88" s="207" t="s">
        <v>1036</v>
      </c>
      <c r="TTN88" s="207" t="s">
        <v>1586</v>
      </c>
      <c r="TTO88" s="207" t="s">
        <v>1587</v>
      </c>
      <c r="TTP88" s="207" t="s">
        <v>8</v>
      </c>
      <c r="TTQ88" s="207" t="s">
        <v>1036</v>
      </c>
      <c r="TTR88" s="207" t="s">
        <v>1586</v>
      </c>
      <c r="TTS88" s="207" t="s">
        <v>1587</v>
      </c>
      <c r="TTT88" s="207" t="s">
        <v>8</v>
      </c>
      <c r="TTU88" s="207" t="s">
        <v>1036</v>
      </c>
      <c r="TTV88" s="207" t="s">
        <v>1586</v>
      </c>
      <c r="TTW88" s="207" t="s">
        <v>1587</v>
      </c>
      <c r="TTX88" s="207" t="s">
        <v>8</v>
      </c>
      <c r="TTY88" s="207" t="s">
        <v>1036</v>
      </c>
      <c r="TTZ88" s="207" t="s">
        <v>1586</v>
      </c>
      <c r="TUA88" s="207" t="s">
        <v>1587</v>
      </c>
      <c r="TUB88" s="207" t="s">
        <v>8</v>
      </c>
      <c r="TUC88" s="207" t="s">
        <v>1036</v>
      </c>
      <c r="TUD88" s="207" t="s">
        <v>1586</v>
      </c>
      <c r="TUE88" s="207" t="s">
        <v>1587</v>
      </c>
      <c r="TUF88" s="207" t="s">
        <v>8</v>
      </c>
      <c r="TUG88" s="207" t="s">
        <v>1036</v>
      </c>
      <c r="TUH88" s="207" t="s">
        <v>1586</v>
      </c>
      <c r="TUI88" s="207" t="s">
        <v>1587</v>
      </c>
      <c r="TUJ88" s="207" t="s">
        <v>8</v>
      </c>
      <c r="TUK88" s="207" t="s">
        <v>1036</v>
      </c>
      <c r="TUL88" s="207" t="s">
        <v>1586</v>
      </c>
      <c r="TUM88" s="207" t="s">
        <v>1587</v>
      </c>
      <c r="TUN88" s="207" t="s">
        <v>8</v>
      </c>
      <c r="TUO88" s="207" t="s">
        <v>1036</v>
      </c>
      <c r="TUP88" s="207" t="s">
        <v>1586</v>
      </c>
      <c r="TUQ88" s="207" t="s">
        <v>1587</v>
      </c>
      <c r="TUR88" s="207" t="s">
        <v>8</v>
      </c>
      <c r="TUS88" s="207" t="s">
        <v>1036</v>
      </c>
      <c r="TUT88" s="207" t="s">
        <v>1586</v>
      </c>
      <c r="TUU88" s="207" t="s">
        <v>1587</v>
      </c>
      <c r="TUV88" s="207" t="s">
        <v>8</v>
      </c>
      <c r="TUW88" s="207" t="s">
        <v>1036</v>
      </c>
      <c r="TUX88" s="207" t="s">
        <v>1586</v>
      </c>
      <c r="TUY88" s="207" t="s">
        <v>1587</v>
      </c>
      <c r="TUZ88" s="207" t="s">
        <v>8</v>
      </c>
      <c r="TVA88" s="207" t="s">
        <v>1036</v>
      </c>
      <c r="TVB88" s="207" t="s">
        <v>1586</v>
      </c>
      <c r="TVC88" s="207" t="s">
        <v>1587</v>
      </c>
      <c r="TVD88" s="207" t="s">
        <v>8</v>
      </c>
      <c r="TVE88" s="207" t="s">
        <v>1036</v>
      </c>
      <c r="TVF88" s="207" t="s">
        <v>1586</v>
      </c>
      <c r="TVG88" s="207" t="s">
        <v>1587</v>
      </c>
      <c r="TVH88" s="207" t="s">
        <v>8</v>
      </c>
      <c r="TVI88" s="207" t="s">
        <v>1036</v>
      </c>
      <c r="TVJ88" s="207" t="s">
        <v>1586</v>
      </c>
      <c r="TVK88" s="207" t="s">
        <v>1587</v>
      </c>
      <c r="TVL88" s="207" t="s">
        <v>8</v>
      </c>
      <c r="TVM88" s="207" t="s">
        <v>1036</v>
      </c>
      <c r="TVN88" s="207" t="s">
        <v>1586</v>
      </c>
      <c r="TVO88" s="207" t="s">
        <v>1587</v>
      </c>
      <c r="TVP88" s="207" t="s">
        <v>8</v>
      </c>
      <c r="TVQ88" s="207" t="s">
        <v>1036</v>
      </c>
      <c r="TVR88" s="207" t="s">
        <v>1586</v>
      </c>
      <c r="TVS88" s="207" t="s">
        <v>1587</v>
      </c>
      <c r="TVT88" s="207" t="s">
        <v>8</v>
      </c>
      <c r="TVU88" s="207" t="s">
        <v>1036</v>
      </c>
      <c r="TVV88" s="207" t="s">
        <v>1586</v>
      </c>
      <c r="TVW88" s="207" t="s">
        <v>1587</v>
      </c>
      <c r="TVX88" s="207" t="s">
        <v>8</v>
      </c>
      <c r="TVY88" s="207" t="s">
        <v>1036</v>
      </c>
      <c r="TVZ88" s="207" t="s">
        <v>1586</v>
      </c>
      <c r="TWA88" s="207" t="s">
        <v>1587</v>
      </c>
      <c r="TWB88" s="207" t="s">
        <v>8</v>
      </c>
      <c r="TWC88" s="207" t="s">
        <v>1036</v>
      </c>
      <c r="TWD88" s="207" t="s">
        <v>1586</v>
      </c>
      <c r="TWE88" s="207" t="s">
        <v>1587</v>
      </c>
      <c r="TWF88" s="207" t="s">
        <v>8</v>
      </c>
      <c r="TWG88" s="207" t="s">
        <v>1036</v>
      </c>
      <c r="TWH88" s="207" t="s">
        <v>1586</v>
      </c>
      <c r="TWI88" s="207" t="s">
        <v>1587</v>
      </c>
      <c r="TWJ88" s="207" t="s">
        <v>8</v>
      </c>
      <c r="TWK88" s="207" t="s">
        <v>1036</v>
      </c>
      <c r="TWL88" s="207" t="s">
        <v>1586</v>
      </c>
      <c r="TWM88" s="207" t="s">
        <v>1587</v>
      </c>
      <c r="TWN88" s="207" t="s">
        <v>8</v>
      </c>
      <c r="TWO88" s="207" t="s">
        <v>1036</v>
      </c>
      <c r="TWP88" s="207" t="s">
        <v>1586</v>
      </c>
      <c r="TWQ88" s="207" t="s">
        <v>1587</v>
      </c>
      <c r="TWR88" s="207" t="s">
        <v>8</v>
      </c>
      <c r="TWS88" s="207" t="s">
        <v>1036</v>
      </c>
      <c r="TWT88" s="207" t="s">
        <v>1586</v>
      </c>
      <c r="TWU88" s="207" t="s">
        <v>1587</v>
      </c>
      <c r="TWV88" s="207" t="s">
        <v>8</v>
      </c>
      <c r="TWW88" s="207" t="s">
        <v>1036</v>
      </c>
      <c r="TWX88" s="207" t="s">
        <v>1586</v>
      </c>
      <c r="TWY88" s="207" t="s">
        <v>1587</v>
      </c>
      <c r="TWZ88" s="207" t="s">
        <v>8</v>
      </c>
      <c r="TXA88" s="207" t="s">
        <v>1036</v>
      </c>
      <c r="TXB88" s="207" t="s">
        <v>1586</v>
      </c>
      <c r="TXC88" s="207" t="s">
        <v>1587</v>
      </c>
      <c r="TXD88" s="207" t="s">
        <v>8</v>
      </c>
      <c r="TXE88" s="207" t="s">
        <v>1036</v>
      </c>
      <c r="TXF88" s="207" t="s">
        <v>1586</v>
      </c>
      <c r="TXG88" s="207" t="s">
        <v>1587</v>
      </c>
      <c r="TXH88" s="207" t="s">
        <v>8</v>
      </c>
      <c r="TXI88" s="207" t="s">
        <v>1036</v>
      </c>
      <c r="TXJ88" s="207" t="s">
        <v>1586</v>
      </c>
      <c r="TXK88" s="207" t="s">
        <v>1587</v>
      </c>
      <c r="TXL88" s="207" t="s">
        <v>8</v>
      </c>
      <c r="TXM88" s="207" t="s">
        <v>1036</v>
      </c>
      <c r="TXN88" s="207" t="s">
        <v>1586</v>
      </c>
      <c r="TXO88" s="207" t="s">
        <v>1587</v>
      </c>
      <c r="TXP88" s="207" t="s">
        <v>8</v>
      </c>
      <c r="TXQ88" s="207" t="s">
        <v>1036</v>
      </c>
      <c r="TXR88" s="207" t="s">
        <v>1586</v>
      </c>
      <c r="TXS88" s="207" t="s">
        <v>1587</v>
      </c>
      <c r="TXT88" s="207" t="s">
        <v>8</v>
      </c>
      <c r="TXU88" s="207" t="s">
        <v>1036</v>
      </c>
      <c r="TXV88" s="207" t="s">
        <v>1586</v>
      </c>
      <c r="TXW88" s="207" t="s">
        <v>1587</v>
      </c>
      <c r="TXX88" s="207" t="s">
        <v>8</v>
      </c>
      <c r="TXY88" s="207" t="s">
        <v>1036</v>
      </c>
      <c r="TXZ88" s="207" t="s">
        <v>1586</v>
      </c>
      <c r="TYA88" s="207" t="s">
        <v>1587</v>
      </c>
      <c r="TYB88" s="207" t="s">
        <v>8</v>
      </c>
      <c r="TYC88" s="207" t="s">
        <v>1036</v>
      </c>
      <c r="TYD88" s="207" t="s">
        <v>1586</v>
      </c>
      <c r="TYE88" s="207" t="s">
        <v>1587</v>
      </c>
      <c r="TYF88" s="207" t="s">
        <v>8</v>
      </c>
      <c r="TYG88" s="207" t="s">
        <v>1036</v>
      </c>
      <c r="TYH88" s="207" t="s">
        <v>1586</v>
      </c>
      <c r="TYI88" s="207" t="s">
        <v>1587</v>
      </c>
      <c r="TYJ88" s="207" t="s">
        <v>8</v>
      </c>
      <c r="TYK88" s="207" t="s">
        <v>1036</v>
      </c>
      <c r="TYL88" s="207" t="s">
        <v>1586</v>
      </c>
      <c r="TYM88" s="207" t="s">
        <v>1587</v>
      </c>
      <c r="TYN88" s="207" t="s">
        <v>8</v>
      </c>
      <c r="TYO88" s="207" t="s">
        <v>1036</v>
      </c>
      <c r="TYP88" s="207" t="s">
        <v>1586</v>
      </c>
      <c r="TYQ88" s="207" t="s">
        <v>1587</v>
      </c>
      <c r="TYR88" s="207" t="s">
        <v>8</v>
      </c>
      <c r="TYS88" s="207" t="s">
        <v>1036</v>
      </c>
      <c r="TYT88" s="207" t="s">
        <v>1586</v>
      </c>
      <c r="TYU88" s="207" t="s">
        <v>1587</v>
      </c>
      <c r="TYV88" s="207" t="s">
        <v>8</v>
      </c>
      <c r="TYW88" s="207" t="s">
        <v>1036</v>
      </c>
      <c r="TYX88" s="207" t="s">
        <v>1586</v>
      </c>
      <c r="TYY88" s="207" t="s">
        <v>1587</v>
      </c>
      <c r="TYZ88" s="207" t="s">
        <v>8</v>
      </c>
      <c r="TZA88" s="207" t="s">
        <v>1036</v>
      </c>
      <c r="TZB88" s="207" t="s">
        <v>1586</v>
      </c>
      <c r="TZC88" s="207" t="s">
        <v>1587</v>
      </c>
      <c r="TZD88" s="207" t="s">
        <v>8</v>
      </c>
      <c r="TZE88" s="207" t="s">
        <v>1036</v>
      </c>
      <c r="TZF88" s="207" t="s">
        <v>1586</v>
      </c>
      <c r="TZG88" s="207" t="s">
        <v>1587</v>
      </c>
      <c r="TZH88" s="207" t="s">
        <v>8</v>
      </c>
      <c r="TZI88" s="207" t="s">
        <v>1036</v>
      </c>
      <c r="TZJ88" s="207" t="s">
        <v>1586</v>
      </c>
      <c r="TZK88" s="207" t="s">
        <v>1587</v>
      </c>
      <c r="TZL88" s="207" t="s">
        <v>8</v>
      </c>
      <c r="TZM88" s="207" t="s">
        <v>1036</v>
      </c>
      <c r="TZN88" s="207" t="s">
        <v>1586</v>
      </c>
      <c r="TZO88" s="207" t="s">
        <v>1587</v>
      </c>
      <c r="TZP88" s="207" t="s">
        <v>8</v>
      </c>
      <c r="TZQ88" s="207" t="s">
        <v>1036</v>
      </c>
      <c r="TZR88" s="207" t="s">
        <v>1586</v>
      </c>
      <c r="TZS88" s="207" t="s">
        <v>1587</v>
      </c>
      <c r="TZT88" s="207" t="s">
        <v>8</v>
      </c>
      <c r="TZU88" s="207" t="s">
        <v>1036</v>
      </c>
      <c r="TZV88" s="207" t="s">
        <v>1586</v>
      </c>
      <c r="TZW88" s="207" t="s">
        <v>1587</v>
      </c>
      <c r="TZX88" s="207" t="s">
        <v>8</v>
      </c>
      <c r="TZY88" s="207" t="s">
        <v>1036</v>
      </c>
      <c r="TZZ88" s="207" t="s">
        <v>1586</v>
      </c>
      <c r="UAA88" s="207" t="s">
        <v>1587</v>
      </c>
      <c r="UAB88" s="207" t="s">
        <v>8</v>
      </c>
      <c r="UAC88" s="207" t="s">
        <v>1036</v>
      </c>
      <c r="UAD88" s="207" t="s">
        <v>1586</v>
      </c>
      <c r="UAE88" s="207" t="s">
        <v>1587</v>
      </c>
      <c r="UAF88" s="207" t="s">
        <v>8</v>
      </c>
      <c r="UAG88" s="207" t="s">
        <v>1036</v>
      </c>
      <c r="UAH88" s="207" t="s">
        <v>1586</v>
      </c>
      <c r="UAI88" s="207" t="s">
        <v>1587</v>
      </c>
      <c r="UAJ88" s="207" t="s">
        <v>8</v>
      </c>
      <c r="UAK88" s="207" t="s">
        <v>1036</v>
      </c>
      <c r="UAL88" s="207" t="s">
        <v>1586</v>
      </c>
      <c r="UAM88" s="207" t="s">
        <v>1587</v>
      </c>
      <c r="UAN88" s="207" t="s">
        <v>8</v>
      </c>
      <c r="UAO88" s="207" t="s">
        <v>1036</v>
      </c>
      <c r="UAP88" s="207" t="s">
        <v>1586</v>
      </c>
      <c r="UAQ88" s="207" t="s">
        <v>1587</v>
      </c>
      <c r="UAR88" s="207" t="s">
        <v>8</v>
      </c>
      <c r="UAS88" s="207" t="s">
        <v>1036</v>
      </c>
      <c r="UAT88" s="207" t="s">
        <v>1586</v>
      </c>
      <c r="UAU88" s="207" t="s">
        <v>1587</v>
      </c>
      <c r="UAV88" s="207" t="s">
        <v>8</v>
      </c>
      <c r="UAW88" s="207" t="s">
        <v>1036</v>
      </c>
      <c r="UAX88" s="207" t="s">
        <v>1586</v>
      </c>
      <c r="UAY88" s="207" t="s">
        <v>1587</v>
      </c>
      <c r="UAZ88" s="207" t="s">
        <v>8</v>
      </c>
      <c r="UBA88" s="207" t="s">
        <v>1036</v>
      </c>
      <c r="UBB88" s="207" t="s">
        <v>1586</v>
      </c>
      <c r="UBC88" s="207" t="s">
        <v>1587</v>
      </c>
      <c r="UBD88" s="207" t="s">
        <v>8</v>
      </c>
      <c r="UBE88" s="207" t="s">
        <v>1036</v>
      </c>
      <c r="UBF88" s="207" t="s">
        <v>1586</v>
      </c>
      <c r="UBG88" s="207" t="s">
        <v>1587</v>
      </c>
      <c r="UBH88" s="207" t="s">
        <v>8</v>
      </c>
      <c r="UBI88" s="207" t="s">
        <v>1036</v>
      </c>
      <c r="UBJ88" s="207" t="s">
        <v>1586</v>
      </c>
      <c r="UBK88" s="207" t="s">
        <v>1587</v>
      </c>
      <c r="UBL88" s="207" t="s">
        <v>8</v>
      </c>
      <c r="UBM88" s="207" t="s">
        <v>1036</v>
      </c>
      <c r="UBN88" s="207" t="s">
        <v>1586</v>
      </c>
      <c r="UBO88" s="207" t="s">
        <v>1587</v>
      </c>
      <c r="UBP88" s="207" t="s">
        <v>8</v>
      </c>
      <c r="UBQ88" s="207" t="s">
        <v>1036</v>
      </c>
      <c r="UBR88" s="207" t="s">
        <v>1586</v>
      </c>
      <c r="UBS88" s="207" t="s">
        <v>1587</v>
      </c>
      <c r="UBT88" s="207" t="s">
        <v>8</v>
      </c>
      <c r="UBU88" s="207" t="s">
        <v>1036</v>
      </c>
      <c r="UBV88" s="207" t="s">
        <v>1586</v>
      </c>
      <c r="UBW88" s="207" t="s">
        <v>1587</v>
      </c>
      <c r="UBX88" s="207" t="s">
        <v>8</v>
      </c>
      <c r="UBY88" s="207" t="s">
        <v>1036</v>
      </c>
      <c r="UBZ88" s="207" t="s">
        <v>1586</v>
      </c>
      <c r="UCA88" s="207" t="s">
        <v>1587</v>
      </c>
      <c r="UCB88" s="207" t="s">
        <v>8</v>
      </c>
      <c r="UCC88" s="207" t="s">
        <v>1036</v>
      </c>
      <c r="UCD88" s="207" t="s">
        <v>1586</v>
      </c>
      <c r="UCE88" s="207" t="s">
        <v>1587</v>
      </c>
      <c r="UCF88" s="207" t="s">
        <v>8</v>
      </c>
      <c r="UCG88" s="207" t="s">
        <v>1036</v>
      </c>
      <c r="UCH88" s="207" t="s">
        <v>1586</v>
      </c>
      <c r="UCI88" s="207" t="s">
        <v>1587</v>
      </c>
      <c r="UCJ88" s="207" t="s">
        <v>8</v>
      </c>
      <c r="UCK88" s="207" t="s">
        <v>1036</v>
      </c>
      <c r="UCL88" s="207" t="s">
        <v>1586</v>
      </c>
      <c r="UCM88" s="207" t="s">
        <v>1587</v>
      </c>
      <c r="UCN88" s="207" t="s">
        <v>8</v>
      </c>
      <c r="UCO88" s="207" t="s">
        <v>1036</v>
      </c>
      <c r="UCP88" s="207" t="s">
        <v>1586</v>
      </c>
      <c r="UCQ88" s="207" t="s">
        <v>1587</v>
      </c>
      <c r="UCR88" s="207" t="s">
        <v>8</v>
      </c>
      <c r="UCS88" s="207" t="s">
        <v>1036</v>
      </c>
      <c r="UCT88" s="207" t="s">
        <v>1586</v>
      </c>
      <c r="UCU88" s="207" t="s">
        <v>1587</v>
      </c>
      <c r="UCV88" s="207" t="s">
        <v>8</v>
      </c>
      <c r="UCW88" s="207" t="s">
        <v>1036</v>
      </c>
      <c r="UCX88" s="207" t="s">
        <v>1586</v>
      </c>
      <c r="UCY88" s="207" t="s">
        <v>1587</v>
      </c>
      <c r="UCZ88" s="207" t="s">
        <v>8</v>
      </c>
      <c r="UDA88" s="207" t="s">
        <v>1036</v>
      </c>
      <c r="UDB88" s="207" t="s">
        <v>1586</v>
      </c>
      <c r="UDC88" s="207" t="s">
        <v>1587</v>
      </c>
      <c r="UDD88" s="207" t="s">
        <v>8</v>
      </c>
      <c r="UDE88" s="207" t="s">
        <v>1036</v>
      </c>
      <c r="UDF88" s="207" t="s">
        <v>1586</v>
      </c>
      <c r="UDG88" s="207" t="s">
        <v>1587</v>
      </c>
      <c r="UDH88" s="207" t="s">
        <v>8</v>
      </c>
      <c r="UDI88" s="207" t="s">
        <v>1036</v>
      </c>
      <c r="UDJ88" s="207" t="s">
        <v>1586</v>
      </c>
      <c r="UDK88" s="207" t="s">
        <v>1587</v>
      </c>
      <c r="UDL88" s="207" t="s">
        <v>8</v>
      </c>
      <c r="UDM88" s="207" t="s">
        <v>1036</v>
      </c>
      <c r="UDN88" s="207" t="s">
        <v>1586</v>
      </c>
      <c r="UDO88" s="207" t="s">
        <v>1587</v>
      </c>
      <c r="UDP88" s="207" t="s">
        <v>8</v>
      </c>
      <c r="UDQ88" s="207" t="s">
        <v>1036</v>
      </c>
      <c r="UDR88" s="207" t="s">
        <v>1586</v>
      </c>
      <c r="UDS88" s="207" t="s">
        <v>1587</v>
      </c>
      <c r="UDT88" s="207" t="s">
        <v>8</v>
      </c>
      <c r="UDU88" s="207" t="s">
        <v>1036</v>
      </c>
      <c r="UDV88" s="207" t="s">
        <v>1586</v>
      </c>
      <c r="UDW88" s="207" t="s">
        <v>1587</v>
      </c>
      <c r="UDX88" s="207" t="s">
        <v>8</v>
      </c>
      <c r="UDY88" s="207" t="s">
        <v>1036</v>
      </c>
      <c r="UDZ88" s="207" t="s">
        <v>1586</v>
      </c>
      <c r="UEA88" s="207" t="s">
        <v>1587</v>
      </c>
      <c r="UEB88" s="207" t="s">
        <v>8</v>
      </c>
      <c r="UEC88" s="207" t="s">
        <v>1036</v>
      </c>
      <c r="UED88" s="207" t="s">
        <v>1586</v>
      </c>
      <c r="UEE88" s="207" t="s">
        <v>1587</v>
      </c>
      <c r="UEF88" s="207" t="s">
        <v>8</v>
      </c>
      <c r="UEG88" s="207" t="s">
        <v>1036</v>
      </c>
      <c r="UEH88" s="207" t="s">
        <v>1586</v>
      </c>
      <c r="UEI88" s="207" t="s">
        <v>1587</v>
      </c>
      <c r="UEJ88" s="207" t="s">
        <v>8</v>
      </c>
      <c r="UEK88" s="207" t="s">
        <v>1036</v>
      </c>
      <c r="UEL88" s="207" t="s">
        <v>1586</v>
      </c>
      <c r="UEM88" s="207" t="s">
        <v>1587</v>
      </c>
      <c r="UEN88" s="207" t="s">
        <v>8</v>
      </c>
      <c r="UEO88" s="207" t="s">
        <v>1036</v>
      </c>
      <c r="UEP88" s="207" t="s">
        <v>1586</v>
      </c>
      <c r="UEQ88" s="207" t="s">
        <v>1587</v>
      </c>
      <c r="UER88" s="207" t="s">
        <v>8</v>
      </c>
      <c r="UES88" s="207" t="s">
        <v>1036</v>
      </c>
      <c r="UET88" s="207" t="s">
        <v>1586</v>
      </c>
      <c r="UEU88" s="207" t="s">
        <v>1587</v>
      </c>
      <c r="UEV88" s="207" t="s">
        <v>8</v>
      </c>
      <c r="UEW88" s="207" t="s">
        <v>1036</v>
      </c>
      <c r="UEX88" s="207" t="s">
        <v>1586</v>
      </c>
      <c r="UEY88" s="207" t="s">
        <v>1587</v>
      </c>
      <c r="UEZ88" s="207" t="s">
        <v>8</v>
      </c>
      <c r="UFA88" s="207" t="s">
        <v>1036</v>
      </c>
      <c r="UFB88" s="207" t="s">
        <v>1586</v>
      </c>
      <c r="UFC88" s="207" t="s">
        <v>1587</v>
      </c>
      <c r="UFD88" s="207" t="s">
        <v>8</v>
      </c>
      <c r="UFE88" s="207" t="s">
        <v>1036</v>
      </c>
      <c r="UFF88" s="207" t="s">
        <v>1586</v>
      </c>
      <c r="UFG88" s="207" t="s">
        <v>1587</v>
      </c>
      <c r="UFH88" s="207" t="s">
        <v>8</v>
      </c>
      <c r="UFI88" s="207" t="s">
        <v>1036</v>
      </c>
      <c r="UFJ88" s="207" t="s">
        <v>1586</v>
      </c>
      <c r="UFK88" s="207" t="s">
        <v>1587</v>
      </c>
      <c r="UFL88" s="207" t="s">
        <v>8</v>
      </c>
      <c r="UFM88" s="207" t="s">
        <v>1036</v>
      </c>
      <c r="UFN88" s="207" t="s">
        <v>1586</v>
      </c>
      <c r="UFO88" s="207" t="s">
        <v>1587</v>
      </c>
      <c r="UFP88" s="207" t="s">
        <v>8</v>
      </c>
      <c r="UFQ88" s="207" t="s">
        <v>1036</v>
      </c>
      <c r="UFR88" s="207" t="s">
        <v>1586</v>
      </c>
      <c r="UFS88" s="207" t="s">
        <v>1587</v>
      </c>
      <c r="UFT88" s="207" t="s">
        <v>8</v>
      </c>
      <c r="UFU88" s="207" t="s">
        <v>1036</v>
      </c>
      <c r="UFV88" s="207" t="s">
        <v>1586</v>
      </c>
      <c r="UFW88" s="207" t="s">
        <v>1587</v>
      </c>
      <c r="UFX88" s="207" t="s">
        <v>8</v>
      </c>
      <c r="UFY88" s="207" t="s">
        <v>1036</v>
      </c>
      <c r="UFZ88" s="207" t="s">
        <v>1586</v>
      </c>
      <c r="UGA88" s="207" t="s">
        <v>1587</v>
      </c>
      <c r="UGB88" s="207" t="s">
        <v>8</v>
      </c>
      <c r="UGC88" s="207" t="s">
        <v>1036</v>
      </c>
      <c r="UGD88" s="207" t="s">
        <v>1586</v>
      </c>
      <c r="UGE88" s="207" t="s">
        <v>1587</v>
      </c>
      <c r="UGF88" s="207" t="s">
        <v>8</v>
      </c>
      <c r="UGG88" s="207" t="s">
        <v>1036</v>
      </c>
      <c r="UGH88" s="207" t="s">
        <v>1586</v>
      </c>
      <c r="UGI88" s="207" t="s">
        <v>1587</v>
      </c>
      <c r="UGJ88" s="207" t="s">
        <v>8</v>
      </c>
      <c r="UGK88" s="207" t="s">
        <v>1036</v>
      </c>
      <c r="UGL88" s="207" t="s">
        <v>1586</v>
      </c>
      <c r="UGM88" s="207" t="s">
        <v>1587</v>
      </c>
      <c r="UGN88" s="207" t="s">
        <v>8</v>
      </c>
      <c r="UGO88" s="207" t="s">
        <v>1036</v>
      </c>
      <c r="UGP88" s="207" t="s">
        <v>1586</v>
      </c>
      <c r="UGQ88" s="207" t="s">
        <v>1587</v>
      </c>
      <c r="UGR88" s="207" t="s">
        <v>8</v>
      </c>
      <c r="UGS88" s="207" t="s">
        <v>1036</v>
      </c>
      <c r="UGT88" s="207" t="s">
        <v>1586</v>
      </c>
      <c r="UGU88" s="207" t="s">
        <v>1587</v>
      </c>
      <c r="UGV88" s="207" t="s">
        <v>8</v>
      </c>
      <c r="UGW88" s="207" t="s">
        <v>1036</v>
      </c>
      <c r="UGX88" s="207" t="s">
        <v>1586</v>
      </c>
      <c r="UGY88" s="207" t="s">
        <v>1587</v>
      </c>
      <c r="UGZ88" s="207" t="s">
        <v>8</v>
      </c>
      <c r="UHA88" s="207" t="s">
        <v>1036</v>
      </c>
      <c r="UHB88" s="207" t="s">
        <v>1586</v>
      </c>
      <c r="UHC88" s="207" t="s">
        <v>1587</v>
      </c>
      <c r="UHD88" s="207" t="s">
        <v>8</v>
      </c>
      <c r="UHE88" s="207" t="s">
        <v>1036</v>
      </c>
      <c r="UHF88" s="207" t="s">
        <v>1586</v>
      </c>
      <c r="UHG88" s="207" t="s">
        <v>1587</v>
      </c>
      <c r="UHH88" s="207" t="s">
        <v>8</v>
      </c>
      <c r="UHI88" s="207" t="s">
        <v>1036</v>
      </c>
      <c r="UHJ88" s="207" t="s">
        <v>1586</v>
      </c>
      <c r="UHK88" s="207" t="s">
        <v>1587</v>
      </c>
      <c r="UHL88" s="207" t="s">
        <v>8</v>
      </c>
      <c r="UHM88" s="207" t="s">
        <v>1036</v>
      </c>
      <c r="UHN88" s="207" t="s">
        <v>1586</v>
      </c>
      <c r="UHO88" s="207" t="s">
        <v>1587</v>
      </c>
      <c r="UHP88" s="207" t="s">
        <v>8</v>
      </c>
      <c r="UHQ88" s="207" t="s">
        <v>1036</v>
      </c>
      <c r="UHR88" s="207" t="s">
        <v>1586</v>
      </c>
      <c r="UHS88" s="207" t="s">
        <v>1587</v>
      </c>
      <c r="UHT88" s="207" t="s">
        <v>8</v>
      </c>
      <c r="UHU88" s="207" t="s">
        <v>1036</v>
      </c>
      <c r="UHV88" s="207" t="s">
        <v>1586</v>
      </c>
      <c r="UHW88" s="207" t="s">
        <v>1587</v>
      </c>
      <c r="UHX88" s="207" t="s">
        <v>8</v>
      </c>
      <c r="UHY88" s="207" t="s">
        <v>1036</v>
      </c>
      <c r="UHZ88" s="207" t="s">
        <v>1586</v>
      </c>
      <c r="UIA88" s="207" t="s">
        <v>1587</v>
      </c>
      <c r="UIB88" s="207" t="s">
        <v>8</v>
      </c>
      <c r="UIC88" s="207" t="s">
        <v>1036</v>
      </c>
      <c r="UID88" s="207" t="s">
        <v>1586</v>
      </c>
      <c r="UIE88" s="207" t="s">
        <v>1587</v>
      </c>
      <c r="UIF88" s="207" t="s">
        <v>8</v>
      </c>
      <c r="UIG88" s="207" t="s">
        <v>1036</v>
      </c>
      <c r="UIH88" s="207" t="s">
        <v>1586</v>
      </c>
      <c r="UII88" s="207" t="s">
        <v>1587</v>
      </c>
      <c r="UIJ88" s="207" t="s">
        <v>8</v>
      </c>
      <c r="UIK88" s="207" t="s">
        <v>1036</v>
      </c>
      <c r="UIL88" s="207" t="s">
        <v>1586</v>
      </c>
      <c r="UIM88" s="207" t="s">
        <v>1587</v>
      </c>
      <c r="UIN88" s="207" t="s">
        <v>8</v>
      </c>
      <c r="UIO88" s="207" t="s">
        <v>1036</v>
      </c>
      <c r="UIP88" s="207" t="s">
        <v>1586</v>
      </c>
      <c r="UIQ88" s="207" t="s">
        <v>1587</v>
      </c>
      <c r="UIR88" s="207" t="s">
        <v>8</v>
      </c>
      <c r="UIS88" s="207" t="s">
        <v>1036</v>
      </c>
      <c r="UIT88" s="207" t="s">
        <v>1586</v>
      </c>
      <c r="UIU88" s="207" t="s">
        <v>1587</v>
      </c>
      <c r="UIV88" s="207" t="s">
        <v>8</v>
      </c>
      <c r="UIW88" s="207" t="s">
        <v>1036</v>
      </c>
      <c r="UIX88" s="207" t="s">
        <v>1586</v>
      </c>
      <c r="UIY88" s="207" t="s">
        <v>1587</v>
      </c>
      <c r="UIZ88" s="207" t="s">
        <v>8</v>
      </c>
      <c r="UJA88" s="207" t="s">
        <v>1036</v>
      </c>
      <c r="UJB88" s="207" t="s">
        <v>1586</v>
      </c>
      <c r="UJC88" s="207" t="s">
        <v>1587</v>
      </c>
      <c r="UJD88" s="207" t="s">
        <v>8</v>
      </c>
      <c r="UJE88" s="207" t="s">
        <v>1036</v>
      </c>
      <c r="UJF88" s="207" t="s">
        <v>1586</v>
      </c>
      <c r="UJG88" s="207" t="s">
        <v>1587</v>
      </c>
      <c r="UJH88" s="207" t="s">
        <v>8</v>
      </c>
      <c r="UJI88" s="207" t="s">
        <v>1036</v>
      </c>
      <c r="UJJ88" s="207" t="s">
        <v>1586</v>
      </c>
      <c r="UJK88" s="207" t="s">
        <v>1587</v>
      </c>
      <c r="UJL88" s="207" t="s">
        <v>8</v>
      </c>
      <c r="UJM88" s="207" t="s">
        <v>1036</v>
      </c>
      <c r="UJN88" s="207" t="s">
        <v>1586</v>
      </c>
      <c r="UJO88" s="207" t="s">
        <v>1587</v>
      </c>
      <c r="UJP88" s="207" t="s">
        <v>8</v>
      </c>
      <c r="UJQ88" s="207" t="s">
        <v>1036</v>
      </c>
      <c r="UJR88" s="207" t="s">
        <v>1586</v>
      </c>
      <c r="UJS88" s="207" t="s">
        <v>1587</v>
      </c>
      <c r="UJT88" s="207" t="s">
        <v>8</v>
      </c>
      <c r="UJU88" s="207" t="s">
        <v>1036</v>
      </c>
      <c r="UJV88" s="207" t="s">
        <v>1586</v>
      </c>
      <c r="UJW88" s="207" t="s">
        <v>1587</v>
      </c>
      <c r="UJX88" s="207" t="s">
        <v>8</v>
      </c>
      <c r="UJY88" s="207" t="s">
        <v>1036</v>
      </c>
      <c r="UJZ88" s="207" t="s">
        <v>1586</v>
      </c>
      <c r="UKA88" s="207" t="s">
        <v>1587</v>
      </c>
      <c r="UKB88" s="207" t="s">
        <v>8</v>
      </c>
      <c r="UKC88" s="207" t="s">
        <v>1036</v>
      </c>
      <c r="UKD88" s="207" t="s">
        <v>1586</v>
      </c>
      <c r="UKE88" s="207" t="s">
        <v>1587</v>
      </c>
      <c r="UKF88" s="207" t="s">
        <v>8</v>
      </c>
      <c r="UKG88" s="207" t="s">
        <v>1036</v>
      </c>
      <c r="UKH88" s="207" t="s">
        <v>1586</v>
      </c>
      <c r="UKI88" s="207" t="s">
        <v>1587</v>
      </c>
      <c r="UKJ88" s="207" t="s">
        <v>8</v>
      </c>
      <c r="UKK88" s="207" t="s">
        <v>1036</v>
      </c>
      <c r="UKL88" s="207" t="s">
        <v>1586</v>
      </c>
      <c r="UKM88" s="207" t="s">
        <v>1587</v>
      </c>
      <c r="UKN88" s="207" t="s">
        <v>8</v>
      </c>
      <c r="UKO88" s="207" t="s">
        <v>1036</v>
      </c>
      <c r="UKP88" s="207" t="s">
        <v>1586</v>
      </c>
      <c r="UKQ88" s="207" t="s">
        <v>1587</v>
      </c>
      <c r="UKR88" s="207" t="s">
        <v>8</v>
      </c>
      <c r="UKS88" s="207" t="s">
        <v>1036</v>
      </c>
      <c r="UKT88" s="207" t="s">
        <v>1586</v>
      </c>
      <c r="UKU88" s="207" t="s">
        <v>1587</v>
      </c>
      <c r="UKV88" s="207" t="s">
        <v>8</v>
      </c>
      <c r="UKW88" s="207" t="s">
        <v>1036</v>
      </c>
      <c r="UKX88" s="207" t="s">
        <v>1586</v>
      </c>
      <c r="UKY88" s="207" t="s">
        <v>1587</v>
      </c>
      <c r="UKZ88" s="207" t="s">
        <v>8</v>
      </c>
      <c r="ULA88" s="207" t="s">
        <v>1036</v>
      </c>
      <c r="ULB88" s="207" t="s">
        <v>1586</v>
      </c>
      <c r="ULC88" s="207" t="s">
        <v>1587</v>
      </c>
      <c r="ULD88" s="207" t="s">
        <v>8</v>
      </c>
      <c r="ULE88" s="207" t="s">
        <v>1036</v>
      </c>
      <c r="ULF88" s="207" t="s">
        <v>1586</v>
      </c>
      <c r="ULG88" s="207" t="s">
        <v>1587</v>
      </c>
      <c r="ULH88" s="207" t="s">
        <v>8</v>
      </c>
      <c r="ULI88" s="207" t="s">
        <v>1036</v>
      </c>
      <c r="ULJ88" s="207" t="s">
        <v>1586</v>
      </c>
      <c r="ULK88" s="207" t="s">
        <v>1587</v>
      </c>
      <c r="ULL88" s="207" t="s">
        <v>8</v>
      </c>
      <c r="ULM88" s="207" t="s">
        <v>1036</v>
      </c>
      <c r="ULN88" s="207" t="s">
        <v>1586</v>
      </c>
      <c r="ULO88" s="207" t="s">
        <v>1587</v>
      </c>
      <c r="ULP88" s="207" t="s">
        <v>8</v>
      </c>
      <c r="ULQ88" s="207" t="s">
        <v>1036</v>
      </c>
      <c r="ULR88" s="207" t="s">
        <v>1586</v>
      </c>
      <c r="ULS88" s="207" t="s">
        <v>1587</v>
      </c>
      <c r="ULT88" s="207" t="s">
        <v>8</v>
      </c>
      <c r="ULU88" s="207" t="s">
        <v>1036</v>
      </c>
      <c r="ULV88" s="207" t="s">
        <v>1586</v>
      </c>
      <c r="ULW88" s="207" t="s">
        <v>1587</v>
      </c>
      <c r="ULX88" s="207" t="s">
        <v>8</v>
      </c>
      <c r="ULY88" s="207" t="s">
        <v>1036</v>
      </c>
      <c r="ULZ88" s="207" t="s">
        <v>1586</v>
      </c>
      <c r="UMA88" s="207" t="s">
        <v>1587</v>
      </c>
      <c r="UMB88" s="207" t="s">
        <v>8</v>
      </c>
      <c r="UMC88" s="207" t="s">
        <v>1036</v>
      </c>
      <c r="UMD88" s="207" t="s">
        <v>1586</v>
      </c>
      <c r="UME88" s="207" t="s">
        <v>1587</v>
      </c>
      <c r="UMF88" s="207" t="s">
        <v>8</v>
      </c>
      <c r="UMG88" s="207" t="s">
        <v>1036</v>
      </c>
      <c r="UMH88" s="207" t="s">
        <v>1586</v>
      </c>
      <c r="UMI88" s="207" t="s">
        <v>1587</v>
      </c>
      <c r="UMJ88" s="207" t="s">
        <v>8</v>
      </c>
      <c r="UMK88" s="207" t="s">
        <v>1036</v>
      </c>
      <c r="UML88" s="207" t="s">
        <v>1586</v>
      </c>
      <c r="UMM88" s="207" t="s">
        <v>1587</v>
      </c>
      <c r="UMN88" s="207" t="s">
        <v>8</v>
      </c>
      <c r="UMO88" s="207" t="s">
        <v>1036</v>
      </c>
      <c r="UMP88" s="207" t="s">
        <v>1586</v>
      </c>
      <c r="UMQ88" s="207" t="s">
        <v>1587</v>
      </c>
      <c r="UMR88" s="207" t="s">
        <v>8</v>
      </c>
      <c r="UMS88" s="207" t="s">
        <v>1036</v>
      </c>
      <c r="UMT88" s="207" t="s">
        <v>1586</v>
      </c>
      <c r="UMU88" s="207" t="s">
        <v>1587</v>
      </c>
      <c r="UMV88" s="207" t="s">
        <v>8</v>
      </c>
      <c r="UMW88" s="207" t="s">
        <v>1036</v>
      </c>
      <c r="UMX88" s="207" t="s">
        <v>1586</v>
      </c>
      <c r="UMY88" s="207" t="s">
        <v>1587</v>
      </c>
      <c r="UMZ88" s="207" t="s">
        <v>8</v>
      </c>
      <c r="UNA88" s="207" t="s">
        <v>1036</v>
      </c>
      <c r="UNB88" s="207" t="s">
        <v>1586</v>
      </c>
      <c r="UNC88" s="207" t="s">
        <v>1587</v>
      </c>
      <c r="UND88" s="207" t="s">
        <v>8</v>
      </c>
      <c r="UNE88" s="207" t="s">
        <v>1036</v>
      </c>
      <c r="UNF88" s="207" t="s">
        <v>1586</v>
      </c>
      <c r="UNG88" s="207" t="s">
        <v>1587</v>
      </c>
      <c r="UNH88" s="207" t="s">
        <v>8</v>
      </c>
      <c r="UNI88" s="207" t="s">
        <v>1036</v>
      </c>
      <c r="UNJ88" s="207" t="s">
        <v>1586</v>
      </c>
      <c r="UNK88" s="207" t="s">
        <v>1587</v>
      </c>
      <c r="UNL88" s="207" t="s">
        <v>8</v>
      </c>
      <c r="UNM88" s="207" t="s">
        <v>1036</v>
      </c>
      <c r="UNN88" s="207" t="s">
        <v>1586</v>
      </c>
      <c r="UNO88" s="207" t="s">
        <v>1587</v>
      </c>
      <c r="UNP88" s="207" t="s">
        <v>8</v>
      </c>
      <c r="UNQ88" s="207" t="s">
        <v>1036</v>
      </c>
      <c r="UNR88" s="207" t="s">
        <v>1586</v>
      </c>
      <c r="UNS88" s="207" t="s">
        <v>1587</v>
      </c>
      <c r="UNT88" s="207" t="s">
        <v>8</v>
      </c>
      <c r="UNU88" s="207" t="s">
        <v>1036</v>
      </c>
      <c r="UNV88" s="207" t="s">
        <v>1586</v>
      </c>
      <c r="UNW88" s="207" t="s">
        <v>1587</v>
      </c>
      <c r="UNX88" s="207" t="s">
        <v>8</v>
      </c>
      <c r="UNY88" s="207" t="s">
        <v>1036</v>
      </c>
      <c r="UNZ88" s="207" t="s">
        <v>1586</v>
      </c>
      <c r="UOA88" s="207" t="s">
        <v>1587</v>
      </c>
      <c r="UOB88" s="207" t="s">
        <v>8</v>
      </c>
      <c r="UOC88" s="207" t="s">
        <v>1036</v>
      </c>
      <c r="UOD88" s="207" t="s">
        <v>1586</v>
      </c>
      <c r="UOE88" s="207" t="s">
        <v>1587</v>
      </c>
      <c r="UOF88" s="207" t="s">
        <v>8</v>
      </c>
      <c r="UOG88" s="207" t="s">
        <v>1036</v>
      </c>
      <c r="UOH88" s="207" t="s">
        <v>1586</v>
      </c>
      <c r="UOI88" s="207" t="s">
        <v>1587</v>
      </c>
      <c r="UOJ88" s="207" t="s">
        <v>8</v>
      </c>
      <c r="UOK88" s="207" t="s">
        <v>1036</v>
      </c>
      <c r="UOL88" s="207" t="s">
        <v>1586</v>
      </c>
      <c r="UOM88" s="207" t="s">
        <v>1587</v>
      </c>
      <c r="UON88" s="207" t="s">
        <v>8</v>
      </c>
      <c r="UOO88" s="207" t="s">
        <v>1036</v>
      </c>
      <c r="UOP88" s="207" t="s">
        <v>1586</v>
      </c>
      <c r="UOQ88" s="207" t="s">
        <v>1587</v>
      </c>
      <c r="UOR88" s="207" t="s">
        <v>8</v>
      </c>
      <c r="UOS88" s="207" t="s">
        <v>1036</v>
      </c>
      <c r="UOT88" s="207" t="s">
        <v>1586</v>
      </c>
      <c r="UOU88" s="207" t="s">
        <v>1587</v>
      </c>
      <c r="UOV88" s="207" t="s">
        <v>8</v>
      </c>
      <c r="UOW88" s="207" t="s">
        <v>1036</v>
      </c>
      <c r="UOX88" s="207" t="s">
        <v>1586</v>
      </c>
      <c r="UOY88" s="207" t="s">
        <v>1587</v>
      </c>
      <c r="UOZ88" s="207" t="s">
        <v>8</v>
      </c>
      <c r="UPA88" s="207" t="s">
        <v>1036</v>
      </c>
      <c r="UPB88" s="207" t="s">
        <v>1586</v>
      </c>
      <c r="UPC88" s="207" t="s">
        <v>1587</v>
      </c>
      <c r="UPD88" s="207" t="s">
        <v>8</v>
      </c>
      <c r="UPE88" s="207" t="s">
        <v>1036</v>
      </c>
      <c r="UPF88" s="207" t="s">
        <v>1586</v>
      </c>
      <c r="UPG88" s="207" t="s">
        <v>1587</v>
      </c>
      <c r="UPH88" s="207" t="s">
        <v>8</v>
      </c>
      <c r="UPI88" s="207" t="s">
        <v>1036</v>
      </c>
      <c r="UPJ88" s="207" t="s">
        <v>1586</v>
      </c>
      <c r="UPK88" s="207" t="s">
        <v>1587</v>
      </c>
      <c r="UPL88" s="207" t="s">
        <v>8</v>
      </c>
      <c r="UPM88" s="207" t="s">
        <v>1036</v>
      </c>
      <c r="UPN88" s="207" t="s">
        <v>1586</v>
      </c>
      <c r="UPO88" s="207" t="s">
        <v>1587</v>
      </c>
      <c r="UPP88" s="207" t="s">
        <v>8</v>
      </c>
      <c r="UPQ88" s="207" t="s">
        <v>1036</v>
      </c>
      <c r="UPR88" s="207" t="s">
        <v>1586</v>
      </c>
      <c r="UPS88" s="207" t="s">
        <v>1587</v>
      </c>
      <c r="UPT88" s="207" t="s">
        <v>8</v>
      </c>
      <c r="UPU88" s="207" t="s">
        <v>1036</v>
      </c>
      <c r="UPV88" s="207" t="s">
        <v>1586</v>
      </c>
      <c r="UPW88" s="207" t="s">
        <v>1587</v>
      </c>
      <c r="UPX88" s="207" t="s">
        <v>8</v>
      </c>
      <c r="UPY88" s="207" t="s">
        <v>1036</v>
      </c>
      <c r="UPZ88" s="207" t="s">
        <v>1586</v>
      </c>
      <c r="UQA88" s="207" t="s">
        <v>1587</v>
      </c>
      <c r="UQB88" s="207" t="s">
        <v>8</v>
      </c>
      <c r="UQC88" s="207" t="s">
        <v>1036</v>
      </c>
      <c r="UQD88" s="207" t="s">
        <v>1586</v>
      </c>
      <c r="UQE88" s="207" t="s">
        <v>1587</v>
      </c>
      <c r="UQF88" s="207" t="s">
        <v>8</v>
      </c>
      <c r="UQG88" s="207" t="s">
        <v>1036</v>
      </c>
      <c r="UQH88" s="207" t="s">
        <v>1586</v>
      </c>
      <c r="UQI88" s="207" t="s">
        <v>1587</v>
      </c>
      <c r="UQJ88" s="207" t="s">
        <v>8</v>
      </c>
      <c r="UQK88" s="207" t="s">
        <v>1036</v>
      </c>
      <c r="UQL88" s="207" t="s">
        <v>1586</v>
      </c>
      <c r="UQM88" s="207" t="s">
        <v>1587</v>
      </c>
      <c r="UQN88" s="207" t="s">
        <v>8</v>
      </c>
      <c r="UQO88" s="207" t="s">
        <v>1036</v>
      </c>
      <c r="UQP88" s="207" t="s">
        <v>1586</v>
      </c>
      <c r="UQQ88" s="207" t="s">
        <v>1587</v>
      </c>
      <c r="UQR88" s="207" t="s">
        <v>8</v>
      </c>
      <c r="UQS88" s="207" t="s">
        <v>1036</v>
      </c>
      <c r="UQT88" s="207" t="s">
        <v>1586</v>
      </c>
      <c r="UQU88" s="207" t="s">
        <v>1587</v>
      </c>
      <c r="UQV88" s="207" t="s">
        <v>8</v>
      </c>
      <c r="UQW88" s="207" t="s">
        <v>1036</v>
      </c>
      <c r="UQX88" s="207" t="s">
        <v>1586</v>
      </c>
      <c r="UQY88" s="207" t="s">
        <v>1587</v>
      </c>
      <c r="UQZ88" s="207" t="s">
        <v>8</v>
      </c>
      <c r="URA88" s="207" t="s">
        <v>1036</v>
      </c>
      <c r="URB88" s="207" t="s">
        <v>1586</v>
      </c>
      <c r="URC88" s="207" t="s">
        <v>1587</v>
      </c>
      <c r="URD88" s="207" t="s">
        <v>8</v>
      </c>
      <c r="URE88" s="207" t="s">
        <v>1036</v>
      </c>
      <c r="URF88" s="207" t="s">
        <v>1586</v>
      </c>
      <c r="URG88" s="207" t="s">
        <v>1587</v>
      </c>
      <c r="URH88" s="207" t="s">
        <v>8</v>
      </c>
      <c r="URI88" s="207" t="s">
        <v>1036</v>
      </c>
      <c r="URJ88" s="207" t="s">
        <v>1586</v>
      </c>
      <c r="URK88" s="207" t="s">
        <v>1587</v>
      </c>
      <c r="URL88" s="207" t="s">
        <v>8</v>
      </c>
      <c r="URM88" s="207" t="s">
        <v>1036</v>
      </c>
      <c r="URN88" s="207" t="s">
        <v>1586</v>
      </c>
      <c r="URO88" s="207" t="s">
        <v>1587</v>
      </c>
      <c r="URP88" s="207" t="s">
        <v>8</v>
      </c>
      <c r="URQ88" s="207" t="s">
        <v>1036</v>
      </c>
      <c r="URR88" s="207" t="s">
        <v>1586</v>
      </c>
      <c r="URS88" s="207" t="s">
        <v>1587</v>
      </c>
      <c r="URT88" s="207" t="s">
        <v>8</v>
      </c>
      <c r="URU88" s="207" t="s">
        <v>1036</v>
      </c>
      <c r="URV88" s="207" t="s">
        <v>1586</v>
      </c>
      <c r="URW88" s="207" t="s">
        <v>1587</v>
      </c>
      <c r="URX88" s="207" t="s">
        <v>8</v>
      </c>
      <c r="URY88" s="207" t="s">
        <v>1036</v>
      </c>
      <c r="URZ88" s="207" t="s">
        <v>1586</v>
      </c>
      <c r="USA88" s="207" t="s">
        <v>1587</v>
      </c>
      <c r="USB88" s="207" t="s">
        <v>8</v>
      </c>
      <c r="USC88" s="207" t="s">
        <v>1036</v>
      </c>
      <c r="USD88" s="207" t="s">
        <v>1586</v>
      </c>
      <c r="USE88" s="207" t="s">
        <v>1587</v>
      </c>
      <c r="USF88" s="207" t="s">
        <v>8</v>
      </c>
      <c r="USG88" s="207" t="s">
        <v>1036</v>
      </c>
      <c r="USH88" s="207" t="s">
        <v>1586</v>
      </c>
      <c r="USI88" s="207" t="s">
        <v>1587</v>
      </c>
      <c r="USJ88" s="207" t="s">
        <v>8</v>
      </c>
      <c r="USK88" s="207" t="s">
        <v>1036</v>
      </c>
      <c r="USL88" s="207" t="s">
        <v>1586</v>
      </c>
      <c r="USM88" s="207" t="s">
        <v>1587</v>
      </c>
      <c r="USN88" s="207" t="s">
        <v>8</v>
      </c>
      <c r="USO88" s="207" t="s">
        <v>1036</v>
      </c>
      <c r="USP88" s="207" t="s">
        <v>1586</v>
      </c>
      <c r="USQ88" s="207" t="s">
        <v>1587</v>
      </c>
      <c r="USR88" s="207" t="s">
        <v>8</v>
      </c>
      <c r="USS88" s="207" t="s">
        <v>1036</v>
      </c>
      <c r="UST88" s="207" t="s">
        <v>1586</v>
      </c>
      <c r="USU88" s="207" t="s">
        <v>1587</v>
      </c>
      <c r="USV88" s="207" t="s">
        <v>8</v>
      </c>
      <c r="USW88" s="207" t="s">
        <v>1036</v>
      </c>
      <c r="USX88" s="207" t="s">
        <v>1586</v>
      </c>
      <c r="USY88" s="207" t="s">
        <v>1587</v>
      </c>
      <c r="USZ88" s="207" t="s">
        <v>8</v>
      </c>
      <c r="UTA88" s="207" t="s">
        <v>1036</v>
      </c>
      <c r="UTB88" s="207" t="s">
        <v>1586</v>
      </c>
      <c r="UTC88" s="207" t="s">
        <v>1587</v>
      </c>
      <c r="UTD88" s="207" t="s">
        <v>8</v>
      </c>
      <c r="UTE88" s="207" t="s">
        <v>1036</v>
      </c>
      <c r="UTF88" s="207" t="s">
        <v>1586</v>
      </c>
      <c r="UTG88" s="207" t="s">
        <v>1587</v>
      </c>
      <c r="UTH88" s="207" t="s">
        <v>8</v>
      </c>
      <c r="UTI88" s="207" t="s">
        <v>1036</v>
      </c>
      <c r="UTJ88" s="207" t="s">
        <v>1586</v>
      </c>
      <c r="UTK88" s="207" t="s">
        <v>1587</v>
      </c>
      <c r="UTL88" s="207" t="s">
        <v>8</v>
      </c>
      <c r="UTM88" s="207" t="s">
        <v>1036</v>
      </c>
      <c r="UTN88" s="207" t="s">
        <v>1586</v>
      </c>
      <c r="UTO88" s="207" t="s">
        <v>1587</v>
      </c>
      <c r="UTP88" s="207" t="s">
        <v>8</v>
      </c>
      <c r="UTQ88" s="207" t="s">
        <v>1036</v>
      </c>
      <c r="UTR88" s="207" t="s">
        <v>1586</v>
      </c>
      <c r="UTS88" s="207" t="s">
        <v>1587</v>
      </c>
      <c r="UTT88" s="207" t="s">
        <v>8</v>
      </c>
      <c r="UTU88" s="207" t="s">
        <v>1036</v>
      </c>
      <c r="UTV88" s="207" t="s">
        <v>1586</v>
      </c>
      <c r="UTW88" s="207" t="s">
        <v>1587</v>
      </c>
      <c r="UTX88" s="207" t="s">
        <v>8</v>
      </c>
      <c r="UTY88" s="207" t="s">
        <v>1036</v>
      </c>
      <c r="UTZ88" s="207" t="s">
        <v>1586</v>
      </c>
      <c r="UUA88" s="207" t="s">
        <v>1587</v>
      </c>
      <c r="UUB88" s="207" t="s">
        <v>8</v>
      </c>
      <c r="UUC88" s="207" t="s">
        <v>1036</v>
      </c>
      <c r="UUD88" s="207" t="s">
        <v>1586</v>
      </c>
      <c r="UUE88" s="207" t="s">
        <v>1587</v>
      </c>
      <c r="UUF88" s="207" t="s">
        <v>8</v>
      </c>
      <c r="UUG88" s="207" t="s">
        <v>1036</v>
      </c>
      <c r="UUH88" s="207" t="s">
        <v>1586</v>
      </c>
      <c r="UUI88" s="207" t="s">
        <v>1587</v>
      </c>
      <c r="UUJ88" s="207" t="s">
        <v>8</v>
      </c>
      <c r="UUK88" s="207" t="s">
        <v>1036</v>
      </c>
      <c r="UUL88" s="207" t="s">
        <v>1586</v>
      </c>
      <c r="UUM88" s="207" t="s">
        <v>1587</v>
      </c>
      <c r="UUN88" s="207" t="s">
        <v>8</v>
      </c>
      <c r="UUO88" s="207" t="s">
        <v>1036</v>
      </c>
      <c r="UUP88" s="207" t="s">
        <v>1586</v>
      </c>
      <c r="UUQ88" s="207" t="s">
        <v>1587</v>
      </c>
      <c r="UUR88" s="207" t="s">
        <v>8</v>
      </c>
      <c r="UUS88" s="207" t="s">
        <v>1036</v>
      </c>
      <c r="UUT88" s="207" t="s">
        <v>1586</v>
      </c>
      <c r="UUU88" s="207" t="s">
        <v>1587</v>
      </c>
      <c r="UUV88" s="207" t="s">
        <v>8</v>
      </c>
      <c r="UUW88" s="207" t="s">
        <v>1036</v>
      </c>
      <c r="UUX88" s="207" t="s">
        <v>1586</v>
      </c>
      <c r="UUY88" s="207" t="s">
        <v>1587</v>
      </c>
      <c r="UUZ88" s="207" t="s">
        <v>8</v>
      </c>
      <c r="UVA88" s="207" t="s">
        <v>1036</v>
      </c>
      <c r="UVB88" s="207" t="s">
        <v>1586</v>
      </c>
      <c r="UVC88" s="207" t="s">
        <v>1587</v>
      </c>
      <c r="UVD88" s="207" t="s">
        <v>8</v>
      </c>
      <c r="UVE88" s="207" t="s">
        <v>1036</v>
      </c>
      <c r="UVF88" s="207" t="s">
        <v>1586</v>
      </c>
      <c r="UVG88" s="207" t="s">
        <v>1587</v>
      </c>
      <c r="UVH88" s="207" t="s">
        <v>8</v>
      </c>
      <c r="UVI88" s="207" t="s">
        <v>1036</v>
      </c>
      <c r="UVJ88" s="207" t="s">
        <v>1586</v>
      </c>
      <c r="UVK88" s="207" t="s">
        <v>1587</v>
      </c>
      <c r="UVL88" s="207" t="s">
        <v>8</v>
      </c>
      <c r="UVM88" s="207" t="s">
        <v>1036</v>
      </c>
      <c r="UVN88" s="207" t="s">
        <v>1586</v>
      </c>
      <c r="UVO88" s="207" t="s">
        <v>1587</v>
      </c>
      <c r="UVP88" s="207" t="s">
        <v>8</v>
      </c>
      <c r="UVQ88" s="207" t="s">
        <v>1036</v>
      </c>
      <c r="UVR88" s="207" t="s">
        <v>1586</v>
      </c>
      <c r="UVS88" s="207" t="s">
        <v>1587</v>
      </c>
      <c r="UVT88" s="207" t="s">
        <v>8</v>
      </c>
      <c r="UVU88" s="207" t="s">
        <v>1036</v>
      </c>
      <c r="UVV88" s="207" t="s">
        <v>1586</v>
      </c>
      <c r="UVW88" s="207" t="s">
        <v>1587</v>
      </c>
      <c r="UVX88" s="207" t="s">
        <v>8</v>
      </c>
      <c r="UVY88" s="207" t="s">
        <v>1036</v>
      </c>
      <c r="UVZ88" s="207" t="s">
        <v>1586</v>
      </c>
      <c r="UWA88" s="207" t="s">
        <v>1587</v>
      </c>
      <c r="UWB88" s="207" t="s">
        <v>8</v>
      </c>
      <c r="UWC88" s="207" t="s">
        <v>1036</v>
      </c>
      <c r="UWD88" s="207" t="s">
        <v>1586</v>
      </c>
      <c r="UWE88" s="207" t="s">
        <v>1587</v>
      </c>
      <c r="UWF88" s="207" t="s">
        <v>8</v>
      </c>
      <c r="UWG88" s="207" t="s">
        <v>1036</v>
      </c>
      <c r="UWH88" s="207" t="s">
        <v>1586</v>
      </c>
      <c r="UWI88" s="207" t="s">
        <v>1587</v>
      </c>
      <c r="UWJ88" s="207" t="s">
        <v>8</v>
      </c>
      <c r="UWK88" s="207" t="s">
        <v>1036</v>
      </c>
      <c r="UWL88" s="207" t="s">
        <v>1586</v>
      </c>
      <c r="UWM88" s="207" t="s">
        <v>1587</v>
      </c>
      <c r="UWN88" s="207" t="s">
        <v>8</v>
      </c>
      <c r="UWO88" s="207" t="s">
        <v>1036</v>
      </c>
      <c r="UWP88" s="207" t="s">
        <v>1586</v>
      </c>
      <c r="UWQ88" s="207" t="s">
        <v>1587</v>
      </c>
      <c r="UWR88" s="207" t="s">
        <v>8</v>
      </c>
      <c r="UWS88" s="207" t="s">
        <v>1036</v>
      </c>
      <c r="UWT88" s="207" t="s">
        <v>1586</v>
      </c>
      <c r="UWU88" s="207" t="s">
        <v>1587</v>
      </c>
      <c r="UWV88" s="207" t="s">
        <v>8</v>
      </c>
      <c r="UWW88" s="207" t="s">
        <v>1036</v>
      </c>
      <c r="UWX88" s="207" t="s">
        <v>1586</v>
      </c>
      <c r="UWY88" s="207" t="s">
        <v>1587</v>
      </c>
      <c r="UWZ88" s="207" t="s">
        <v>8</v>
      </c>
      <c r="UXA88" s="207" t="s">
        <v>1036</v>
      </c>
      <c r="UXB88" s="207" t="s">
        <v>1586</v>
      </c>
      <c r="UXC88" s="207" t="s">
        <v>1587</v>
      </c>
      <c r="UXD88" s="207" t="s">
        <v>8</v>
      </c>
      <c r="UXE88" s="207" t="s">
        <v>1036</v>
      </c>
      <c r="UXF88" s="207" t="s">
        <v>1586</v>
      </c>
      <c r="UXG88" s="207" t="s">
        <v>1587</v>
      </c>
      <c r="UXH88" s="207" t="s">
        <v>8</v>
      </c>
      <c r="UXI88" s="207" t="s">
        <v>1036</v>
      </c>
      <c r="UXJ88" s="207" t="s">
        <v>1586</v>
      </c>
      <c r="UXK88" s="207" t="s">
        <v>1587</v>
      </c>
      <c r="UXL88" s="207" t="s">
        <v>8</v>
      </c>
      <c r="UXM88" s="207" t="s">
        <v>1036</v>
      </c>
      <c r="UXN88" s="207" t="s">
        <v>1586</v>
      </c>
      <c r="UXO88" s="207" t="s">
        <v>1587</v>
      </c>
      <c r="UXP88" s="207" t="s">
        <v>8</v>
      </c>
      <c r="UXQ88" s="207" t="s">
        <v>1036</v>
      </c>
      <c r="UXR88" s="207" t="s">
        <v>1586</v>
      </c>
      <c r="UXS88" s="207" t="s">
        <v>1587</v>
      </c>
      <c r="UXT88" s="207" t="s">
        <v>8</v>
      </c>
      <c r="UXU88" s="207" t="s">
        <v>1036</v>
      </c>
      <c r="UXV88" s="207" t="s">
        <v>1586</v>
      </c>
      <c r="UXW88" s="207" t="s">
        <v>1587</v>
      </c>
      <c r="UXX88" s="207" t="s">
        <v>8</v>
      </c>
      <c r="UXY88" s="207" t="s">
        <v>1036</v>
      </c>
      <c r="UXZ88" s="207" t="s">
        <v>1586</v>
      </c>
      <c r="UYA88" s="207" t="s">
        <v>1587</v>
      </c>
      <c r="UYB88" s="207" t="s">
        <v>8</v>
      </c>
      <c r="UYC88" s="207" t="s">
        <v>1036</v>
      </c>
      <c r="UYD88" s="207" t="s">
        <v>1586</v>
      </c>
      <c r="UYE88" s="207" t="s">
        <v>1587</v>
      </c>
      <c r="UYF88" s="207" t="s">
        <v>8</v>
      </c>
      <c r="UYG88" s="207" t="s">
        <v>1036</v>
      </c>
      <c r="UYH88" s="207" t="s">
        <v>1586</v>
      </c>
      <c r="UYI88" s="207" t="s">
        <v>1587</v>
      </c>
      <c r="UYJ88" s="207" t="s">
        <v>8</v>
      </c>
      <c r="UYK88" s="207" t="s">
        <v>1036</v>
      </c>
      <c r="UYL88" s="207" t="s">
        <v>1586</v>
      </c>
      <c r="UYM88" s="207" t="s">
        <v>1587</v>
      </c>
      <c r="UYN88" s="207" t="s">
        <v>8</v>
      </c>
      <c r="UYO88" s="207" t="s">
        <v>1036</v>
      </c>
      <c r="UYP88" s="207" t="s">
        <v>1586</v>
      </c>
      <c r="UYQ88" s="207" t="s">
        <v>1587</v>
      </c>
      <c r="UYR88" s="207" t="s">
        <v>8</v>
      </c>
      <c r="UYS88" s="207" t="s">
        <v>1036</v>
      </c>
      <c r="UYT88" s="207" t="s">
        <v>1586</v>
      </c>
      <c r="UYU88" s="207" t="s">
        <v>1587</v>
      </c>
      <c r="UYV88" s="207" t="s">
        <v>8</v>
      </c>
      <c r="UYW88" s="207" t="s">
        <v>1036</v>
      </c>
      <c r="UYX88" s="207" t="s">
        <v>1586</v>
      </c>
      <c r="UYY88" s="207" t="s">
        <v>1587</v>
      </c>
      <c r="UYZ88" s="207" t="s">
        <v>8</v>
      </c>
      <c r="UZA88" s="207" t="s">
        <v>1036</v>
      </c>
      <c r="UZB88" s="207" t="s">
        <v>1586</v>
      </c>
      <c r="UZC88" s="207" t="s">
        <v>1587</v>
      </c>
      <c r="UZD88" s="207" t="s">
        <v>8</v>
      </c>
      <c r="UZE88" s="207" t="s">
        <v>1036</v>
      </c>
      <c r="UZF88" s="207" t="s">
        <v>1586</v>
      </c>
      <c r="UZG88" s="207" t="s">
        <v>1587</v>
      </c>
      <c r="UZH88" s="207" t="s">
        <v>8</v>
      </c>
      <c r="UZI88" s="207" t="s">
        <v>1036</v>
      </c>
      <c r="UZJ88" s="207" t="s">
        <v>1586</v>
      </c>
      <c r="UZK88" s="207" t="s">
        <v>1587</v>
      </c>
      <c r="UZL88" s="207" t="s">
        <v>8</v>
      </c>
      <c r="UZM88" s="207" t="s">
        <v>1036</v>
      </c>
      <c r="UZN88" s="207" t="s">
        <v>1586</v>
      </c>
      <c r="UZO88" s="207" t="s">
        <v>1587</v>
      </c>
      <c r="UZP88" s="207" t="s">
        <v>8</v>
      </c>
      <c r="UZQ88" s="207" t="s">
        <v>1036</v>
      </c>
      <c r="UZR88" s="207" t="s">
        <v>1586</v>
      </c>
      <c r="UZS88" s="207" t="s">
        <v>1587</v>
      </c>
      <c r="UZT88" s="207" t="s">
        <v>8</v>
      </c>
      <c r="UZU88" s="207" t="s">
        <v>1036</v>
      </c>
      <c r="UZV88" s="207" t="s">
        <v>1586</v>
      </c>
      <c r="UZW88" s="207" t="s">
        <v>1587</v>
      </c>
      <c r="UZX88" s="207" t="s">
        <v>8</v>
      </c>
      <c r="UZY88" s="207" t="s">
        <v>1036</v>
      </c>
      <c r="UZZ88" s="207" t="s">
        <v>1586</v>
      </c>
      <c r="VAA88" s="207" t="s">
        <v>1587</v>
      </c>
      <c r="VAB88" s="207" t="s">
        <v>8</v>
      </c>
      <c r="VAC88" s="207" t="s">
        <v>1036</v>
      </c>
      <c r="VAD88" s="207" t="s">
        <v>1586</v>
      </c>
      <c r="VAE88" s="207" t="s">
        <v>1587</v>
      </c>
      <c r="VAF88" s="207" t="s">
        <v>8</v>
      </c>
      <c r="VAG88" s="207" t="s">
        <v>1036</v>
      </c>
      <c r="VAH88" s="207" t="s">
        <v>1586</v>
      </c>
      <c r="VAI88" s="207" t="s">
        <v>1587</v>
      </c>
      <c r="VAJ88" s="207" t="s">
        <v>8</v>
      </c>
      <c r="VAK88" s="207" t="s">
        <v>1036</v>
      </c>
      <c r="VAL88" s="207" t="s">
        <v>1586</v>
      </c>
      <c r="VAM88" s="207" t="s">
        <v>1587</v>
      </c>
      <c r="VAN88" s="207" t="s">
        <v>8</v>
      </c>
      <c r="VAO88" s="207" t="s">
        <v>1036</v>
      </c>
      <c r="VAP88" s="207" t="s">
        <v>1586</v>
      </c>
      <c r="VAQ88" s="207" t="s">
        <v>1587</v>
      </c>
      <c r="VAR88" s="207" t="s">
        <v>8</v>
      </c>
      <c r="VAS88" s="207" t="s">
        <v>1036</v>
      </c>
      <c r="VAT88" s="207" t="s">
        <v>1586</v>
      </c>
      <c r="VAU88" s="207" t="s">
        <v>1587</v>
      </c>
      <c r="VAV88" s="207" t="s">
        <v>8</v>
      </c>
      <c r="VAW88" s="207" t="s">
        <v>1036</v>
      </c>
      <c r="VAX88" s="207" t="s">
        <v>1586</v>
      </c>
      <c r="VAY88" s="207" t="s">
        <v>1587</v>
      </c>
      <c r="VAZ88" s="207" t="s">
        <v>8</v>
      </c>
      <c r="VBA88" s="207" t="s">
        <v>1036</v>
      </c>
      <c r="VBB88" s="207" t="s">
        <v>1586</v>
      </c>
      <c r="VBC88" s="207" t="s">
        <v>1587</v>
      </c>
      <c r="VBD88" s="207" t="s">
        <v>8</v>
      </c>
      <c r="VBE88" s="207" t="s">
        <v>1036</v>
      </c>
      <c r="VBF88" s="207" t="s">
        <v>1586</v>
      </c>
      <c r="VBG88" s="207" t="s">
        <v>1587</v>
      </c>
      <c r="VBH88" s="207" t="s">
        <v>8</v>
      </c>
      <c r="VBI88" s="207" t="s">
        <v>1036</v>
      </c>
      <c r="VBJ88" s="207" t="s">
        <v>1586</v>
      </c>
      <c r="VBK88" s="207" t="s">
        <v>1587</v>
      </c>
      <c r="VBL88" s="207" t="s">
        <v>8</v>
      </c>
      <c r="VBM88" s="207" t="s">
        <v>1036</v>
      </c>
      <c r="VBN88" s="207" t="s">
        <v>1586</v>
      </c>
      <c r="VBO88" s="207" t="s">
        <v>1587</v>
      </c>
      <c r="VBP88" s="207" t="s">
        <v>8</v>
      </c>
      <c r="VBQ88" s="207" t="s">
        <v>1036</v>
      </c>
      <c r="VBR88" s="207" t="s">
        <v>1586</v>
      </c>
      <c r="VBS88" s="207" t="s">
        <v>1587</v>
      </c>
      <c r="VBT88" s="207" t="s">
        <v>8</v>
      </c>
      <c r="VBU88" s="207" t="s">
        <v>1036</v>
      </c>
      <c r="VBV88" s="207" t="s">
        <v>1586</v>
      </c>
      <c r="VBW88" s="207" t="s">
        <v>1587</v>
      </c>
      <c r="VBX88" s="207" t="s">
        <v>8</v>
      </c>
      <c r="VBY88" s="207" t="s">
        <v>1036</v>
      </c>
      <c r="VBZ88" s="207" t="s">
        <v>1586</v>
      </c>
      <c r="VCA88" s="207" t="s">
        <v>1587</v>
      </c>
      <c r="VCB88" s="207" t="s">
        <v>8</v>
      </c>
      <c r="VCC88" s="207" t="s">
        <v>1036</v>
      </c>
      <c r="VCD88" s="207" t="s">
        <v>1586</v>
      </c>
      <c r="VCE88" s="207" t="s">
        <v>1587</v>
      </c>
      <c r="VCF88" s="207" t="s">
        <v>8</v>
      </c>
      <c r="VCG88" s="207" t="s">
        <v>1036</v>
      </c>
      <c r="VCH88" s="207" t="s">
        <v>1586</v>
      </c>
      <c r="VCI88" s="207" t="s">
        <v>1587</v>
      </c>
      <c r="VCJ88" s="207" t="s">
        <v>8</v>
      </c>
      <c r="VCK88" s="207" t="s">
        <v>1036</v>
      </c>
      <c r="VCL88" s="207" t="s">
        <v>1586</v>
      </c>
      <c r="VCM88" s="207" t="s">
        <v>1587</v>
      </c>
      <c r="VCN88" s="207" t="s">
        <v>8</v>
      </c>
      <c r="VCO88" s="207" t="s">
        <v>1036</v>
      </c>
      <c r="VCP88" s="207" t="s">
        <v>1586</v>
      </c>
      <c r="VCQ88" s="207" t="s">
        <v>1587</v>
      </c>
      <c r="VCR88" s="207" t="s">
        <v>8</v>
      </c>
      <c r="VCS88" s="207" t="s">
        <v>1036</v>
      </c>
      <c r="VCT88" s="207" t="s">
        <v>1586</v>
      </c>
      <c r="VCU88" s="207" t="s">
        <v>1587</v>
      </c>
      <c r="VCV88" s="207" t="s">
        <v>8</v>
      </c>
      <c r="VCW88" s="207" t="s">
        <v>1036</v>
      </c>
      <c r="VCX88" s="207" t="s">
        <v>1586</v>
      </c>
      <c r="VCY88" s="207" t="s">
        <v>1587</v>
      </c>
      <c r="VCZ88" s="207" t="s">
        <v>8</v>
      </c>
      <c r="VDA88" s="207" t="s">
        <v>1036</v>
      </c>
      <c r="VDB88" s="207" t="s">
        <v>1586</v>
      </c>
      <c r="VDC88" s="207" t="s">
        <v>1587</v>
      </c>
      <c r="VDD88" s="207" t="s">
        <v>8</v>
      </c>
      <c r="VDE88" s="207" t="s">
        <v>1036</v>
      </c>
      <c r="VDF88" s="207" t="s">
        <v>1586</v>
      </c>
      <c r="VDG88" s="207" t="s">
        <v>1587</v>
      </c>
      <c r="VDH88" s="207" t="s">
        <v>8</v>
      </c>
      <c r="VDI88" s="207" t="s">
        <v>1036</v>
      </c>
      <c r="VDJ88" s="207" t="s">
        <v>1586</v>
      </c>
      <c r="VDK88" s="207" t="s">
        <v>1587</v>
      </c>
      <c r="VDL88" s="207" t="s">
        <v>8</v>
      </c>
      <c r="VDM88" s="207" t="s">
        <v>1036</v>
      </c>
      <c r="VDN88" s="207" t="s">
        <v>1586</v>
      </c>
      <c r="VDO88" s="207" t="s">
        <v>1587</v>
      </c>
      <c r="VDP88" s="207" t="s">
        <v>8</v>
      </c>
      <c r="VDQ88" s="207" t="s">
        <v>1036</v>
      </c>
      <c r="VDR88" s="207" t="s">
        <v>1586</v>
      </c>
      <c r="VDS88" s="207" t="s">
        <v>1587</v>
      </c>
      <c r="VDT88" s="207" t="s">
        <v>8</v>
      </c>
      <c r="VDU88" s="207" t="s">
        <v>1036</v>
      </c>
      <c r="VDV88" s="207" t="s">
        <v>1586</v>
      </c>
      <c r="VDW88" s="207" t="s">
        <v>1587</v>
      </c>
      <c r="VDX88" s="207" t="s">
        <v>8</v>
      </c>
      <c r="VDY88" s="207" t="s">
        <v>1036</v>
      </c>
      <c r="VDZ88" s="207" t="s">
        <v>1586</v>
      </c>
      <c r="VEA88" s="207" t="s">
        <v>1587</v>
      </c>
      <c r="VEB88" s="207" t="s">
        <v>8</v>
      </c>
      <c r="VEC88" s="207" t="s">
        <v>1036</v>
      </c>
      <c r="VED88" s="207" t="s">
        <v>1586</v>
      </c>
      <c r="VEE88" s="207" t="s">
        <v>1587</v>
      </c>
      <c r="VEF88" s="207" t="s">
        <v>8</v>
      </c>
      <c r="VEG88" s="207" t="s">
        <v>1036</v>
      </c>
      <c r="VEH88" s="207" t="s">
        <v>1586</v>
      </c>
      <c r="VEI88" s="207" t="s">
        <v>1587</v>
      </c>
      <c r="VEJ88" s="207" t="s">
        <v>8</v>
      </c>
      <c r="VEK88" s="207" t="s">
        <v>1036</v>
      </c>
      <c r="VEL88" s="207" t="s">
        <v>1586</v>
      </c>
      <c r="VEM88" s="207" t="s">
        <v>1587</v>
      </c>
      <c r="VEN88" s="207" t="s">
        <v>8</v>
      </c>
      <c r="VEO88" s="207" t="s">
        <v>1036</v>
      </c>
      <c r="VEP88" s="207" t="s">
        <v>1586</v>
      </c>
      <c r="VEQ88" s="207" t="s">
        <v>1587</v>
      </c>
      <c r="VER88" s="207" t="s">
        <v>8</v>
      </c>
      <c r="VES88" s="207" t="s">
        <v>1036</v>
      </c>
      <c r="VET88" s="207" t="s">
        <v>1586</v>
      </c>
      <c r="VEU88" s="207" t="s">
        <v>1587</v>
      </c>
      <c r="VEV88" s="207" t="s">
        <v>8</v>
      </c>
      <c r="VEW88" s="207" t="s">
        <v>1036</v>
      </c>
      <c r="VEX88" s="207" t="s">
        <v>1586</v>
      </c>
      <c r="VEY88" s="207" t="s">
        <v>1587</v>
      </c>
      <c r="VEZ88" s="207" t="s">
        <v>8</v>
      </c>
      <c r="VFA88" s="207" t="s">
        <v>1036</v>
      </c>
      <c r="VFB88" s="207" t="s">
        <v>1586</v>
      </c>
      <c r="VFC88" s="207" t="s">
        <v>1587</v>
      </c>
      <c r="VFD88" s="207" t="s">
        <v>8</v>
      </c>
      <c r="VFE88" s="207" t="s">
        <v>1036</v>
      </c>
      <c r="VFF88" s="207" t="s">
        <v>1586</v>
      </c>
      <c r="VFG88" s="207" t="s">
        <v>1587</v>
      </c>
      <c r="VFH88" s="207" t="s">
        <v>8</v>
      </c>
      <c r="VFI88" s="207" t="s">
        <v>1036</v>
      </c>
      <c r="VFJ88" s="207" t="s">
        <v>1586</v>
      </c>
      <c r="VFK88" s="207" t="s">
        <v>1587</v>
      </c>
      <c r="VFL88" s="207" t="s">
        <v>8</v>
      </c>
      <c r="VFM88" s="207" t="s">
        <v>1036</v>
      </c>
      <c r="VFN88" s="207" t="s">
        <v>1586</v>
      </c>
      <c r="VFO88" s="207" t="s">
        <v>1587</v>
      </c>
      <c r="VFP88" s="207" t="s">
        <v>8</v>
      </c>
      <c r="VFQ88" s="207" t="s">
        <v>1036</v>
      </c>
      <c r="VFR88" s="207" t="s">
        <v>1586</v>
      </c>
      <c r="VFS88" s="207" t="s">
        <v>1587</v>
      </c>
      <c r="VFT88" s="207" t="s">
        <v>8</v>
      </c>
      <c r="VFU88" s="207" t="s">
        <v>1036</v>
      </c>
      <c r="VFV88" s="207" t="s">
        <v>1586</v>
      </c>
      <c r="VFW88" s="207" t="s">
        <v>1587</v>
      </c>
      <c r="VFX88" s="207" t="s">
        <v>8</v>
      </c>
      <c r="VFY88" s="207" t="s">
        <v>1036</v>
      </c>
      <c r="VFZ88" s="207" t="s">
        <v>1586</v>
      </c>
      <c r="VGA88" s="207" t="s">
        <v>1587</v>
      </c>
      <c r="VGB88" s="207" t="s">
        <v>8</v>
      </c>
      <c r="VGC88" s="207" t="s">
        <v>1036</v>
      </c>
      <c r="VGD88" s="207" t="s">
        <v>1586</v>
      </c>
      <c r="VGE88" s="207" t="s">
        <v>1587</v>
      </c>
      <c r="VGF88" s="207" t="s">
        <v>8</v>
      </c>
      <c r="VGG88" s="207" t="s">
        <v>1036</v>
      </c>
      <c r="VGH88" s="207" t="s">
        <v>1586</v>
      </c>
      <c r="VGI88" s="207" t="s">
        <v>1587</v>
      </c>
      <c r="VGJ88" s="207" t="s">
        <v>8</v>
      </c>
      <c r="VGK88" s="207" t="s">
        <v>1036</v>
      </c>
      <c r="VGL88" s="207" t="s">
        <v>1586</v>
      </c>
      <c r="VGM88" s="207" t="s">
        <v>1587</v>
      </c>
      <c r="VGN88" s="207" t="s">
        <v>8</v>
      </c>
      <c r="VGO88" s="207" t="s">
        <v>1036</v>
      </c>
      <c r="VGP88" s="207" t="s">
        <v>1586</v>
      </c>
      <c r="VGQ88" s="207" t="s">
        <v>1587</v>
      </c>
      <c r="VGR88" s="207" t="s">
        <v>8</v>
      </c>
      <c r="VGS88" s="207" t="s">
        <v>1036</v>
      </c>
      <c r="VGT88" s="207" t="s">
        <v>1586</v>
      </c>
      <c r="VGU88" s="207" t="s">
        <v>1587</v>
      </c>
      <c r="VGV88" s="207" t="s">
        <v>8</v>
      </c>
      <c r="VGW88" s="207" t="s">
        <v>1036</v>
      </c>
      <c r="VGX88" s="207" t="s">
        <v>1586</v>
      </c>
      <c r="VGY88" s="207" t="s">
        <v>1587</v>
      </c>
      <c r="VGZ88" s="207" t="s">
        <v>8</v>
      </c>
      <c r="VHA88" s="207" t="s">
        <v>1036</v>
      </c>
      <c r="VHB88" s="207" t="s">
        <v>1586</v>
      </c>
      <c r="VHC88" s="207" t="s">
        <v>1587</v>
      </c>
      <c r="VHD88" s="207" t="s">
        <v>8</v>
      </c>
      <c r="VHE88" s="207" t="s">
        <v>1036</v>
      </c>
      <c r="VHF88" s="207" t="s">
        <v>1586</v>
      </c>
      <c r="VHG88" s="207" t="s">
        <v>1587</v>
      </c>
      <c r="VHH88" s="207" t="s">
        <v>8</v>
      </c>
      <c r="VHI88" s="207" t="s">
        <v>1036</v>
      </c>
      <c r="VHJ88" s="207" t="s">
        <v>1586</v>
      </c>
      <c r="VHK88" s="207" t="s">
        <v>1587</v>
      </c>
      <c r="VHL88" s="207" t="s">
        <v>8</v>
      </c>
      <c r="VHM88" s="207" t="s">
        <v>1036</v>
      </c>
      <c r="VHN88" s="207" t="s">
        <v>1586</v>
      </c>
      <c r="VHO88" s="207" t="s">
        <v>1587</v>
      </c>
      <c r="VHP88" s="207" t="s">
        <v>8</v>
      </c>
      <c r="VHQ88" s="207" t="s">
        <v>1036</v>
      </c>
      <c r="VHR88" s="207" t="s">
        <v>1586</v>
      </c>
      <c r="VHS88" s="207" t="s">
        <v>1587</v>
      </c>
      <c r="VHT88" s="207" t="s">
        <v>8</v>
      </c>
      <c r="VHU88" s="207" t="s">
        <v>1036</v>
      </c>
      <c r="VHV88" s="207" t="s">
        <v>1586</v>
      </c>
      <c r="VHW88" s="207" t="s">
        <v>1587</v>
      </c>
      <c r="VHX88" s="207" t="s">
        <v>8</v>
      </c>
      <c r="VHY88" s="207" t="s">
        <v>1036</v>
      </c>
      <c r="VHZ88" s="207" t="s">
        <v>1586</v>
      </c>
      <c r="VIA88" s="207" t="s">
        <v>1587</v>
      </c>
      <c r="VIB88" s="207" t="s">
        <v>8</v>
      </c>
      <c r="VIC88" s="207" t="s">
        <v>1036</v>
      </c>
      <c r="VID88" s="207" t="s">
        <v>1586</v>
      </c>
      <c r="VIE88" s="207" t="s">
        <v>1587</v>
      </c>
      <c r="VIF88" s="207" t="s">
        <v>8</v>
      </c>
      <c r="VIG88" s="207" t="s">
        <v>1036</v>
      </c>
      <c r="VIH88" s="207" t="s">
        <v>1586</v>
      </c>
      <c r="VII88" s="207" t="s">
        <v>1587</v>
      </c>
      <c r="VIJ88" s="207" t="s">
        <v>8</v>
      </c>
      <c r="VIK88" s="207" t="s">
        <v>1036</v>
      </c>
      <c r="VIL88" s="207" t="s">
        <v>1586</v>
      </c>
      <c r="VIM88" s="207" t="s">
        <v>1587</v>
      </c>
      <c r="VIN88" s="207" t="s">
        <v>8</v>
      </c>
      <c r="VIO88" s="207" t="s">
        <v>1036</v>
      </c>
      <c r="VIP88" s="207" t="s">
        <v>1586</v>
      </c>
      <c r="VIQ88" s="207" t="s">
        <v>1587</v>
      </c>
      <c r="VIR88" s="207" t="s">
        <v>8</v>
      </c>
      <c r="VIS88" s="207" t="s">
        <v>1036</v>
      </c>
      <c r="VIT88" s="207" t="s">
        <v>1586</v>
      </c>
      <c r="VIU88" s="207" t="s">
        <v>1587</v>
      </c>
      <c r="VIV88" s="207" t="s">
        <v>8</v>
      </c>
      <c r="VIW88" s="207" t="s">
        <v>1036</v>
      </c>
      <c r="VIX88" s="207" t="s">
        <v>1586</v>
      </c>
      <c r="VIY88" s="207" t="s">
        <v>1587</v>
      </c>
      <c r="VIZ88" s="207" t="s">
        <v>8</v>
      </c>
      <c r="VJA88" s="207" t="s">
        <v>1036</v>
      </c>
      <c r="VJB88" s="207" t="s">
        <v>1586</v>
      </c>
      <c r="VJC88" s="207" t="s">
        <v>1587</v>
      </c>
      <c r="VJD88" s="207" t="s">
        <v>8</v>
      </c>
      <c r="VJE88" s="207" t="s">
        <v>1036</v>
      </c>
      <c r="VJF88" s="207" t="s">
        <v>1586</v>
      </c>
      <c r="VJG88" s="207" t="s">
        <v>1587</v>
      </c>
      <c r="VJH88" s="207" t="s">
        <v>8</v>
      </c>
      <c r="VJI88" s="207" t="s">
        <v>1036</v>
      </c>
      <c r="VJJ88" s="207" t="s">
        <v>1586</v>
      </c>
      <c r="VJK88" s="207" t="s">
        <v>1587</v>
      </c>
      <c r="VJL88" s="207" t="s">
        <v>8</v>
      </c>
      <c r="VJM88" s="207" t="s">
        <v>1036</v>
      </c>
      <c r="VJN88" s="207" t="s">
        <v>1586</v>
      </c>
      <c r="VJO88" s="207" t="s">
        <v>1587</v>
      </c>
      <c r="VJP88" s="207" t="s">
        <v>8</v>
      </c>
      <c r="VJQ88" s="207" t="s">
        <v>1036</v>
      </c>
      <c r="VJR88" s="207" t="s">
        <v>1586</v>
      </c>
      <c r="VJS88" s="207" t="s">
        <v>1587</v>
      </c>
      <c r="VJT88" s="207" t="s">
        <v>8</v>
      </c>
      <c r="VJU88" s="207" t="s">
        <v>1036</v>
      </c>
      <c r="VJV88" s="207" t="s">
        <v>1586</v>
      </c>
      <c r="VJW88" s="207" t="s">
        <v>1587</v>
      </c>
      <c r="VJX88" s="207" t="s">
        <v>8</v>
      </c>
      <c r="VJY88" s="207" t="s">
        <v>1036</v>
      </c>
      <c r="VJZ88" s="207" t="s">
        <v>1586</v>
      </c>
      <c r="VKA88" s="207" t="s">
        <v>1587</v>
      </c>
      <c r="VKB88" s="207" t="s">
        <v>8</v>
      </c>
      <c r="VKC88" s="207" t="s">
        <v>1036</v>
      </c>
      <c r="VKD88" s="207" t="s">
        <v>1586</v>
      </c>
      <c r="VKE88" s="207" t="s">
        <v>1587</v>
      </c>
      <c r="VKF88" s="207" t="s">
        <v>8</v>
      </c>
      <c r="VKG88" s="207" t="s">
        <v>1036</v>
      </c>
      <c r="VKH88" s="207" t="s">
        <v>1586</v>
      </c>
      <c r="VKI88" s="207" t="s">
        <v>1587</v>
      </c>
      <c r="VKJ88" s="207" t="s">
        <v>8</v>
      </c>
      <c r="VKK88" s="207" t="s">
        <v>1036</v>
      </c>
      <c r="VKL88" s="207" t="s">
        <v>1586</v>
      </c>
      <c r="VKM88" s="207" t="s">
        <v>1587</v>
      </c>
      <c r="VKN88" s="207" t="s">
        <v>8</v>
      </c>
      <c r="VKO88" s="207" t="s">
        <v>1036</v>
      </c>
      <c r="VKP88" s="207" t="s">
        <v>1586</v>
      </c>
      <c r="VKQ88" s="207" t="s">
        <v>1587</v>
      </c>
      <c r="VKR88" s="207" t="s">
        <v>8</v>
      </c>
      <c r="VKS88" s="207" t="s">
        <v>1036</v>
      </c>
      <c r="VKT88" s="207" t="s">
        <v>1586</v>
      </c>
      <c r="VKU88" s="207" t="s">
        <v>1587</v>
      </c>
      <c r="VKV88" s="207" t="s">
        <v>8</v>
      </c>
      <c r="VKW88" s="207" t="s">
        <v>1036</v>
      </c>
      <c r="VKX88" s="207" t="s">
        <v>1586</v>
      </c>
      <c r="VKY88" s="207" t="s">
        <v>1587</v>
      </c>
      <c r="VKZ88" s="207" t="s">
        <v>8</v>
      </c>
      <c r="VLA88" s="207" t="s">
        <v>1036</v>
      </c>
      <c r="VLB88" s="207" t="s">
        <v>1586</v>
      </c>
      <c r="VLC88" s="207" t="s">
        <v>1587</v>
      </c>
      <c r="VLD88" s="207" t="s">
        <v>8</v>
      </c>
      <c r="VLE88" s="207" t="s">
        <v>1036</v>
      </c>
      <c r="VLF88" s="207" t="s">
        <v>1586</v>
      </c>
      <c r="VLG88" s="207" t="s">
        <v>1587</v>
      </c>
      <c r="VLH88" s="207" t="s">
        <v>8</v>
      </c>
      <c r="VLI88" s="207" t="s">
        <v>1036</v>
      </c>
      <c r="VLJ88" s="207" t="s">
        <v>1586</v>
      </c>
      <c r="VLK88" s="207" t="s">
        <v>1587</v>
      </c>
      <c r="VLL88" s="207" t="s">
        <v>8</v>
      </c>
      <c r="VLM88" s="207" t="s">
        <v>1036</v>
      </c>
      <c r="VLN88" s="207" t="s">
        <v>1586</v>
      </c>
      <c r="VLO88" s="207" t="s">
        <v>1587</v>
      </c>
      <c r="VLP88" s="207" t="s">
        <v>8</v>
      </c>
      <c r="VLQ88" s="207" t="s">
        <v>1036</v>
      </c>
      <c r="VLR88" s="207" t="s">
        <v>1586</v>
      </c>
      <c r="VLS88" s="207" t="s">
        <v>1587</v>
      </c>
      <c r="VLT88" s="207" t="s">
        <v>8</v>
      </c>
      <c r="VLU88" s="207" t="s">
        <v>1036</v>
      </c>
      <c r="VLV88" s="207" t="s">
        <v>1586</v>
      </c>
      <c r="VLW88" s="207" t="s">
        <v>1587</v>
      </c>
      <c r="VLX88" s="207" t="s">
        <v>8</v>
      </c>
      <c r="VLY88" s="207" t="s">
        <v>1036</v>
      </c>
      <c r="VLZ88" s="207" t="s">
        <v>1586</v>
      </c>
      <c r="VMA88" s="207" t="s">
        <v>1587</v>
      </c>
      <c r="VMB88" s="207" t="s">
        <v>8</v>
      </c>
      <c r="VMC88" s="207" t="s">
        <v>1036</v>
      </c>
      <c r="VMD88" s="207" t="s">
        <v>1586</v>
      </c>
      <c r="VME88" s="207" t="s">
        <v>1587</v>
      </c>
      <c r="VMF88" s="207" t="s">
        <v>8</v>
      </c>
      <c r="VMG88" s="207" t="s">
        <v>1036</v>
      </c>
      <c r="VMH88" s="207" t="s">
        <v>1586</v>
      </c>
      <c r="VMI88" s="207" t="s">
        <v>1587</v>
      </c>
      <c r="VMJ88" s="207" t="s">
        <v>8</v>
      </c>
      <c r="VMK88" s="207" t="s">
        <v>1036</v>
      </c>
      <c r="VML88" s="207" t="s">
        <v>1586</v>
      </c>
      <c r="VMM88" s="207" t="s">
        <v>1587</v>
      </c>
      <c r="VMN88" s="207" t="s">
        <v>8</v>
      </c>
      <c r="VMO88" s="207" t="s">
        <v>1036</v>
      </c>
      <c r="VMP88" s="207" t="s">
        <v>1586</v>
      </c>
      <c r="VMQ88" s="207" t="s">
        <v>1587</v>
      </c>
      <c r="VMR88" s="207" t="s">
        <v>8</v>
      </c>
      <c r="VMS88" s="207" t="s">
        <v>1036</v>
      </c>
      <c r="VMT88" s="207" t="s">
        <v>1586</v>
      </c>
      <c r="VMU88" s="207" t="s">
        <v>1587</v>
      </c>
      <c r="VMV88" s="207" t="s">
        <v>8</v>
      </c>
      <c r="VMW88" s="207" t="s">
        <v>1036</v>
      </c>
      <c r="VMX88" s="207" t="s">
        <v>1586</v>
      </c>
      <c r="VMY88" s="207" t="s">
        <v>1587</v>
      </c>
      <c r="VMZ88" s="207" t="s">
        <v>8</v>
      </c>
      <c r="VNA88" s="207" t="s">
        <v>1036</v>
      </c>
      <c r="VNB88" s="207" t="s">
        <v>1586</v>
      </c>
      <c r="VNC88" s="207" t="s">
        <v>1587</v>
      </c>
      <c r="VND88" s="207" t="s">
        <v>8</v>
      </c>
      <c r="VNE88" s="207" t="s">
        <v>1036</v>
      </c>
      <c r="VNF88" s="207" t="s">
        <v>1586</v>
      </c>
      <c r="VNG88" s="207" t="s">
        <v>1587</v>
      </c>
      <c r="VNH88" s="207" t="s">
        <v>8</v>
      </c>
      <c r="VNI88" s="207" t="s">
        <v>1036</v>
      </c>
      <c r="VNJ88" s="207" t="s">
        <v>1586</v>
      </c>
      <c r="VNK88" s="207" t="s">
        <v>1587</v>
      </c>
      <c r="VNL88" s="207" t="s">
        <v>8</v>
      </c>
      <c r="VNM88" s="207" t="s">
        <v>1036</v>
      </c>
      <c r="VNN88" s="207" t="s">
        <v>1586</v>
      </c>
      <c r="VNO88" s="207" t="s">
        <v>1587</v>
      </c>
      <c r="VNP88" s="207" t="s">
        <v>8</v>
      </c>
      <c r="VNQ88" s="207" t="s">
        <v>1036</v>
      </c>
      <c r="VNR88" s="207" t="s">
        <v>1586</v>
      </c>
      <c r="VNS88" s="207" t="s">
        <v>1587</v>
      </c>
      <c r="VNT88" s="207" t="s">
        <v>8</v>
      </c>
      <c r="VNU88" s="207" t="s">
        <v>1036</v>
      </c>
      <c r="VNV88" s="207" t="s">
        <v>1586</v>
      </c>
      <c r="VNW88" s="207" t="s">
        <v>1587</v>
      </c>
      <c r="VNX88" s="207" t="s">
        <v>8</v>
      </c>
      <c r="VNY88" s="207" t="s">
        <v>1036</v>
      </c>
      <c r="VNZ88" s="207" t="s">
        <v>1586</v>
      </c>
      <c r="VOA88" s="207" t="s">
        <v>1587</v>
      </c>
      <c r="VOB88" s="207" t="s">
        <v>8</v>
      </c>
      <c r="VOC88" s="207" t="s">
        <v>1036</v>
      </c>
      <c r="VOD88" s="207" t="s">
        <v>1586</v>
      </c>
      <c r="VOE88" s="207" t="s">
        <v>1587</v>
      </c>
      <c r="VOF88" s="207" t="s">
        <v>8</v>
      </c>
      <c r="VOG88" s="207" t="s">
        <v>1036</v>
      </c>
      <c r="VOH88" s="207" t="s">
        <v>1586</v>
      </c>
      <c r="VOI88" s="207" t="s">
        <v>1587</v>
      </c>
      <c r="VOJ88" s="207" t="s">
        <v>8</v>
      </c>
      <c r="VOK88" s="207" t="s">
        <v>1036</v>
      </c>
      <c r="VOL88" s="207" t="s">
        <v>1586</v>
      </c>
      <c r="VOM88" s="207" t="s">
        <v>1587</v>
      </c>
      <c r="VON88" s="207" t="s">
        <v>8</v>
      </c>
      <c r="VOO88" s="207" t="s">
        <v>1036</v>
      </c>
      <c r="VOP88" s="207" t="s">
        <v>1586</v>
      </c>
      <c r="VOQ88" s="207" t="s">
        <v>1587</v>
      </c>
      <c r="VOR88" s="207" t="s">
        <v>8</v>
      </c>
      <c r="VOS88" s="207" t="s">
        <v>1036</v>
      </c>
      <c r="VOT88" s="207" t="s">
        <v>1586</v>
      </c>
      <c r="VOU88" s="207" t="s">
        <v>1587</v>
      </c>
      <c r="VOV88" s="207" t="s">
        <v>8</v>
      </c>
      <c r="VOW88" s="207" t="s">
        <v>1036</v>
      </c>
      <c r="VOX88" s="207" t="s">
        <v>1586</v>
      </c>
      <c r="VOY88" s="207" t="s">
        <v>1587</v>
      </c>
      <c r="VOZ88" s="207" t="s">
        <v>8</v>
      </c>
      <c r="VPA88" s="207" t="s">
        <v>1036</v>
      </c>
      <c r="VPB88" s="207" t="s">
        <v>1586</v>
      </c>
      <c r="VPC88" s="207" t="s">
        <v>1587</v>
      </c>
      <c r="VPD88" s="207" t="s">
        <v>8</v>
      </c>
      <c r="VPE88" s="207" t="s">
        <v>1036</v>
      </c>
      <c r="VPF88" s="207" t="s">
        <v>1586</v>
      </c>
      <c r="VPG88" s="207" t="s">
        <v>1587</v>
      </c>
      <c r="VPH88" s="207" t="s">
        <v>8</v>
      </c>
      <c r="VPI88" s="207" t="s">
        <v>1036</v>
      </c>
      <c r="VPJ88" s="207" t="s">
        <v>1586</v>
      </c>
      <c r="VPK88" s="207" t="s">
        <v>1587</v>
      </c>
      <c r="VPL88" s="207" t="s">
        <v>8</v>
      </c>
      <c r="VPM88" s="207" t="s">
        <v>1036</v>
      </c>
      <c r="VPN88" s="207" t="s">
        <v>1586</v>
      </c>
      <c r="VPO88" s="207" t="s">
        <v>1587</v>
      </c>
      <c r="VPP88" s="207" t="s">
        <v>8</v>
      </c>
      <c r="VPQ88" s="207" t="s">
        <v>1036</v>
      </c>
      <c r="VPR88" s="207" t="s">
        <v>1586</v>
      </c>
      <c r="VPS88" s="207" t="s">
        <v>1587</v>
      </c>
      <c r="VPT88" s="207" t="s">
        <v>8</v>
      </c>
      <c r="VPU88" s="207" t="s">
        <v>1036</v>
      </c>
      <c r="VPV88" s="207" t="s">
        <v>1586</v>
      </c>
      <c r="VPW88" s="207" t="s">
        <v>1587</v>
      </c>
      <c r="VPX88" s="207" t="s">
        <v>8</v>
      </c>
      <c r="VPY88" s="207" t="s">
        <v>1036</v>
      </c>
      <c r="VPZ88" s="207" t="s">
        <v>1586</v>
      </c>
      <c r="VQA88" s="207" t="s">
        <v>1587</v>
      </c>
      <c r="VQB88" s="207" t="s">
        <v>8</v>
      </c>
      <c r="VQC88" s="207" t="s">
        <v>1036</v>
      </c>
      <c r="VQD88" s="207" t="s">
        <v>1586</v>
      </c>
      <c r="VQE88" s="207" t="s">
        <v>1587</v>
      </c>
      <c r="VQF88" s="207" t="s">
        <v>8</v>
      </c>
      <c r="VQG88" s="207" t="s">
        <v>1036</v>
      </c>
      <c r="VQH88" s="207" t="s">
        <v>1586</v>
      </c>
      <c r="VQI88" s="207" t="s">
        <v>1587</v>
      </c>
      <c r="VQJ88" s="207" t="s">
        <v>8</v>
      </c>
      <c r="VQK88" s="207" t="s">
        <v>1036</v>
      </c>
      <c r="VQL88" s="207" t="s">
        <v>1586</v>
      </c>
      <c r="VQM88" s="207" t="s">
        <v>1587</v>
      </c>
      <c r="VQN88" s="207" t="s">
        <v>8</v>
      </c>
      <c r="VQO88" s="207" t="s">
        <v>1036</v>
      </c>
      <c r="VQP88" s="207" t="s">
        <v>1586</v>
      </c>
      <c r="VQQ88" s="207" t="s">
        <v>1587</v>
      </c>
      <c r="VQR88" s="207" t="s">
        <v>8</v>
      </c>
      <c r="VQS88" s="207" t="s">
        <v>1036</v>
      </c>
      <c r="VQT88" s="207" t="s">
        <v>1586</v>
      </c>
      <c r="VQU88" s="207" t="s">
        <v>1587</v>
      </c>
      <c r="VQV88" s="207" t="s">
        <v>8</v>
      </c>
      <c r="VQW88" s="207" t="s">
        <v>1036</v>
      </c>
      <c r="VQX88" s="207" t="s">
        <v>1586</v>
      </c>
      <c r="VQY88" s="207" t="s">
        <v>1587</v>
      </c>
      <c r="VQZ88" s="207" t="s">
        <v>8</v>
      </c>
      <c r="VRA88" s="207" t="s">
        <v>1036</v>
      </c>
      <c r="VRB88" s="207" t="s">
        <v>1586</v>
      </c>
      <c r="VRC88" s="207" t="s">
        <v>1587</v>
      </c>
      <c r="VRD88" s="207" t="s">
        <v>8</v>
      </c>
      <c r="VRE88" s="207" t="s">
        <v>1036</v>
      </c>
      <c r="VRF88" s="207" t="s">
        <v>1586</v>
      </c>
      <c r="VRG88" s="207" t="s">
        <v>1587</v>
      </c>
      <c r="VRH88" s="207" t="s">
        <v>8</v>
      </c>
      <c r="VRI88" s="207" t="s">
        <v>1036</v>
      </c>
      <c r="VRJ88" s="207" t="s">
        <v>1586</v>
      </c>
      <c r="VRK88" s="207" t="s">
        <v>1587</v>
      </c>
      <c r="VRL88" s="207" t="s">
        <v>8</v>
      </c>
      <c r="VRM88" s="207" t="s">
        <v>1036</v>
      </c>
      <c r="VRN88" s="207" t="s">
        <v>1586</v>
      </c>
      <c r="VRO88" s="207" t="s">
        <v>1587</v>
      </c>
      <c r="VRP88" s="207" t="s">
        <v>8</v>
      </c>
      <c r="VRQ88" s="207" t="s">
        <v>1036</v>
      </c>
      <c r="VRR88" s="207" t="s">
        <v>1586</v>
      </c>
      <c r="VRS88" s="207" t="s">
        <v>1587</v>
      </c>
      <c r="VRT88" s="207" t="s">
        <v>8</v>
      </c>
      <c r="VRU88" s="207" t="s">
        <v>1036</v>
      </c>
      <c r="VRV88" s="207" t="s">
        <v>1586</v>
      </c>
      <c r="VRW88" s="207" t="s">
        <v>1587</v>
      </c>
      <c r="VRX88" s="207" t="s">
        <v>8</v>
      </c>
      <c r="VRY88" s="207" t="s">
        <v>1036</v>
      </c>
      <c r="VRZ88" s="207" t="s">
        <v>1586</v>
      </c>
      <c r="VSA88" s="207" t="s">
        <v>1587</v>
      </c>
      <c r="VSB88" s="207" t="s">
        <v>8</v>
      </c>
      <c r="VSC88" s="207" t="s">
        <v>1036</v>
      </c>
      <c r="VSD88" s="207" t="s">
        <v>1586</v>
      </c>
      <c r="VSE88" s="207" t="s">
        <v>1587</v>
      </c>
      <c r="VSF88" s="207" t="s">
        <v>8</v>
      </c>
      <c r="VSG88" s="207" t="s">
        <v>1036</v>
      </c>
      <c r="VSH88" s="207" t="s">
        <v>1586</v>
      </c>
      <c r="VSI88" s="207" t="s">
        <v>1587</v>
      </c>
      <c r="VSJ88" s="207" t="s">
        <v>8</v>
      </c>
      <c r="VSK88" s="207" t="s">
        <v>1036</v>
      </c>
      <c r="VSL88" s="207" t="s">
        <v>1586</v>
      </c>
      <c r="VSM88" s="207" t="s">
        <v>1587</v>
      </c>
      <c r="VSN88" s="207" t="s">
        <v>8</v>
      </c>
      <c r="VSO88" s="207" t="s">
        <v>1036</v>
      </c>
      <c r="VSP88" s="207" t="s">
        <v>1586</v>
      </c>
      <c r="VSQ88" s="207" t="s">
        <v>1587</v>
      </c>
      <c r="VSR88" s="207" t="s">
        <v>8</v>
      </c>
      <c r="VSS88" s="207" t="s">
        <v>1036</v>
      </c>
      <c r="VST88" s="207" t="s">
        <v>1586</v>
      </c>
      <c r="VSU88" s="207" t="s">
        <v>1587</v>
      </c>
      <c r="VSV88" s="207" t="s">
        <v>8</v>
      </c>
      <c r="VSW88" s="207" t="s">
        <v>1036</v>
      </c>
      <c r="VSX88" s="207" t="s">
        <v>1586</v>
      </c>
      <c r="VSY88" s="207" t="s">
        <v>1587</v>
      </c>
      <c r="VSZ88" s="207" t="s">
        <v>8</v>
      </c>
      <c r="VTA88" s="207" t="s">
        <v>1036</v>
      </c>
      <c r="VTB88" s="207" t="s">
        <v>1586</v>
      </c>
      <c r="VTC88" s="207" t="s">
        <v>1587</v>
      </c>
      <c r="VTD88" s="207" t="s">
        <v>8</v>
      </c>
      <c r="VTE88" s="207" t="s">
        <v>1036</v>
      </c>
      <c r="VTF88" s="207" t="s">
        <v>1586</v>
      </c>
      <c r="VTG88" s="207" t="s">
        <v>1587</v>
      </c>
      <c r="VTH88" s="207" t="s">
        <v>8</v>
      </c>
      <c r="VTI88" s="207" t="s">
        <v>1036</v>
      </c>
      <c r="VTJ88" s="207" t="s">
        <v>1586</v>
      </c>
      <c r="VTK88" s="207" t="s">
        <v>1587</v>
      </c>
      <c r="VTL88" s="207" t="s">
        <v>8</v>
      </c>
      <c r="VTM88" s="207" t="s">
        <v>1036</v>
      </c>
      <c r="VTN88" s="207" t="s">
        <v>1586</v>
      </c>
      <c r="VTO88" s="207" t="s">
        <v>1587</v>
      </c>
      <c r="VTP88" s="207" t="s">
        <v>8</v>
      </c>
      <c r="VTQ88" s="207" t="s">
        <v>1036</v>
      </c>
      <c r="VTR88" s="207" t="s">
        <v>1586</v>
      </c>
      <c r="VTS88" s="207" t="s">
        <v>1587</v>
      </c>
      <c r="VTT88" s="207" t="s">
        <v>8</v>
      </c>
      <c r="VTU88" s="207" t="s">
        <v>1036</v>
      </c>
      <c r="VTV88" s="207" t="s">
        <v>1586</v>
      </c>
      <c r="VTW88" s="207" t="s">
        <v>1587</v>
      </c>
      <c r="VTX88" s="207" t="s">
        <v>8</v>
      </c>
      <c r="VTY88" s="207" t="s">
        <v>1036</v>
      </c>
      <c r="VTZ88" s="207" t="s">
        <v>1586</v>
      </c>
      <c r="VUA88" s="207" t="s">
        <v>1587</v>
      </c>
      <c r="VUB88" s="207" t="s">
        <v>8</v>
      </c>
      <c r="VUC88" s="207" t="s">
        <v>1036</v>
      </c>
      <c r="VUD88" s="207" t="s">
        <v>1586</v>
      </c>
      <c r="VUE88" s="207" t="s">
        <v>1587</v>
      </c>
      <c r="VUF88" s="207" t="s">
        <v>8</v>
      </c>
      <c r="VUG88" s="207" t="s">
        <v>1036</v>
      </c>
      <c r="VUH88" s="207" t="s">
        <v>1586</v>
      </c>
      <c r="VUI88" s="207" t="s">
        <v>1587</v>
      </c>
      <c r="VUJ88" s="207" t="s">
        <v>8</v>
      </c>
      <c r="VUK88" s="207" t="s">
        <v>1036</v>
      </c>
      <c r="VUL88" s="207" t="s">
        <v>1586</v>
      </c>
      <c r="VUM88" s="207" t="s">
        <v>1587</v>
      </c>
      <c r="VUN88" s="207" t="s">
        <v>8</v>
      </c>
      <c r="VUO88" s="207" t="s">
        <v>1036</v>
      </c>
      <c r="VUP88" s="207" t="s">
        <v>1586</v>
      </c>
      <c r="VUQ88" s="207" t="s">
        <v>1587</v>
      </c>
      <c r="VUR88" s="207" t="s">
        <v>8</v>
      </c>
      <c r="VUS88" s="207" t="s">
        <v>1036</v>
      </c>
      <c r="VUT88" s="207" t="s">
        <v>1586</v>
      </c>
      <c r="VUU88" s="207" t="s">
        <v>1587</v>
      </c>
      <c r="VUV88" s="207" t="s">
        <v>8</v>
      </c>
      <c r="VUW88" s="207" t="s">
        <v>1036</v>
      </c>
      <c r="VUX88" s="207" t="s">
        <v>1586</v>
      </c>
      <c r="VUY88" s="207" t="s">
        <v>1587</v>
      </c>
      <c r="VUZ88" s="207" t="s">
        <v>8</v>
      </c>
      <c r="VVA88" s="207" t="s">
        <v>1036</v>
      </c>
      <c r="VVB88" s="207" t="s">
        <v>1586</v>
      </c>
      <c r="VVC88" s="207" t="s">
        <v>1587</v>
      </c>
      <c r="VVD88" s="207" t="s">
        <v>8</v>
      </c>
      <c r="VVE88" s="207" t="s">
        <v>1036</v>
      </c>
      <c r="VVF88" s="207" t="s">
        <v>1586</v>
      </c>
      <c r="VVG88" s="207" t="s">
        <v>1587</v>
      </c>
      <c r="VVH88" s="207" t="s">
        <v>8</v>
      </c>
      <c r="VVI88" s="207" t="s">
        <v>1036</v>
      </c>
      <c r="VVJ88" s="207" t="s">
        <v>1586</v>
      </c>
      <c r="VVK88" s="207" t="s">
        <v>1587</v>
      </c>
      <c r="VVL88" s="207" t="s">
        <v>8</v>
      </c>
      <c r="VVM88" s="207" t="s">
        <v>1036</v>
      </c>
      <c r="VVN88" s="207" t="s">
        <v>1586</v>
      </c>
      <c r="VVO88" s="207" t="s">
        <v>1587</v>
      </c>
      <c r="VVP88" s="207" t="s">
        <v>8</v>
      </c>
      <c r="VVQ88" s="207" t="s">
        <v>1036</v>
      </c>
      <c r="VVR88" s="207" t="s">
        <v>1586</v>
      </c>
      <c r="VVS88" s="207" t="s">
        <v>1587</v>
      </c>
      <c r="VVT88" s="207" t="s">
        <v>8</v>
      </c>
      <c r="VVU88" s="207" t="s">
        <v>1036</v>
      </c>
      <c r="VVV88" s="207" t="s">
        <v>1586</v>
      </c>
      <c r="VVW88" s="207" t="s">
        <v>1587</v>
      </c>
      <c r="VVX88" s="207" t="s">
        <v>8</v>
      </c>
      <c r="VVY88" s="207" t="s">
        <v>1036</v>
      </c>
      <c r="VVZ88" s="207" t="s">
        <v>1586</v>
      </c>
      <c r="VWA88" s="207" t="s">
        <v>1587</v>
      </c>
      <c r="VWB88" s="207" t="s">
        <v>8</v>
      </c>
      <c r="VWC88" s="207" t="s">
        <v>1036</v>
      </c>
      <c r="VWD88" s="207" t="s">
        <v>1586</v>
      </c>
      <c r="VWE88" s="207" t="s">
        <v>1587</v>
      </c>
      <c r="VWF88" s="207" t="s">
        <v>8</v>
      </c>
      <c r="VWG88" s="207" t="s">
        <v>1036</v>
      </c>
      <c r="VWH88" s="207" t="s">
        <v>1586</v>
      </c>
      <c r="VWI88" s="207" t="s">
        <v>1587</v>
      </c>
      <c r="VWJ88" s="207" t="s">
        <v>8</v>
      </c>
      <c r="VWK88" s="207" t="s">
        <v>1036</v>
      </c>
      <c r="VWL88" s="207" t="s">
        <v>1586</v>
      </c>
      <c r="VWM88" s="207" t="s">
        <v>1587</v>
      </c>
      <c r="VWN88" s="207" t="s">
        <v>8</v>
      </c>
      <c r="VWO88" s="207" t="s">
        <v>1036</v>
      </c>
      <c r="VWP88" s="207" t="s">
        <v>1586</v>
      </c>
      <c r="VWQ88" s="207" t="s">
        <v>1587</v>
      </c>
      <c r="VWR88" s="207" t="s">
        <v>8</v>
      </c>
      <c r="VWS88" s="207" t="s">
        <v>1036</v>
      </c>
      <c r="VWT88" s="207" t="s">
        <v>1586</v>
      </c>
      <c r="VWU88" s="207" t="s">
        <v>1587</v>
      </c>
      <c r="VWV88" s="207" t="s">
        <v>8</v>
      </c>
      <c r="VWW88" s="207" t="s">
        <v>1036</v>
      </c>
      <c r="VWX88" s="207" t="s">
        <v>1586</v>
      </c>
      <c r="VWY88" s="207" t="s">
        <v>1587</v>
      </c>
      <c r="VWZ88" s="207" t="s">
        <v>8</v>
      </c>
      <c r="VXA88" s="207" t="s">
        <v>1036</v>
      </c>
      <c r="VXB88" s="207" t="s">
        <v>1586</v>
      </c>
      <c r="VXC88" s="207" t="s">
        <v>1587</v>
      </c>
      <c r="VXD88" s="207" t="s">
        <v>8</v>
      </c>
      <c r="VXE88" s="207" t="s">
        <v>1036</v>
      </c>
      <c r="VXF88" s="207" t="s">
        <v>1586</v>
      </c>
      <c r="VXG88" s="207" t="s">
        <v>1587</v>
      </c>
      <c r="VXH88" s="207" t="s">
        <v>8</v>
      </c>
      <c r="VXI88" s="207" t="s">
        <v>1036</v>
      </c>
      <c r="VXJ88" s="207" t="s">
        <v>1586</v>
      </c>
      <c r="VXK88" s="207" t="s">
        <v>1587</v>
      </c>
      <c r="VXL88" s="207" t="s">
        <v>8</v>
      </c>
      <c r="VXM88" s="207" t="s">
        <v>1036</v>
      </c>
      <c r="VXN88" s="207" t="s">
        <v>1586</v>
      </c>
      <c r="VXO88" s="207" t="s">
        <v>1587</v>
      </c>
      <c r="VXP88" s="207" t="s">
        <v>8</v>
      </c>
      <c r="VXQ88" s="207" t="s">
        <v>1036</v>
      </c>
      <c r="VXR88" s="207" t="s">
        <v>1586</v>
      </c>
      <c r="VXS88" s="207" t="s">
        <v>1587</v>
      </c>
      <c r="VXT88" s="207" t="s">
        <v>8</v>
      </c>
      <c r="VXU88" s="207" t="s">
        <v>1036</v>
      </c>
      <c r="VXV88" s="207" t="s">
        <v>1586</v>
      </c>
      <c r="VXW88" s="207" t="s">
        <v>1587</v>
      </c>
      <c r="VXX88" s="207" t="s">
        <v>8</v>
      </c>
      <c r="VXY88" s="207" t="s">
        <v>1036</v>
      </c>
      <c r="VXZ88" s="207" t="s">
        <v>1586</v>
      </c>
      <c r="VYA88" s="207" t="s">
        <v>1587</v>
      </c>
      <c r="VYB88" s="207" t="s">
        <v>8</v>
      </c>
      <c r="VYC88" s="207" t="s">
        <v>1036</v>
      </c>
      <c r="VYD88" s="207" t="s">
        <v>1586</v>
      </c>
      <c r="VYE88" s="207" t="s">
        <v>1587</v>
      </c>
      <c r="VYF88" s="207" t="s">
        <v>8</v>
      </c>
      <c r="VYG88" s="207" t="s">
        <v>1036</v>
      </c>
      <c r="VYH88" s="207" t="s">
        <v>1586</v>
      </c>
      <c r="VYI88" s="207" t="s">
        <v>1587</v>
      </c>
      <c r="VYJ88" s="207" t="s">
        <v>8</v>
      </c>
      <c r="VYK88" s="207" t="s">
        <v>1036</v>
      </c>
      <c r="VYL88" s="207" t="s">
        <v>1586</v>
      </c>
      <c r="VYM88" s="207" t="s">
        <v>1587</v>
      </c>
      <c r="VYN88" s="207" t="s">
        <v>8</v>
      </c>
      <c r="VYO88" s="207" t="s">
        <v>1036</v>
      </c>
      <c r="VYP88" s="207" t="s">
        <v>1586</v>
      </c>
      <c r="VYQ88" s="207" t="s">
        <v>1587</v>
      </c>
      <c r="VYR88" s="207" t="s">
        <v>8</v>
      </c>
      <c r="VYS88" s="207" t="s">
        <v>1036</v>
      </c>
      <c r="VYT88" s="207" t="s">
        <v>1586</v>
      </c>
      <c r="VYU88" s="207" t="s">
        <v>1587</v>
      </c>
      <c r="VYV88" s="207" t="s">
        <v>8</v>
      </c>
      <c r="VYW88" s="207" t="s">
        <v>1036</v>
      </c>
      <c r="VYX88" s="207" t="s">
        <v>1586</v>
      </c>
      <c r="VYY88" s="207" t="s">
        <v>1587</v>
      </c>
      <c r="VYZ88" s="207" t="s">
        <v>8</v>
      </c>
      <c r="VZA88" s="207" t="s">
        <v>1036</v>
      </c>
      <c r="VZB88" s="207" t="s">
        <v>1586</v>
      </c>
      <c r="VZC88" s="207" t="s">
        <v>1587</v>
      </c>
      <c r="VZD88" s="207" t="s">
        <v>8</v>
      </c>
      <c r="VZE88" s="207" t="s">
        <v>1036</v>
      </c>
      <c r="VZF88" s="207" t="s">
        <v>1586</v>
      </c>
      <c r="VZG88" s="207" t="s">
        <v>1587</v>
      </c>
      <c r="VZH88" s="207" t="s">
        <v>8</v>
      </c>
      <c r="VZI88" s="207" t="s">
        <v>1036</v>
      </c>
      <c r="VZJ88" s="207" t="s">
        <v>1586</v>
      </c>
      <c r="VZK88" s="207" t="s">
        <v>1587</v>
      </c>
      <c r="VZL88" s="207" t="s">
        <v>8</v>
      </c>
      <c r="VZM88" s="207" t="s">
        <v>1036</v>
      </c>
      <c r="VZN88" s="207" t="s">
        <v>1586</v>
      </c>
      <c r="VZO88" s="207" t="s">
        <v>1587</v>
      </c>
      <c r="VZP88" s="207" t="s">
        <v>8</v>
      </c>
      <c r="VZQ88" s="207" t="s">
        <v>1036</v>
      </c>
      <c r="VZR88" s="207" t="s">
        <v>1586</v>
      </c>
      <c r="VZS88" s="207" t="s">
        <v>1587</v>
      </c>
      <c r="VZT88" s="207" t="s">
        <v>8</v>
      </c>
      <c r="VZU88" s="207" t="s">
        <v>1036</v>
      </c>
      <c r="VZV88" s="207" t="s">
        <v>1586</v>
      </c>
      <c r="VZW88" s="207" t="s">
        <v>1587</v>
      </c>
      <c r="VZX88" s="207" t="s">
        <v>8</v>
      </c>
      <c r="VZY88" s="207" t="s">
        <v>1036</v>
      </c>
      <c r="VZZ88" s="207" t="s">
        <v>1586</v>
      </c>
      <c r="WAA88" s="207" t="s">
        <v>1587</v>
      </c>
      <c r="WAB88" s="207" t="s">
        <v>8</v>
      </c>
      <c r="WAC88" s="207" t="s">
        <v>1036</v>
      </c>
      <c r="WAD88" s="207" t="s">
        <v>1586</v>
      </c>
      <c r="WAE88" s="207" t="s">
        <v>1587</v>
      </c>
      <c r="WAF88" s="207" t="s">
        <v>8</v>
      </c>
      <c r="WAG88" s="207" t="s">
        <v>1036</v>
      </c>
      <c r="WAH88" s="207" t="s">
        <v>1586</v>
      </c>
      <c r="WAI88" s="207" t="s">
        <v>1587</v>
      </c>
      <c r="WAJ88" s="207" t="s">
        <v>8</v>
      </c>
      <c r="WAK88" s="207" t="s">
        <v>1036</v>
      </c>
      <c r="WAL88" s="207" t="s">
        <v>1586</v>
      </c>
      <c r="WAM88" s="207" t="s">
        <v>1587</v>
      </c>
      <c r="WAN88" s="207" t="s">
        <v>8</v>
      </c>
      <c r="WAO88" s="207" t="s">
        <v>1036</v>
      </c>
      <c r="WAP88" s="207" t="s">
        <v>1586</v>
      </c>
      <c r="WAQ88" s="207" t="s">
        <v>1587</v>
      </c>
      <c r="WAR88" s="207" t="s">
        <v>8</v>
      </c>
      <c r="WAS88" s="207" t="s">
        <v>1036</v>
      </c>
      <c r="WAT88" s="207" t="s">
        <v>1586</v>
      </c>
      <c r="WAU88" s="207" t="s">
        <v>1587</v>
      </c>
      <c r="WAV88" s="207" t="s">
        <v>8</v>
      </c>
      <c r="WAW88" s="207" t="s">
        <v>1036</v>
      </c>
      <c r="WAX88" s="207" t="s">
        <v>1586</v>
      </c>
      <c r="WAY88" s="207" t="s">
        <v>1587</v>
      </c>
      <c r="WAZ88" s="207" t="s">
        <v>8</v>
      </c>
      <c r="WBA88" s="207" t="s">
        <v>1036</v>
      </c>
      <c r="WBB88" s="207" t="s">
        <v>1586</v>
      </c>
      <c r="WBC88" s="207" t="s">
        <v>1587</v>
      </c>
      <c r="WBD88" s="207" t="s">
        <v>8</v>
      </c>
      <c r="WBE88" s="207" t="s">
        <v>1036</v>
      </c>
      <c r="WBF88" s="207" t="s">
        <v>1586</v>
      </c>
      <c r="WBG88" s="207" t="s">
        <v>1587</v>
      </c>
      <c r="WBH88" s="207" t="s">
        <v>8</v>
      </c>
      <c r="WBI88" s="207" t="s">
        <v>1036</v>
      </c>
      <c r="WBJ88" s="207" t="s">
        <v>1586</v>
      </c>
      <c r="WBK88" s="207" t="s">
        <v>1587</v>
      </c>
      <c r="WBL88" s="207" t="s">
        <v>8</v>
      </c>
      <c r="WBM88" s="207" t="s">
        <v>1036</v>
      </c>
      <c r="WBN88" s="207" t="s">
        <v>1586</v>
      </c>
      <c r="WBO88" s="207" t="s">
        <v>1587</v>
      </c>
      <c r="WBP88" s="207" t="s">
        <v>8</v>
      </c>
      <c r="WBQ88" s="207" t="s">
        <v>1036</v>
      </c>
      <c r="WBR88" s="207" t="s">
        <v>1586</v>
      </c>
      <c r="WBS88" s="207" t="s">
        <v>1587</v>
      </c>
      <c r="WBT88" s="207" t="s">
        <v>8</v>
      </c>
      <c r="WBU88" s="207" t="s">
        <v>1036</v>
      </c>
      <c r="WBV88" s="207" t="s">
        <v>1586</v>
      </c>
      <c r="WBW88" s="207" t="s">
        <v>1587</v>
      </c>
      <c r="WBX88" s="207" t="s">
        <v>8</v>
      </c>
      <c r="WBY88" s="207" t="s">
        <v>1036</v>
      </c>
      <c r="WBZ88" s="207" t="s">
        <v>1586</v>
      </c>
      <c r="WCA88" s="207" t="s">
        <v>1587</v>
      </c>
      <c r="WCB88" s="207" t="s">
        <v>8</v>
      </c>
      <c r="WCC88" s="207" t="s">
        <v>1036</v>
      </c>
      <c r="WCD88" s="207" t="s">
        <v>1586</v>
      </c>
      <c r="WCE88" s="207" t="s">
        <v>1587</v>
      </c>
      <c r="WCF88" s="207" t="s">
        <v>8</v>
      </c>
      <c r="WCG88" s="207" t="s">
        <v>1036</v>
      </c>
      <c r="WCH88" s="207" t="s">
        <v>1586</v>
      </c>
      <c r="WCI88" s="207" t="s">
        <v>1587</v>
      </c>
      <c r="WCJ88" s="207" t="s">
        <v>8</v>
      </c>
      <c r="WCK88" s="207" t="s">
        <v>1036</v>
      </c>
      <c r="WCL88" s="207" t="s">
        <v>1586</v>
      </c>
      <c r="WCM88" s="207" t="s">
        <v>1587</v>
      </c>
      <c r="WCN88" s="207" t="s">
        <v>8</v>
      </c>
      <c r="WCO88" s="207" t="s">
        <v>1036</v>
      </c>
      <c r="WCP88" s="207" t="s">
        <v>1586</v>
      </c>
      <c r="WCQ88" s="207" t="s">
        <v>1587</v>
      </c>
      <c r="WCR88" s="207" t="s">
        <v>8</v>
      </c>
      <c r="WCS88" s="207" t="s">
        <v>1036</v>
      </c>
      <c r="WCT88" s="207" t="s">
        <v>1586</v>
      </c>
      <c r="WCU88" s="207" t="s">
        <v>1587</v>
      </c>
      <c r="WCV88" s="207" t="s">
        <v>8</v>
      </c>
      <c r="WCW88" s="207" t="s">
        <v>1036</v>
      </c>
      <c r="WCX88" s="207" t="s">
        <v>1586</v>
      </c>
      <c r="WCY88" s="207" t="s">
        <v>1587</v>
      </c>
      <c r="WCZ88" s="207" t="s">
        <v>8</v>
      </c>
      <c r="WDA88" s="207" t="s">
        <v>1036</v>
      </c>
      <c r="WDB88" s="207" t="s">
        <v>1586</v>
      </c>
      <c r="WDC88" s="207" t="s">
        <v>1587</v>
      </c>
      <c r="WDD88" s="207" t="s">
        <v>8</v>
      </c>
      <c r="WDE88" s="207" t="s">
        <v>1036</v>
      </c>
      <c r="WDF88" s="207" t="s">
        <v>1586</v>
      </c>
      <c r="WDG88" s="207" t="s">
        <v>1587</v>
      </c>
      <c r="WDH88" s="207" t="s">
        <v>8</v>
      </c>
      <c r="WDI88" s="207" t="s">
        <v>1036</v>
      </c>
      <c r="WDJ88" s="207" t="s">
        <v>1586</v>
      </c>
      <c r="WDK88" s="207" t="s">
        <v>1587</v>
      </c>
      <c r="WDL88" s="207" t="s">
        <v>8</v>
      </c>
      <c r="WDM88" s="207" t="s">
        <v>1036</v>
      </c>
      <c r="WDN88" s="207" t="s">
        <v>1586</v>
      </c>
      <c r="WDO88" s="207" t="s">
        <v>1587</v>
      </c>
      <c r="WDP88" s="207" t="s">
        <v>8</v>
      </c>
      <c r="WDQ88" s="207" t="s">
        <v>1036</v>
      </c>
      <c r="WDR88" s="207" t="s">
        <v>1586</v>
      </c>
      <c r="WDS88" s="207" t="s">
        <v>1587</v>
      </c>
      <c r="WDT88" s="207" t="s">
        <v>8</v>
      </c>
      <c r="WDU88" s="207" t="s">
        <v>1036</v>
      </c>
      <c r="WDV88" s="207" t="s">
        <v>1586</v>
      </c>
      <c r="WDW88" s="207" t="s">
        <v>1587</v>
      </c>
      <c r="WDX88" s="207" t="s">
        <v>8</v>
      </c>
      <c r="WDY88" s="207" t="s">
        <v>1036</v>
      </c>
      <c r="WDZ88" s="207" t="s">
        <v>1586</v>
      </c>
      <c r="WEA88" s="207" t="s">
        <v>1587</v>
      </c>
      <c r="WEB88" s="207" t="s">
        <v>8</v>
      </c>
      <c r="WEC88" s="207" t="s">
        <v>1036</v>
      </c>
      <c r="WED88" s="207" t="s">
        <v>1586</v>
      </c>
      <c r="WEE88" s="207" t="s">
        <v>1587</v>
      </c>
      <c r="WEF88" s="207" t="s">
        <v>8</v>
      </c>
      <c r="WEG88" s="207" t="s">
        <v>1036</v>
      </c>
      <c r="WEH88" s="207" t="s">
        <v>1586</v>
      </c>
      <c r="WEI88" s="207" t="s">
        <v>1587</v>
      </c>
      <c r="WEJ88" s="207" t="s">
        <v>8</v>
      </c>
      <c r="WEK88" s="207" t="s">
        <v>1036</v>
      </c>
      <c r="WEL88" s="207" t="s">
        <v>1586</v>
      </c>
      <c r="WEM88" s="207" t="s">
        <v>1587</v>
      </c>
      <c r="WEN88" s="207" t="s">
        <v>8</v>
      </c>
      <c r="WEO88" s="207" t="s">
        <v>1036</v>
      </c>
      <c r="WEP88" s="207" t="s">
        <v>1586</v>
      </c>
      <c r="WEQ88" s="207" t="s">
        <v>1587</v>
      </c>
      <c r="WER88" s="207" t="s">
        <v>8</v>
      </c>
      <c r="WES88" s="207" t="s">
        <v>1036</v>
      </c>
      <c r="WET88" s="207" t="s">
        <v>1586</v>
      </c>
      <c r="WEU88" s="207" t="s">
        <v>1587</v>
      </c>
      <c r="WEV88" s="207" t="s">
        <v>8</v>
      </c>
      <c r="WEW88" s="207" t="s">
        <v>1036</v>
      </c>
      <c r="WEX88" s="207" t="s">
        <v>1586</v>
      </c>
      <c r="WEY88" s="207" t="s">
        <v>1587</v>
      </c>
      <c r="WEZ88" s="207" t="s">
        <v>8</v>
      </c>
      <c r="WFA88" s="207" t="s">
        <v>1036</v>
      </c>
      <c r="WFB88" s="207" t="s">
        <v>1586</v>
      </c>
      <c r="WFC88" s="207" t="s">
        <v>1587</v>
      </c>
      <c r="WFD88" s="207" t="s">
        <v>8</v>
      </c>
      <c r="WFE88" s="207" t="s">
        <v>1036</v>
      </c>
      <c r="WFF88" s="207" t="s">
        <v>1586</v>
      </c>
      <c r="WFG88" s="207" t="s">
        <v>1587</v>
      </c>
      <c r="WFH88" s="207" t="s">
        <v>8</v>
      </c>
      <c r="WFI88" s="207" t="s">
        <v>1036</v>
      </c>
      <c r="WFJ88" s="207" t="s">
        <v>1586</v>
      </c>
      <c r="WFK88" s="207" t="s">
        <v>1587</v>
      </c>
      <c r="WFL88" s="207" t="s">
        <v>8</v>
      </c>
      <c r="WFM88" s="207" t="s">
        <v>1036</v>
      </c>
      <c r="WFN88" s="207" t="s">
        <v>1586</v>
      </c>
      <c r="WFO88" s="207" t="s">
        <v>1587</v>
      </c>
      <c r="WFP88" s="207" t="s">
        <v>8</v>
      </c>
      <c r="WFQ88" s="207" t="s">
        <v>1036</v>
      </c>
      <c r="WFR88" s="207" t="s">
        <v>1586</v>
      </c>
      <c r="WFS88" s="207" t="s">
        <v>1587</v>
      </c>
      <c r="WFT88" s="207" t="s">
        <v>8</v>
      </c>
      <c r="WFU88" s="207" t="s">
        <v>1036</v>
      </c>
      <c r="WFV88" s="207" t="s">
        <v>1586</v>
      </c>
      <c r="WFW88" s="207" t="s">
        <v>1587</v>
      </c>
      <c r="WFX88" s="207" t="s">
        <v>8</v>
      </c>
      <c r="WFY88" s="207" t="s">
        <v>1036</v>
      </c>
      <c r="WFZ88" s="207" t="s">
        <v>1586</v>
      </c>
      <c r="WGA88" s="207" t="s">
        <v>1587</v>
      </c>
      <c r="WGB88" s="207" t="s">
        <v>8</v>
      </c>
      <c r="WGC88" s="207" t="s">
        <v>1036</v>
      </c>
      <c r="WGD88" s="207" t="s">
        <v>1586</v>
      </c>
      <c r="WGE88" s="207" t="s">
        <v>1587</v>
      </c>
      <c r="WGF88" s="207" t="s">
        <v>8</v>
      </c>
      <c r="WGG88" s="207" t="s">
        <v>1036</v>
      </c>
      <c r="WGH88" s="207" t="s">
        <v>1586</v>
      </c>
      <c r="WGI88" s="207" t="s">
        <v>1587</v>
      </c>
      <c r="WGJ88" s="207" t="s">
        <v>8</v>
      </c>
      <c r="WGK88" s="207" t="s">
        <v>1036</v>
      </c>
      <c r="WGL88" s="207" t="s">
        <v>1586</v>
      </c>
      <c r="WGM88" s="207" t="s">
        <v>1587</v>
      </c>
      <c r="WGN88" s="207" t="s">
        <v>8</v>
      </c>
      <c r="WGO88" s="207" t="s">
        <v>1036</v>
      </c>
      <c r="WGP88" s="207" t="s">
        <v>1586</v>
      </c>
      <c r="WGQ88" s="207" t="s">
        <v>1587</v>
      </c>
      <c r="WGR88" s="207" t="s">
        <v>8</v>
      </c>
      <c r="WGS88" s="207" t="s">
        <v>1036</v>
      </c>
      <c r="WGT88" s="207" t="s">
        <v>1586</v>
      </c>
      <c r="WGU88" s="207" t="s">
        <v>1587</v>
      </c>
      <c r="WGV88" s="207" t="s">
        <v>8</v>
      </c>
      <c r="WGW88" s="207" t="s">
        <v>1036</v>
      </c>
      <c r="WGX88" s="207" t="s">
        <v>1586</v>
      </c>
      <c r="WGY88" s="207" t="s">
        <v>1587</v>
      </c>
      <c r="WGZ88" s="207" t="s">
        <v>8</v>
      </c>
      <c r="WHA88" s="207" t="s">
        <v>1036</v>
      </c>
      <c r="WHB88" s="207" t="s">
        <v>1586</v>
      </c>
      <c r="WHC88" s="207" t="s">
        <v>1587</v>
      </c>
      <c r="WHD88" s="207" t="s">
        <v>8</v>
      </c>
      <c r="WHE88" s="207" t="s">
        <v>1036</v>
      </c>
      <c r="WHF88" s="207" t="s">
        <v>1586</v>
      </c>
      <c r="WHG88" s="207" t="s">
        <v>1587</v>
      </c>
      <c r="WHH88" s="207" t="s">
        <v>8</v>
      </c>
      <c r="WHI88" s="207" t="s">
        <v>1036</v>
      </c>
      <c r="WHJ88" s="207" t="s">
        <v>1586</v>
      </c>
      <c r="WHK88" s="207" t="s">
        <v>1587</v>
      </c>
      <c r="WHL88" s="207" t="s">
        <v>8</v>
      </c>
      <c r="WHM88" s="207" t="s">
        <v>1036</v>
      </c>
      <c r="WHN88" s="207" t="s">
        <v>1586</v>
      </c>
      <c r="WHO88" s="207" t="s">
        <v>1587</v>
      </c>
      <c r="WHP88" s="207" t="s">
        <v>8</v>
      </c>
      <c r="WHQ88" s="207" t="s">
        <v>1036</v>
      </c>
      <c r="WHR88" s="207" t="s">
        <v>1586</v>
      </c>
      <c r="WHS88" s="207" t="s">
        <v>1587</v>
      </c>
      <c r="WHT88" s="207" t="s">
        <v>8</v>
      </c>
      <c r="WHU88" s="207" t="s">
        <v>1036</v>
      </c>
      <c r="WHV88" s="207" t="s">
        <v>1586</v>
      </c>
      <c r="WHW88" s="207" t="s">
        <v>1587</v>
      </c>
      <c r="WHX88" s="207" t="s">
        <v>8</v>
      </c>
      <c r="WHY88" s="207" t="s">
        <v>1036</v>
      </c>
      <c r="WHZ88" s="207" t="s">
        <v>1586</v>
      </c>
      <c r="WIA88" s="207" t="s">
        <v>1587</v>
      </c>
      <c r="WIB88" s="207" t="s">
        <v>8</v>
      </c>
      <c r="WIC88" s="207" t="s">
        <v>1036</v>
      </c>
      <c r="WID88" s="207" t="s">
        <v>1586</v>
      </c>
      <c r="WIE88" s="207" t="s">
        <v>1587</v>
      </c>
      <c r="WIF88" s="207" t="s">
        <v>8</v>
      </c>
      <c r="WIG88" s="207" t="s">
        <v>1036</v>
      </c>
      <c r="WIH88" s="207" t="s">
        <v>1586</v>
      </c>
      <c r="WII88" s="207" t="s">
        <v>1587</v>
      </c>
      <c r="WIJ88" s="207" t="s">
        <v>8</v>
      </c>
      <c r="WIK88" s="207" t="s">
        <v>1036</v>
      </c>
      <c r="WIL88" s="207" t="s">
        <v>1586</v>
      </c>
      <c r="WIM88" s="207" t="s">
        <v>1587</v>
      </c>
      <c r="WIN88" s="207" t="s">
        <v>8</v>
      </c>
      <c r="WIO88" s="207" t="s">
        <v>1036</v>
      </c>
      <c r="WIP88" s="207" t="s">
        <v>1586</v>
      </c>
      <c r="WIQ88" s="207" t="s">
        <v>1587</v>
      </c>
      <c r="WIR88" s="207" t="s">
        <v>8</v>
      </c>
      <c r="WIS88" s="207" t="s">
        <v>1036</v>
      </c>
      <c r="WIT88" s="207" t="s">
        <v>1586</v>
      </c>
      <c r="WIU88" s="207" t="s">
        <v>1587</v>
      </c>
      <c r="WIV88" s="207" t="s">
        <v>8</v>
      </c>
      <c r="WIW88" s="207" t="s">
        <v>1036</v>
      </c>
      <c r="WIX88" s="207" t="s">
        <v>1586</v>
      </c>
      <c r="WIY88" s="207" t="s">
        <v>1587</v>
      </c>
      <c r="WIZ88" s="207" t="s">
        <v>8</v>
      </c>
      <c r="WJA88" s="207" t="s">
        <v>1036</v>
      </c>
      <c r="WJB88" s="207" t="s">
        <v>1586</v>
      </c>
      <c r="WJC88" s="207" t="s">
        <v>1587</v>
      </c>
      <c r="WJD88" s="207" t="s">
        <v>8</v>
      </c>
      <c r="WJE88" s="207" t="s">
        <v>1036</v>
      </c>
      <c r="WJF88" s="207" t="s">
        <v>1586</v>
      </c>
      <c r="WJG88" s="207" t="s">
        <v>1587</v>
      </c>
      <c r="WJH88" s="207" t="s">
        <v>8</v>
      </c>
      <c r="WJI88" s="207" t="s">
        <v>1036</v>
      </c>
      <c r="WJJ88" s="207" t="s">
        <v>1586</v>
      </c>
      <c r="WJK88" s="207" t="s">
        <v>1587</v>
      </c>
      <c r="WJL88" s="207" t="s">
        <v>8</v>
      </c>
      <c r="WJM88" s="207" t="s">
        <v>1036</v>
      </c>
      <c r="WJN88" s="207" t="s">
        <v>1586</v>
      </c>
      <c r="WJO88" s="207" t="s">
        <v>1587</v>
      </c>
      <c r="WJP88" s="207" t="s">
        <v>8</v>
      </c>
      <c r="WJQ88" s="207" t="s">
        <v>1036</v>
      </c>
      <c r="WJR88" s="207" t="s">
        <v>1586</v>
      </c>
      <c r="WJS88" s="207" t="s">
        <v>1587</v>
      </c>
      <c r="WJT88" s="207" t="s">
        <v>8</v>
      </c>
      <c r="WJU88" s="207" t="s">
        <v>1036</v>
      </c>
      <c r="WJV88" s="207" t="s">
        <v>1586</v>
      </c>
      <c r="WJW88" s="207" t="s">
        <v>1587</v>
      </c>
      <c r="WJX88" s="207" t="s">
        <v>8</v>
      </c>
      <c r="WJY88" s="207" t="s">
        <v>1036</v>
      </c>
      <c r="WJZ88" s="207" t="s">
        <v>1586</v>
      </c>
      <c r="WKA88" s="207" t="s">
        <v>1587</v>
      </c>
      <c r="WKB88" s="207" t="s">
        <v>8</v>
      </c>
      <c r="WKC88" s="207" t="s">
        <v>1036</v>
      </c>
      <c r="WKD88" s="207" t="s">
        <v>1586</v>
      </c>
      <c r="WKE88" s="207" t="s">
        <v>1587</v>
      </c>
      <c r="WKF88" s="207" t="s">
        <v>8</v>
      </c>
      <c r="WKG88" s="207" t="s">
        <v>1036</v>
      </c>
      <c r="WKH88" s="207" t="s">
        <v>1586</v>
      </c>
      <c r="WKI88" s="207" t="s">
        <v>1587</v>
      </c>
      <c r="WKJ88" s="207" t="s">
        <v>8</v>
      </c>
      <c r="WKK88" s="207" t="s">
        <v>1036</v>
      </c>
      <c r="WKL88" s="207" t="s">
        <v>1586</v>
      </c>
      <c r="WKM88" s="207" t="s">
        <v>1587</v>
      </c>
      <c r="WKN88" s="207" t="s">
        <v>8</v>
      </c>
      <c r="WKO88" s="207" t="s">
        <v>1036</v>
      </c>
      <c r="WKP88" s="207" t="s">
        <v>1586</v>
      </c>
      <c r="WKQ88" s="207" t="s">
        <v>1587</v>
      </c>
      <c r="WKR88" s="207" t="s">
        <v>8</v>
      </c>
      <c r="WKS88" s="207" t="s">
        <v>1036</v>
      </c>
      <c r="WKT88" s="207" t="s">
        <v>1586</v>
      </c>
      <c r="WKU88" s="207" t="s">
        <v>1587</v>
      </c>
      <c r="WKV88" s="207" t="s">
        <v>8</v>
      </c>
      <c r="WKW88" s="207" t="s">
        <v>1036</v>
      </c>
      <c r="WKX88" s="207" t="s">
        <v>1586</v>
      </c>
      <c r="WKY88" s="207" t="s">
        <v>1587</v>
      </c>
      <c r="WKZ88" s="207" t="s">
        <v>8</v>
      </c>
      <c r="WLA88" s="207" t="s">
        <v>1036</v>
      </c>
      <c r="WLB88" s="207" t="s">
        <v>1586</v>
      </c>
      <c r="WLC88" s="207" t="s">
        <v>1587</v>
      </c>
      <c r="WLD88" s="207" t="s">
        <v>8</v>
      </c>
      <c r="WLE88" s="207" t="s">
        <v>1036</v>
      </c>
      <c r="WLF88" s="207" t="s">
        <v>1586</v>
      </c>
      <c r="WLG88" s="207" t="s">
        <v>1587</v>
      </c>
      <c r="WLH88" s="207" t="s">
        <v>8</v>
      </c>
      <c r="WLI88" s="207" t="s">
        <v>1036</v>
      </c>
      <c r="WLJ88" s="207" t="s">
        <v>1586</v>
      </c>
      <c r="WLK88" s="207" t="s">
        <v>1587</v>
      </c>
      <c r="WLL88" s="207" t="s">
        <v>8</v>
      </c>
      <c r="WLM88" s="207" t="s">
        <v>1036</v>
      </c>
      <c r="WLN88" s="207" t="s">
        <v>1586</v>
      </c>
      <c r="WLO88" s="207" t="s">
        <v>1587</v>
      </c>
      <c r="WLP88" s="207" t="s">
        <v>8</v>
      </c>
      <c r="WLQ88" s="207" t="s">
        <v>1036</v>
      </c>
      <c r="WLR88" s="207" t="s">
        <v>1586</v>
      </c>
      <c r="WLS88" s="207" t="s">
        <v>1587</v>
      </c>
      <c r="WLT88" s="207" t="s">
        <v>8</v>
      </c>
      <c r="WLU88" s="207" t="s">
        <v>1036</v>
      </c>
      <c r="WLV88" s="207" t="s">
        <v>1586</v>
      </c>
      <c r="WLW88" s="207" t="s">
        <v>1587</v>
      </c>
      <c r="WLX88" s="207" t="s">
        <v>8</v>
      </c>
      <c r="WLY88" s="207" t="s">
        <v>1036</v>
      </c>
      <c r="WLZ88" s="207" t="s">
        <v>1586</v>
      </c>
      <c r="WMA88" s="207" t="s">
        <v>1587</v>
      </c>
      <c r="WMB88" s="207" t="s">
        <v>8</v>
      </c>
      <c r="WMC88" s="207" t="s">
        <v>1036</v>
      </c>
      <c r="WMD88" s="207" t="s">
        <v>1586</v>
      </c>
      <c r="WME88" s="207" t="s">
        <v>1587</v>
      </c>
      <c r="WMF88" s="207" t="s">
        <v>8</v>
      </c>
      <c r="WMG88" s="207" t="s">
        <v>1036</v>
      </c>
      <c r="WMH88" s="207" t="s">
        <v>1586</v>
      </c>
      <c r="WMI88" s="207" t="s">
        <v>1587</v>
      </c>
      <c r="WMJ88" s="207" t="s">
        <v>8</v>
      </c>
      <c r="WMK88" s="207" t="s">
        <v>1036</v>
      </c>
      <c r="WML88" s="207" t="s">
        <v>1586</v>
      </c>
      <c r="WMM88" s="207" t="s">
        <v>1587</v>
      </c>
      <c r="WMN88" s="207" t="s">
        <v>8</v>
      </c>
      <c r="WMO88" s="207" t="s">
        <v>1036</v>
      </c>
      <c r="WMP88" s="207" t="s">
        <v>1586</v>
      </c>
      <c r="WMQ88" s="207" t="s">
        <v>1587</v>
      </c>
      <c r="WMR88" s="207" t="s">
        <v>8</v>
      </c>
      <c r="WMS88" s="207" t="s">
        <v>1036</v>
      </c>
      <c r="WMT88" s="207" t="s">
        <v>1586</v>
      </c>
      <c r="WMU88" s="207" t="s">
        <v>1587</v>
      </c>
      <c r="WMV88" s="207" t="s">
        <v>8</v>
      </c>
      <c r="WMW88" s="207" t="s">
        <v>1036</v>
      </c>
      <c r="WMX88" s="207" t="s">
        <v>1586</v>
      </c>
      <c r="WMY88" s="207" t="s">
        <v>1587</v>
      </c>
      <c r="WMZ88" s="207" t="s">
        <v>8</v>
      </c>
      <c r="WNA88" s="207" t="s">
        <v>1036</v>
      </c>
      <c r="WNB88" s="207" t="s">
        <v>1586</v>
      </c>
      <c r="WNC88" s="207" t="s">
        <v>1587</v>
      </c>
      <c r="WND88" s="207" t="s">
        <v>8</v>
      </c>
      <c r="WNE88" s="207" t="s">
        <v>1036</v>
      </c>
      <c r="WNF88" s="207" t="s">
        <v>1586</v>
      </c>
      <c r="WNG88" s="207" t="s">
        <v>1587</v>
      </c>
      <c r="WNH88" s="207" t="s">
        <v>8</v>
      </c>
      <c r="WNI88" s="207" t="s">
        <v>1036</v>
      </c>
      <c r="WNJ88" s="207" t="s">
        <v>1586</v>
      </c>
      <c r="WNK88" s="207" t="s">
        <v>1587</v>
      </c>
      <c r="WNL88" s="207" t="s">
        <v>8</v>
      </c>
      <c r="WNM88" s="207" t="s">
        <v>1036</v>
      </c>
      <c r="WNN88" s="207" t="s">
        <v>1586</v>
      </c>
      <c r="WNO88" s="207" t="s">
        <v>1587</v>
      </c>
      <c r="WNP88" s="207" t="s">
        <v>8</v>
      </c>
      <c r="WNQ88" s="207" t="s">
        <v>1036</v>
      </c>
      <c r="WNR88" s="207" t="s">
        <v>1586</v>
      </c>
      <c r="WNS88" s="207" t="s">
        <v>1587</v>
      </c>
      <c r="WNT88" s="207" t="s">
        <v>8</v>
      </c>
      <c r="WNU88" s="207" t="s">
        <v>1036</v>
      </c>
      <c r="WNV88" s="207" t="s">
        <v>1586</v>
      </c>
      <c r="WNW88" s="207" t="s">
        <v>1587</v>
      </c>
      <c r="WNX88" s="207" t="s">
        <v>8</v>
      </c>
      <c r="WNY88" s="207" t="s">
        <v>1036</v>
      </c>
      <c r="WNZ88" s="207" t="s">
        <v>1586</v>
      </c>
      <c r="WOA88" s="207" t="s">
        <v>1587</v>
      </c>
      <c r="WOB88" s="207" t="s">
        <v>8</v>
      </c>
      <c r="WOC88" s="207" t="s">
        <v>1036</v>
      </c>
      <c r="WOD88" s="207" t="s">
        <v>1586</v>
      </c>
      <c r="WOE88" s="207" t="s">
        <v>1587</v>
      </c>
      <c r="WOF88" s="207" t="s">
        <v>8</v>
      </c>
      <c r="WOG88" s="207" t="s">
        <v>1036</v>
      </c>
      <c r="WOH88" s="207" t="s">
        <v>1586</v>
      </c>
      <c r="WOI88" s="207" t="s">
        <v>1587</v>
      </c>
      <c r="WOJ88" s="207" t="s">
        <v>8</v>
      </c>
      <c r="WOK88" s="207" t="s">
        <v>1036</v>
      </c>
      <c r="WOL88" s="207" t="s">
        <v>1586</v>
      </c>
      <c r="WOM88" s="207" t="s">
        <v>1587</v>
      </c>
      <c r="WON88" s="207" t="s">
        <v>8</v>
      </c>
      <c r="WOO88" s="207" t="s">
        <v>1036</v>
      </c>
      <c r="WOP88" s="207" t="s">
        <v>1586</v>
      </c>
      <c r="WOQ88" s="207" t="s">
        <v>1587</v>
      </c>
      <c r="WOR88" s="207" t="s">
        <v>8</v>
      </c>
      <c r="WOS88" s="207" t="s">
        <v>1036</v>
      </c>
      <c r="WOT88" s="207" t="s">
        <v>1586</v>
      </c>
      <c r="WOU88" s="207" t="s">
        <v>1587</v>
      </c>
      <c r="WOV88" s="207" t="s">
        <v>8</v>
      </c>
      <c r="WOW88" s="207" t="s">
        <v>1036</v>
      </c>
      <c r="WOX88" s="207" t="s">
        <v>1586</v>
      </c>
      <c r="WOY88" s="207" t="s">
        <v>1587</v>
      </c>
      <c r="WOZ88" s="207" t="s">
        <v>8</v>
      </c>
      <c r="WPA88" s="207" t="s">
        <v>1036</v>
      </c>
      <c r="WPB88" s="207" t="s">
        <v>1586</v>
      </c>
      <c r="WPC88" s="207" t="s">
        <v>1587</v>
      </c>
      <c r="WPD88" s="207" t="s">
        <v>8</v>
      </c>
      <c r="WPE88" s="207" t="s">
        <v>1036</v>
      </c>
      <c r="WPF88" s="207" t="s">
        <v>1586</v>
      </c>
      <c r="WPG88" s="207" t="s">
        <v>1587</v>
      </c>
      <c r="WPH88" s="207" t="s">
        <v>8</v>
      </c>
      <c r="WPI88" s="207" t="s">
        <v>1036</v>
      </c>
      <c r="WPJ88" s="207" t="s">
        <v>1586</v>
      </c>
      <c r="WPK88" s="207" t="s">
        <v>1587</v>
      </c>
      <c r="WPL88" s="207" t="s">
        <v>8</v>
      </c>
      <c r="WPM88" s="207" t="s">
        <v>1036</v>
      </c>
      <c r="WPN88" s="207" t="s">
        <v>1586</v>
      </c>
      <c r="WPO88" s="207" t="s">
        <v>1587</v>
      </c>
      <c r="WPP88" s="207" t="s">
        <v>8</v>
      </c>
      <c r="WPQ88" s="207" t="s">
        <v>1036</v>
      </c>
      <c r="WPR88" s="207" t="s">
        <v>1586</v>
      </c>
      <c r="WPS88" s="207" t="s">
        <v>1587</v>
      </c>
      <c r="WPT88" s="207" t="s">
        <v>8</v>
      </c>
      <c r="WPU88" s="207" t="s">
        <v>1036</v>
      </c>
      <c r="WPV88" s="207" t="s">
        <v>1586</v>
      </c>
      <c r="WPW88" s="207" t="s">
        <v>1587</v>
      </c>
      <c r="WPX88" s="207" t="s">
        <v>8</v>
      </c>
      <c r="WPY88" s="207" t="s">
        <v>1036</v>
      </c>
      <c r="WPZ88" s="207" t="s">
        <v>1586</v>
      </c>
      <c r="WQA88" s="207" t="s">
        <v>1587</v>
      </c>
      <c r="WQB88" s="207" t="s">
        <v>8</v>
      </c>
      <c r="WQC88" s="207" t="s">
        <v>1036</v>
      </c>
      <c r="WQD88" s="207" t="s">
        <v>1586</v>
      </c>
      <c r="WQE88" s="207" t="s">
        <v>1587</v>
      </c>
      <c r="WQF88" s="207" t="s">
        <v>8</v>
      </c>
      <c r="WQG88" s="207" t="s">
        <v>1036</v>
      </c>
      <c r="WQH88" s="207" t="s">
        <v>1586</v>
      </c>
      <c r="WQI88" s="207" t="s">
        <v>1587</v>
      </c>
      <c r="WQJ88" s="207" t="s">
        <v>8</v>
      </c>
      <c r="WQK88" s="207" t="s">
        <v>1036</v>
      </c>
      <c r="WQL88" s="207" t="s">
        <v>1586</v>
      </c>
      <c r="WQM88" s="207" t="s">
        <v>1587</v>
      </c>
      <c r="WQN88" s="207" t="s">
        <v>8</v>
      </c>
      <c r="WQO88" s="207" t="s">
        <v>1036</v>
      </c>
      <c r="WQP88" s="207" t="s">
        <v>1586</v>
      </c>
      <c r="WQQ88" s="207" t="s">
        <v>1587</v>
      </c>
      <c r="WQR88" s="207" t="s">
        <v>8</v>
      </c>
      <c r="WQS88" s="207" t="s">
        <v>1036</v>
      </c>
      <c r="WQT88" s="207" t="s">
        <v>1586</v>
      </c>
      <c r="WQU88" s="207" t="s">
        <v>1587</v>
      </c>
      <c r="WQV88" s="207" t="s">
        <v>8</v>
      </c>
      <c r="WQW88" s="207" t="s">
        <v>1036</v>
      </c>
      <c r="WQX88" s="207" t="s">
        <v>1586</v>
      </c>
      <c r="WQY88" s="207" t="s">
        <v>1587</v>
      </c>
      <c r="WQZ88" s="207" t="s">
        <v>8</v>
      </c>
      <c r="WRA88" s="207" t="s">
        <v>1036</v>
      </c>
      <c r="WRB88" s="207" t="s">
        <v>1586</v>
      </c>
      <c r="WRC88" s="207" t="s">
        <v>1587</v>
      </c>
      <c r="WRD88" s="207" t="s">
        <v>8</v>
      </c>
      <c r="WRE88" s="207" t="s">
        <v>1036</v>
      </c>
      <c r="WRF88" s="207" t="s">
        <v>1586</v>
      </c>
      <c r="WRG88" s="207" t="s">
        <v>1587</v>
      </c>
      <c r="WRH88" s="207" t="s">
        <v>8</v>
      </c>
      <c r="WRI88" s="207" t="s">
        <v>1036</v>
      </c>
      <c r="WRJ88" s="207" t="s">
        <v>1586</v>
      </c>
      <c r="WRK88" s="207" t="s">
        <v>1587</v>
      </c>
      <c r="WRL88" s="207" t="s">
        <v>8</v>
      </c>
      <c r="WRM88" s="207" t="s">
        <v>1036</v>
      </c>
      <c r="WRN88" s="207" t="s">
        <v>1586</v>
      </c>
      <c r="WRO88" s="207" t="s">
        <v>1587</v>
      </c>
      <c r="WRP88" s="207" t="s">
        <v>8</v>
      </c>
      <c r="WRQ88" s="207" t="s">
        <v>1036</v>
      </c>
      <c r="WRR88" s="207" t="s">
        <v>1586</v>
      </c>
      <c r="WRS88" s="207" t="s">
        <v>1587</v>
      </c>
      <c r="WRT88" s="207" t="s">
        <v>8</v>
      </c>
      <c r="WRU88" s="207" t="s">
        <v>1036</v>
      </c>
      <c r="WRV88" s="207" t="s">
        <v>1586</v>
      </c>
      <c r="WRW88" s="207" t="s">
        <v>1587</v>
      </c>
      <c r="WRX88" s="207" t="s">
        <v>8</v>
      </c>
      <c r="WRY88" s="207" t="s">
        <v>1036</v>
      </c>
      <c r="WRZ88" s="207" t="s">
        <v>1586</v>
      </c>
      <c r="WSA88" s="207" t="s">
        <v>1587</v>
      </c>
      <c r="WSB88" s="207" t="s">
        <v>8</v>
      </c>
      <c r="WSC88" s="207" t="s">
        <v>1036</v>
      </c>
      <c r="WSD88" s="207" t="s">
        <v>1586</v>
      </c>
      <c r="WSE88" s="207" t="s">
        <v>1587</v>
      </c>
      <c r="WSF88" s="207" t="s">
        <v>8</v>
      </c>
      <c r="WSG88" s="207" t="s">
        <v>1036</v>
      </c>
      <c r="WSH88" s="207" t="s">
        <v>1586</v>
      </c>
      <c r="WSI88" s="207" t="s">
        <v>1587</v>
      </c>
      <c r="WSJ88" s="207" t="s">
        <v>8</v>
      </c>
      <c r="WSK88" s="207" t="s">
        <v>1036</v>
      </c>
      <c r="WSL88" s="207" t="s">
        <v>1586</v>
      </c>
      <c r="WSM88" s="207" t="s">
        <v>1587</v>
      </c>
      <c r="WSN88" s="207" t="s">
        <v>8</v>
      </c>
      <c r="WSO88" s="207" t="s">
        <v>1036</v>
      </c>
      <c r="WSP88" s="207" t="s">
        <v>1586</v>
      </c>
      <c r="WSQ88" s="207" t="s">
        <v>1587</v>
      </c>
      <c r="WSR88" s="207" t="s">
        <v>8</v>
      </c>
      <c r="WSS88" s="207" t="s">
        <v>1036</v>
      </c>
      <c r="WST88" s="207" t="s">
        <v>1586</v>
      </c>
      <c r="WSU88" s="207" t="s">
        <v>1587</v>
      </c>
      <c r="WSV88" s="207" t="s">
        <v>8</v>
      </c>
      <c r="WSW88" s="207" t="s">
        <v>1036</v>
      </c>
      <c r="WSX88" s="207" t="s">
        <v>1586</v>
      </c>
      <c r="WSY88" s="207" t="s">
        <v>1587</v>
      </c>
      <c r="WSZ88" s="207" t="s">
        <v>8</v>
      </c>
      <c r="WTA88" s="207" t="s">
        <v>1036</v>
      </c>
      <c r="WTB88" s="207" t="s">
        <v>1586</v>
      </c>
      <c r="WTC88" s="207" t="s">
        <v>1587</v>
      </c>
      <c r="WTD88" s="207" t="s">
        <v>8</v>
      </c>
      <c r="WTE88" s="207" t="s">
        <v>1036</v>
      </c>
      <c r="WTF88" s="207" t="s">
        <v>1586</v>
      </c>
      <c r="WTG88" s="207" t="s">
        <v>1587</v>
      </c>
      <c r="WTH88" s="207" t="s">
        <v>8</v>
      </c>
      <c r="WTI88" s="207" t="s">
        <v>1036</v>
      </c>
      <c r="WTJ88" s="207" t="s">
        <v>1586</v>
      </c>
      <c r="WTK88" s="207" t="s">
        <v>1587</v>
      </c>
      <c r="WTL88" s="207" t="s">
        <v>8</v>
      </c>
      <c r="WTM88" s="207" t="s">
        <v>1036</v>
      </c>
      <c r="WTN88" s="207" t="s">
        <v>1586</v>
      </c>
      <c r="WTO88" s="207" t="s">
        <v>1587</v>
      </c>
      <c r="WTP88" s="207" t="s">
        <v>8</v>
      </c>
      <c r="WTQ88" s="207" t="s">
        <v>1036</v>
      </c>
      <c r="WTR88" s="207" t="s">
        <v>1586</v>
      </c>
      <c r="WTS88" s="207" t="s">
        <v>1587</v>
      </c>
      <c r="WTT88" s="207" t="s">
        <v>8</v>
      </c>
      <c r="WTU88" s="207" t="s">
        <v>1036</v>
      </c>
      <c r="WTV88" s="207" t="s">
        <v>1586</v>
      </c>
      <c r="WTW88" s="207" t="s">
        <v>1587</v>
      </c>
      <c r="WTX88" s="207" t="s">
        <v>8</v>
      </c>
      <c r="WTY88" s="207" t="s">
        <v>1036</v>
      </c>
      <c r="WTZ88" s="207" t="s">
        <v>1586</v>
      </c>
      <c r="WUA88" s="207" t="s">
        <v>1587</v>
      </c>
      <c r="WUB88" s="207" t="s">
        <v>8</v>
      </c>
      <c r="WUC88" s="207" t="s">
        <v>1036</v>
      </c>
      <c r="WUD88" s="207" t="s">
        <v>1586</v>
      </c>
      <c r="WUE88" s="207" t="s">
        <v>1587</v>
      </c>
      <c r="WUF88" s="207" t="s">
        <v>8</v>
      </c>
      <c r="WUG88" s="207" t="s">
        <v>1036</v>
      </c>
      <c r="WUH88" s="207" t="s">
        <v>1586</v>
      </c>
      <c r="WUI88" s="207" t="s">
        <v>1587</v>
      </c>
      <c r="WUJ88" s="207" t="s">
        <v>8</v>
      </c>
      <c r="WUK88" s="207" t="s">
        <v>1036</v>
      </c>
      <c r="WUL88" s="207" t="s">
        <v>1586</v>
      </c>
      <c r="WUM88" s="207" t="s">
        <v>1587</v>
      </c>
      <c r="WUN88" s="207" t="s">
        <v>8</v>
      </c>
      <c r="WUO88" s="207" t="s">
        <v>1036</v>
      </c>
      <c r="WUP88" s="207" t="s">
        <v>1586</v>
      </c>
      <c r="WUQ88" s="207" t="s">
        <v>1587</v>
      </c>
      <c r="WUR88" s="207" t="s">
        <v>8</v>
      </c>
      <c r="WUS88" s="207" t="s">
        <v>1036</v>
      </c>
      <c r="WUT88" s="207" t="s">
        <v>1586</v>
      </c>
      <c r="WUU88" s="207" t="s">
        <v>1587</v>
      </c>
      <c r="WUV88" s="207" t="s">
        <v>8</v>
      </c>
      <c r="WUW88" s="207" t="s">
        <v>1036</v>
      </c>
      <c r="WUX88" s="207" t="s">
        <v>1586</v>
      </c>
      <c r="WUY88" s="207" t="s">
        <v>1587</v>
      </c>
      <c r="WUZ88" s="207" t="s">
        <v>8</v>
      </c>
      <c r="WVA88" s="207" t="s">
        <v>1036</v>
      </c>
      <c r="WVB88" s="207" t="s">
        <v>1586</v>
      </c>
      <c r="WVC88" s="207" t="s">
        <v>1587</v>
      </c>
      <c r="WVD88" s="207" t="s">
        <v>8</v>
      </c>
      <c r="WVE88" s="207" t="s">
        <v>1036</v>
      </c>
      <c r="WVF88" s="207" t="s">
        <v>1586</v>
      </c>
      <c r="WVG88" s="207" t="s">
        <v>1587</v>
      </c>
      <c r="WVH88" s="207" t="s">
        <v>8</v>
      </c>
      <c r="WVI88" s="207" t="s">
        <v>1036</v>
      </c>
      <c r="WVJ88" s="207" t="s">
        <v>1586</v>
      </c>
      <c r="WVK88" s="207" t="s">
        <v>1587</v>
      </c>
      <c r="WVL88" s="207" t="s">
        <v>8</v>
      </c>
      <c r="WVM88" s="207" t="s">
        <v>1036</v>
      </c>
      <c r="WVN88" s="207" t="s">
        <v>1586</v>
      </c>
      <c r="WVO88" s="207" t="s">
        <v>1587</v>
      </c>
      <c r="WVP88" s="207" t="s">
        <v>8</v>
      </c>
      <c r="WVQ88" s="207" t="s">
        <v>1036</v>
      </c>
      <c r="WVR88" s="207" t="s">
        <v>1586</v>
      </c>
      <c r="WVS88" s="207" t="s">
        <v>1587</v>
      </c>
      <c r="WVT88" s="207" t="s">
        <v>8</v>
      </c>
      <c r="WVU88" s="207" t="s">
        <v>1036</v>
      </c>
      <c r="WVV88" s="207" t="s">
        <v>1586</v>
      </c>
      <c r="WVW88" s="207" t="s">
        <v>1587</v>
      </c>
      <c r="WVX88" s="207" t="s">
        <v>8</v>
      </c>
      <c r="WVY88" s="207" t="s">
        <v>1036</v>
      </c>
      <c r="WVZ88" s="207" t="s">
        <v>1586</v>
      </c>
      <c r="WWA88" s="207" t="s">
        <v>1587</v>
      </c>
      <c r="WWB88" s="207" t="s">
        <v>8</v>
      </c>
      <c r="WWC88" s="207" t="s">
        <v>1036</v>
      </c>
      <c r="WWD88" s="207" t="s">
        <v>1586</v>
      </c>
      <c r="WWE88" s="207" t="s">
        <v>1587</v>
      </c>
      <c r="WWF88" s="207" t="s">
        <v>8</v>
      </c>
      <c r="WWG88" s="207" t="s">
        <v>1036</v>
      </c>
      <c r="WWH88" s="207" t="s">
        <v>1586</v>
      </c>
      <c r="WWI88" s="207" t="s">
        <v>1587</v>
      </c>
      <c r="WWJ88" s="207" t="s">
        <v>8</v>
      </c>
      <c r="WWK88" s="207" t="s">
        <v>1036</v>
      </c>
      <c r="WWL88" s="207" t="s">
        <v>1586</v>
      </c>
      <c r="WWM88" s="207" t="s">
        <v>1587</v>
      </c>
      <c r="WWN88" s="207" t="s">
        <v>8</v>
      </c>
      <c r="WWO88" s="207" t="s">
        <v>1036</v>
      </c>
      <c r="WWP88" s="207" t="s">
        <v>1586</v>
      </c>
      <c r="WWQ88" s="207" t="s">
        <v>1587</v>
      </c>
      <c r="WWR88" s="207" t="s">
        <v>8</v>
      </c>
      <c r="WWS88" s="207" t="s">
        <v>1036</v>
      </c>
      <c r="WWT88" s="207" t="s">
        <v>1586</v>
      </c>
      <c r="WWU88" s="207" t="s">
        <v>1587</v>
      </c>
      <c r="WWV88" s="207" t="s">
        <v>8</v>
      </c>
      <c r="WWW88" s="207" t="s">
        <v>1036</v>
      </c>
      <c r="WWX88" s="207" t="s">
        <v>1586</v>
      </c>
      <c r="WWY88" s="207" t="s">
        <v>1587</v>
      </c>
      <c r="WWZ88" s="207" t="s">
        <v>8</v>
      </c>
      <c r="WXA88" s="207" t="s">
        <v>1036</v>
      </c>
      <c r="WXB88" s="207" t="s">
        <v>1586</v>
      </c>
      <c r="WXC88" s="207" t="s">
        <v>1587</v>
      </c>
      <c r="WXD88" s="207" t="s">
        <v>8</v>
      </c>
      <c r="WXE88" s="207" t="s">
        <v>1036</v>
      </c>
      <c r="WXF88" s="207" t="s">
        <v>1586</v>
      </c>
      <c r="WXG88" s="207" t="s">
        <v>1587</v>
      </c>
      <c r="WXH88" s="207" t="s">
        <v>8</v>
      </c>
      <c r="WXI88" s="207" t="s">
        <v>1036</v>
      </c>
      <c r="WXJ88" s="207" t="s">
        <v>1586</v>
      </c>
      <c r="WXK88" s="207" t="s">
        <v>1587</v>
      </c>
      <c r="WXL88" s="207" t="s">
        <v>8</v>
      </c>
      <c r="WXM88" s="207" t="s">
        <v>1036</v>
      </c>
      <c r="WXN88" s="207" t="s">
        <v>1586</v>
      </c>
      <c r="WXO88" s="207" t="s">
        <v>1587</v>
      </c>
      <c r="WXP88" s="207" t="s">
        <v>8</v>
      </c>
      <c r="WXQ88" s="207" t="s">
        <v>1036</v>
      </c>
      <c r="WXR88" s="207" t="s">
        <v>1586</v>
      </c>
      <c r="WXS88" s="207" t="s">
        <v>1587</v>
      </c>
      <c r="WXT88" s="207" t="s">
        <v>8</v>
      </c>
      <c r="WXU88" s="207" t="s">
        <v>1036</v>
      </c>
      <c r="WXV88" s="207" t="s">
        <v>1586</v>
      </c>
      <c r="WXW88" s="207" t="s">
        <v>1587</v>
      </c>
      <c r="WXX88" s="207" t="s">
        <v>8</v>
      </c>
      <c r="WXY88" s="207" t="s">
        <v>1036</v>
      </c>
      <c r="WXZ88" s="207" t="s">
        <v>1586</v>
      </c>
      <c r="WYA88" s="207" t="s">
        <v>1587</v>
      </c>
      <c r="WYB88" s="207" t="s">
        <v>8</v>
      </c>
      <c r="WYC88" s="207" t="s">
        <v>1036</v>
      </c>
      <c r="WYD88" s="207" t="s">
        <v>1586</v>
      </c>
      <c r="WYE88" s="207" t="s">
        <v>1587</v>
      </c>
      <c r="WYF88" s="207" t="s">
        <v>8</v>
      </c>
      <c r="WYG88" s="207" t="s">
        <v>1036</v>
      </c>
      <c r="WYH88" s="207" t="s">
        <v>1586</v>
      </c>
      <c r="WYI88" s="207" t="s">
        <v>1587</v>
      </c>
      <c r="WYJ88" s="207" t="s">
        <v>8</v>
      </c>
      <c r="WYK88" s="207" t="s">
        <v>1036</v>
      </c>
      <c r="WYL88" s="207" t="s">
        <v>1586</v>
      </c>
      <c r="WYM88" s="207" t="s">
        <v>1587</v>
      </c>
      <c r="WYN88" s="207" t="s">
        <v>8</v>
      </c>
      <c r="WYO88" s="207" t="s">
        <v>1036</v>
      </c>
      <c r="WYP88" s="207" t="s">
        <v>1586</v>
      </c>
      <c r="WYQ88" s="207" t="s">
        <v>1587</v>
      </c>
      <c r="WYR88" s="207" t="s">
        <v>8</v>
      </c>
      <c r="WYS88" s="207" t="s">
        <v>1036</v>
      </c>
      <c r="WYT88" s="207" t="s">
        <v>1586</v>
      </c>
      <c r="WYU88" s="207" t="s">
        <v>1587</v>
      </c>
      <c r="WYV88" s="207" t="s">
        <v>8</v>
      </c>
      <c r="WYW88" s="207" t="s">
        <v>1036</v>
      </c>
      <c r="WYX88" s="207" t="s">
        <v>1586</v>
      </c>
      <c r="WYY88" s="207" t="s">
        <v>1587</v>
      </c>
      <c r="WYZ88" s="207" t="s">
        <v>8</v>
      </c>
      <c r="WZA88" s="207" t="s">
        <v>1036</v>
      </c>
      <c r="WZB88" s="207" t="s">
        <v>1586</v>
      </c>
      <c r="WZC88" s="207" t="s">
        <v>1587</v>
      </c>
      <c r="WZD88" s="207" t="s">
        <v>8</v>
      </c>
      <c r="WZE88" s="207" t="s">
        <v>1036</v>
      </c>
      <c r="WZF88" s="207" t="s">
        <v>1586</v>
      </c>
      <c r="WZG88" s="207" t="s">
        <v>1587</v>
      </c>
      <c r="WZH88" s="207" t="s">
        <v>8</v>
      </c>
      <c r="WZI88" s="207" t="s">
        <v>1036</v>
      </c>
      <c r="WZJ88" s="207" t="s">
        <v>1586</v>
      </c>
      <c r="WZK88" s="207" t="s">
        <v>1587</v>
      </c>
      <c r="WZL88" s="207" t="s">
        <v>8</v>
      </c>
      <c r="WZM88" s="207" t="s">
        <v>1036</v>
      </c>
      <c r="WZN88" s="207" t="s">
        <v>1586</v>
      </c>
      <c r="WZO88" s="207" t="s">
        <v>1587</v>
      </c>
      <c r="WZP88" s="207" t="s">
        <v>8</v>
      </c>
      <c r="WZQ88" s="207" t="s">
        <v>1036</v>
      </c>
      <c r="WZR88" s="207" t="s">
        <v>1586</v>
      </c>
      <c r="WZS88" s="207" t="s">
        <v>1587</v>
      </c>
      <c r="WZT88" s="207" t="s">
        <v>8</v>
      </c>
      <c r="WZU88" s="207" t="s">
        <v>1036</v>
      </c>
      <c r="WZV88" s="207" t="s">
        <v>1586</v>
      </c>
      <c r="WZW88" s="207" t="s">
        <v>1587</v>
      </c>
      <c r="WZX88" s="207" t="s">
        <v>8</v>
      </c>
      <c r="WZY88" s="207" t="s">
        <v>1036</v>
      </c>
      <c r="WZZ88" s="207" t="s">
        <v>1586</v>
      </c>
      <c r="XAA88" s="207" t="s">
        <v>1587</v>
      </c>
      <c r="XAB88" s="207" t="s">
        <v>8</v>
      </c>
      <c r="XAC88" s="207" t="s">
        <v>1036</v>
      </c>
      <c r="XAD88" s="207" t="s">
        <v>1586</v>
      </c>
      <c r="XAE88" s="207" t="s">
        <v>1587</v>
      </c>
      <c r="XAF88" s="207" t="s">
        <v>8</v>
      </c>
      <c r="XAG88" s="207" t="s">
        <v>1036</v>
      </c>
      <c r="XAH88" s="207" t="s">
        <v>1586</v>
      </c>
      <c r="XAI88" s="207" t="s">
        <v>1587</v>
      </c>
      <c r="XAJ88" s="207" t="s">
        <v>8</v>
      </c>
      <c r="XAK88" s="207" t="s">
        <v>1036</v>
      </c>
      <c r="XAL88" s="207" t="s">
        <v>1586</v>
      </c>
      <c r="XAM88" s="207" t="s">
        <v>1587</v>
      </c>
      <c r="XAN88" s="207" t="s">
        <v>8</v>
      </c>
      <c r="XAO88" s="207" t="s">
        <v>1036</v>
      </c>
      <c r="XAP88" s="207" t="s">
        <v>1586</v>
      </c>
      <c r="XAQ88" s="207" t="s">
        <v>1587</v>
      </c>
      <c r="XAR88" s="207" t="s">
        <v>8</v>
      </c>
      <c r="XAS88" s="207" t="s">
        <v>1036</v>
      </c>
      <c r="XAT88" s="207" t="s">
        <v>1586</v>
      </c>
      <c r="XAU88" s="207" t="s">
        <v>1587</v>
      </c>
      <c r="XAV88" s="207" t="s">
        <v>8</v>
      </c>
      <c r="XAW88" s="207" t="s">
        <v>1036</v>
      </c>
      <c r="XAX88" s="207" t="s">
        <v>1586</v>
      </c>
      <c r="XAY88" s="207" t="s">
        <v>1587</v>
      </c>
      <c r="XAZ88" s="207" t="s">
        <v>8</v>
      </c>
      <c r="XBA88" s="207" t="s">
        <v>1036</v>
      </c>
      <c r="XBB88" s="207" t="s">
        <v>1586</v>
      </c>
      <c r="XBC88" s="207" t="s">
        <v>1587</v>
      </c>
      <c r="XBD88" s="207" t="s">
        <v>8</v>
      </c>
      <c r="XBE88" s="207" t="s">
        <v>1036</v>
      </c>
      <c r="XBF88" s="207" t="s">
        <v>1586</v>
      </c>
      <c r="XBG88" s="207" t="s">
        <v>1587</v>
      </c>
      <c r="XBH88" s="207" t="s">
        <v>8</v>
      </c>
      <c r="XBI88" s="207" t="s">
        <v>1036</v>
      </c>
      <c r="XBJ88" s="207" t="s">
        <v>1586</v>
      </c>
      <c r="XBK88" s="207" t="s">
        <v>1587</v>
      </c>
      <c r="XBL88" s="207" t="s">
        <v>8</v>
      </c>
      <c r="XBM88" s="207" t="s">
        <v>1036</v>
      </c>
      <c r="XBN88" s="207" t="s">
        <v>1586</v>
      </c>
      <c r="XBO88" s="207" t="s">
        <v>1587</v>
      </c>
      <c r="XBP88" s="207" t="s">
        <v>8</v>
      </c>
      <c r="XBQ88" s="207" t="s">
        <v>1036</v>
      </c>
      <c r="XBR88" s="207" t="s">
        <v>1586</v>
      </c>
      <c r="XBS88" s="207" t="s">
        <v>1587</v>
      </c>
      <c r="XBT88" s="207" t="s">
        <v>8</v>
      </c>
      <c r="XBU88" s="207" t="s">
        <v>1036</v>
      </c>
      <c r="XBV88" s="207" t="s">
        <v>1586</v>
      </c>
      <c r="XBW88" s="207" t="s">
        <v>1587</v>
      </c>
      <c r="XBX88" s="207" t="s">
        <v>8</v>
      </c>
      <c r="XBY88" s="207" t="s">
        <v>1036</v>
      </c>
      <c r="XBZ88" s="207" t="s">
        <v>1586</v>
      </c>
      <c r="XCA88" s="207" t="s">
        <v>1587</v>
      </c>
      <c r="XCB88" s="207" t="s">
        <v>8</v>
      </c>
      <c r="XCC88" s="207" t="s">
        <v>1036</v>
      </c>
      <c r="XCD88" s="207" t="s">
        <v>1586</v>
      </c>
      <c r="XCE88" s="207" t="s">
        <v>1587</v>
      </c>
      <c r="XCF88" s="207" t="s">
        <v>8</v>
      </c>
      <c r="XCG88" s="207" t="s">
        <v>1036</v>
      </c>
      <c r="XCH88" s="207" t="s">
        <v>1586</v>
      </c>
      <c r="XCI88" s="207" t="s">
        <v>1587</v>
      </c>
      <c r="XCJ88" s="207" t="s">
        <v>8</v>
      </c>
      <c r="XCK88" s="207" t="s">
        <v>1036</v>
      </c>
      <c r="XCL88" s="207" t="s">
        <v>1586</v>
      </c>
      <c r="XCM88" s="207" t="s">
        <v>1587</v>
      </c>
      <c r="XCN88" s="207" t="s">
        <v>8</v>
      </c>
      <c r="XCO88" s="207" t="s">
        <v>1036</v>
      </c>
      <c r="XCP88" s="207" t="s">
        <v>1586</v>
      </c>
      <c r="XCQ88" s="207" t="s">
        <v>1587</v>
      </c>
      <c r="XCR88" s="207" t="s">
        <v>8</v>
      </c>
      <c r="XCS88" s="207" t="s">
        <v>1036</v>
      </c>
      <c r="XCT88" s="207" t="s">
        <v>1586</v>
      </c>
      <c r="XCU88" s="207" t="s">
        <v>1587</v>
      </c>
      <c r="XCV88" s="207" t="s">
        <v>8</v>
      </c>
      <c r="XCW88" s="207" t="s">
        <v>1036</v>
      </c>
      <c r="XCX88" s="207" t="s">
        <v>1586</v>
      </c>
      <c r="XCY88" s="207" t="s">
        <v>1587</v>
      </c>
      <c r="XCZ88" s="207" t="s">
        <v>8</v>
      </c>
      <c r="XDA88" s="207" t="s">
        <v>1036</v>
      </c>
      <c r="XDB88" s="207" t="s">
        <v>1586</v>
      </c>
      <c r="XDC88" s="207" t="s">
        <v>1587</v>
      </c>
      <c r="XDD88" s="207" t="s">
        <v>8</v>
      </c>
      <c r="XDE88" s="207" t="s">
        <v>1036</v>
      </c>
      <c r="XDF88" s="207" t="s">
        <v>1586</v>
      </c>
      <c r="XDG88" s="207" t="s">
        <v>1587</v>
      </c>
      <c r="XDH88" s="207" t="s">
        <v>8</v>
      </c>
      <c r="XDI88" s="207" t="s">
        <v>1036</v>
      </c>
      <c r="XDJ88" s="207" t="s">
        <v>1586</v>
      </c>
      <c r="XDK88" s="207" t="s">
        <v>1587</v>
      </c>
      <c r="XDL88" s="207" t="s">
        <v>8</v>
      </c>
      <c r="XDM88" s="207" t="s">
        <v>1036</v>
      </c>
      <c r="XDN88" s="207" t="s">
        <v>1586</v>
      </c>
      <c r="XDO88" s="207" t="s">
        <v>1587</v>
      </c>
      <c r="XDP88" s="207" t="s">
        <v>8</v>
      </c>
      <c r="XDQ88" s="207" t="s">
        <v>1036</v>
      </c>
      <c r="XDR88" s="207" t="s">
        <v>1586</v>
      </c>
      <c r="XDS88" s="207" t="s">
        <v>1587</v>
      </c>
      <c r="XDT88" s="207" t="s">
        <v>8</v>
      </c>
      <c r="XDU88" s="207" t="s">
        <v>1036</v>
      </c>
      <c r="XDV88" s="207" t="s">
        <v>1586</v>
      </c>
      <c r="XDW88" s="207" t="s">
        <v>1587</v>
      </c>
      <c r="XDX88" s="207" t="s">
        <v>8</v>
      </c>
      <c r="XDY88" s="207" t="s">
        <v>1036</v>
      </c>
      <c r="XDZ88" s="207" t="s">
        <v>1586</v>
      </c>
      <c r="XEA88" s="207" t="s">
        <v>1587</v>
      </c>
      <c r="XEB88" s="207" t="s">
        <v>8</v>
      </c>
      <c r="XEC88" s="207" t="s">
        <v>1036</v>
      </c>
      <c r="XED88" s="207" t="s">
        <v>1586</v>
      </c>
      <c r="XEE88" s="207" t="s">
        <v>1587</v>
      </c>
      <c r="XEF88" s="207" t="s">
        <v>8</v>
      </c>
      <c r="XEG88" s="207" t="s">
        <v>1036</v>
      </c>
      <c r="XEH88" s="207" t="s">
        <v>1586</v>
      </c>
      <c r="XEI88" s="207" t="s">
        <v>1587</v>
      </c>
      <c r="XEJ88" s="207" t="s">
        <v>8</v>
      </c>
      <c r="XEK88" s="207" t="s">
        <v>1036</v>
      </c>
      <c r="XEL88" s="207" t="s">
        <v>1586</v>
      </c>
      <c r="XEM88" s="207" t="s">
        <v>1587</v>
      </c>
      <c r="XEN88" s="207" t="s">
        <v>8</v>
      </c>
      <c r="XEO88" s="207" t="s">
        <v>1036</v>
      </c>
      <c r="XEP88" s="207" t="s">
        <v>1586</v>
      </c>
      <c r="XEQ88" s="207" t="s">
        <v>1587</v>
      </c>
      <c r="XER88" s="207" t="s">
        <v>8</v>
      </c>
      <c r="XES88" s="207" t="s">
        <v>1036</v>
      </c>
      <c r="XET88" s="207" t="s">
        <v>1586</v>
      </c>
      <c r="XEU88" s="207" t="s">
        <v>1587</v>
      </c>
      <c r="XEV88" s="207" t="s">
        <v>8</v>
      </c>
      <c r="XEW88" s="207" t="s">
        <v>1036</v>
      </c>
      <c r="XEX88" s="207" t="s">
        <v>1586</v>
      </c>
      <c r="XEY88" s="207" t="s">
        <v>1587</v>
      </c>
      <c r="XEZ88" s="207" t="s">
        <v>8</v>
      </c>
      <c r="XFA88" s="207" t="s">
        <v>1036</v>
      </c>
      <c r="XFB88" s="207" t="s">
        <v>1586</v>
      </c>
      <c r="XFC88" s="207" t="s">
        <v>1587</v>
      </c>
      <c r="XFD88" s="207" t="s">
        <v>8</v>
      </c>
    </row>
    <row r="89" spans="1:16384" x14ac:dyDescent="0.2">
      <c r="A89" s="203" t="s">
        <v>1036</v>
      </c>
      <c r="B89" s="206" t="s">
        <v>1586</v>
      </c>
      <c r="C89" s="212" t="s">
        <v>1587</v>
      </c>
      <c r="D89" s="206" t="s">
        <v>8</v>
      </c>
    </row>
    <row r="90" spans="1:16384" x14ac:dyDescent="0.2">
      <c r="B90" s="206"/>
      <c r="C90" s="212"/>
      <c r="D90" s="206"/>
    </row>
    <row r="91" spans="1:16384" x14ac:dyDescent="0.2">
      <c r="A91" s="208" t="s">
        <v>1036</v>
      </c>
      <c r="B91" s="209" t="s">
        <v>1243</v>
      </c>
      <c r="C91" s="210" t="s">
        <v>1073</v>
      </c>
      <c r="D91" s="206"/>
    </row>
    <row r="92" spans="1:16384" x14ac:dyDescent="0.2">
      <c r="A92" s="208" t="s">
        <v>1009</v>
      </c>
      <c r="B92" s="211" t="s">
        <v>1244</v>
      </c>
      <c r="C92" s="212" t="s">
        <v>1356</v>
      </c>
      <c r="D92" s="206" t="s">
        <v>8</v>
      </c>
    </row>
    <row r="93" spans="1:16384" x14ac:dyDescent="0.2">
      <c r="A93" s="208" t="s">
        <v>1012</v>
      </c>
      <c r="B93" s="211" t="s">
        <v>1245</v>
      </c>
      <c r="C93" s="212" t="s">
        <v>1357</v>
      </c>
      <c r="D93" s="206" t="s">
        <v>8</v>
      </c>
    </row>
    <row r="94" spans="1:16384" x14ac:dyDescent="0.2">
      <c r="A94" s="203" t="s">
        <v>1014</v>
      </c>
      <c r="B94" s="206" t="s">
        <v>1246</v>
      </c>
      <c r="C94" s="212" t="s">
        <v>1358</v>
      </c>
      <c r="D94" s="206" t="s">
        <v>8</v>
      </c>
    </row>
    <row r="95" spans="1:16384" x14ac:dyDescent="0.2">
      <c r="A95" s="203" t="s">
        <v>1016</v>
      </c>
      <c r="B95" s="206" t="s">
        <v>1359</v>
      </c>
      <c r="C95" s="212" t="s">
        <v>1074</v>
      </c>
      <c r="D95" s="206" t="s">
        <v>8</v>
      </c>
    </row>
    <row r="96" spans="1:16384" x14ac:dyDescent="0.2">
      <c r="A96" s="203" t="s">
        <v>1017</v>
      </c>
      <c r="B96" s="206" t="s">
        <v>1588</v>
      </c>
      <c r="C96" s="212" t="s">
        <v>1589</v>
      </c>
      <c r="D96" s="206" t="s">
        <v>8</v>
      </c>
    </row>
    <row r="97" spans="1:4" x14ac:dyDescent="0.2">
      <c r="A97" s="208"/>
      <c r="B97" s="209"/>
      <c r="C97" s="210"/>
      <c r="D97" s="206"/>
    </row>
    <row r="98" spans="1:4" x14ac:dyDescent="0.2">
      <c r="A98" s="208"/>
      <c r="B98" s="211"/>
      <c r="C98" s="212"/>
      <c r="D98" s="206"/>
    </row>
    <row r="99" spans="1:4" x14ac:dyDescent="0.2">
      <c r="A99" s="208" t="s">
        <v>1038</v>
      </c>
      <c r="B99" s="211" t="s">
        <v>1360</v>
      </c>
      <c r="C99" s="212" t="s">
        <v>1075</v>
      </c>
      <c r="D99" s="206"/>
    </row>
    <row r="100" spans="1:4" x14ac:dyDescent="0.2">
      <c r="A100" s="208" t="s">
        <v>1009</v>
      </c>
      <c r="B100" s="211" t="s">
        <v>1361</v>
      </c>
      <c r="C100" s="212" t="s">
        <v>1362</v>
      </c>
      <c r="D100" s="206" t="s">
        <v>8</v>
      </c>
    </row>
    <row r="101" spans="1:4" x14ac:dyDescent="0.2">
      <c r="A101" s="208" t="s">
        <v>1012</v>
      </c>
      <c r="B101" s="211" t="s">
        <v>1363</v>
      </c>
      <c r="C101" s="212" t="s">
        <v>1364</v>
      </c>
      <c r="D101" s="206" t="s">
        <v>8</v>
      </c>
    </row>
    <row r="102" spans="1:4" x14ac:dyDescent="0.2">
      <c r="A102" s="208" t="s">
        <v>1014</v>
      </c>
      <c r="B102" s="211" t="s">
        <v>1590</v>
      </c>
      <c r="C102" s="212" t="s">
        <v>1591</v>
      </c>
      <c r="D102" s="206" t="s">
        <v>8</v>
      </c>
    </row>
    <row r="103" spans="1:4" x14ac:dyDescent="0.2">
      <c r="A103" s="208"/>
      <c r="B103" s="211"/>
      <c r="C103" s="212"/>
      <c r="D103" s="206"/>
    </row>
    <row r="104" spans="1:4" x14ac:dyDescent="0.2">
      <c r="A104" s="208" t="s">
        <v>1040</v>
      </c>
      <c r="B104" s="211" t="s">
        <v>1247</v>
      </c>
      <c r="C104" s="212" t="s">
        <v>1076</v>
      </c>
      <c r="D104" s="206"/>
    </row>
    <row r="105" spans="1:4" x14ac:dyDescent="0.2">
      <c r="A105" s="203" t="s">
        <v>1009</v>
      </c>
      <c r="B105" s="206" t="s">
        <v>1365</v>
      </c>
      <c r="C105" s="212" t="s">
        <v>1077</v>
      </c>
      <c r="D105" s="206" t="s">
        <v>8</v>
      </c>
    </row>
    <row r="106" spans="1:4" x14ac:dyDescent="0.2">
      <c r="A106" s="203" t="s">
        <v>1012</v>
      </c>
      <c r="B106" s="206" t="s">
        <v>1366</v>
      </c>
      <c r="C106" s="212" t="s">
        <v>1078</v>
      </c>
      <c r="D106" s="206" t="s">
        <v>8</v>
      </c>
    </row>
    <row r="107" spans="1:4" x14ac:dyDescent="0.2">
      <c r="A107" s="208" t="s">
        <v>1014</v>
      </c>
      <c r="B107" s="209" t="s">
        <v>1367</v>
      </c>
      <c r="C107" s="210" t="s">
        <v>1079</v>
      </c>
      <c r="D107" s="206" t="s">
        <v>8</v>
      </c>
    </row>
    <row r="108" spans="1:4" x14ac:dyDescent="0.2">
      <c r="A108" s="208" t="s">
        <v>1016</v>
      </c>
      <c r="B108" s="211" t="s">
        <v>1248</v>
      </c>
      <c r="C108" s="212" t="s">
        <v>1080</v>
      </c>
      <c r="D108" s="206" t="s">
        <v>8</v>
      </c>
    </row>
    <row r="109" spans="1:4" x14ac:dyDescent="0.2">
      <c r="A109" s="208" t="s">
        <v>1017</v>
      </c>
      <c r="B109" s="211" t="s">
        <v>1368</v>
      </c>
      <c r="C109" s="212" t="s">
        <v>1081</v>
      </c>
      <c r="D109" s="206" t="s">
        <v>8</v>
      </c>
    </row>
    <row r="110" spans="1:4" x14ac:dyDescent="0.2">
      <c r="A110" s="208" t="s">
        <v>1019</v>
      </c>
      <c r="B110" s="211" t="s">
        <v>1369</v>
      </c>
      <c r="C110" s="212" t="s">
        <v>1082</v>
      </c>
      <c r="D110" s="206" t="s">
        <v>8</v>
      </c>
    </row>
    <row r="111" spans="1:4" x14ac:dyDescent="0.2">
      <c r="A111" s="208" t="s">
        <v>1020</v>
      </c>
      <c r="B111" s="211" t="s">
        <v>1370</v>
      </c>
      <c r="C111" s="212" t="s">
        <v>1083</v>
      </c>
      <c r="D111" s="206" t="s">
        <v>8</v>
      </c>
    </row>
    <row r="112" spans="1:4" x14ac:dyDescent="0.2">
      <c r="A112" s="208" t="s">
        <v>1036</v>
      </c>
      <c r="B112" s="211" t="s">
        <v>1371</v>
      </c>
      <c r="C112" s="212" t="s">
        <v>1372</v>
      </c>
      <c r="D112" s="206" t="s">
        <v>8</v>
      </c>
    </row>
    <row r="113" spans="1:4" x14ac:dyDescent="0.2">
      <c r="A113" s="203" t="s">
        <v>1038</v>
      </c>
      <c r="B113" s="206" t="s">
        <v>1373</v>
      </c>
      <c r="C113" s="212" t="s">
        <v>1374</v>
      </c>
      <c r="D113" s="206" t="s">
        <v>8</v>
      </c>
    </row>
    <row r="114" spans="1:4" x14ac:dyDescent="0.2">
      <c r="A114" s="203" t="s">
        <v>1040</v>
      </c>
      <c r="B114" s="206" t="s">
        <v>1375</v>
      </c>
      <c r="C114" s="212" t="s">
        <v>1592</v>
      </c>
      <c r="D114" s="206" t="s">
        <v>8</v>
      </c>
    </row>
    <row r="115" spans="1:4" x14ac:dyDescent="0.2">
      <c r="A115" s="208"/>
      <c r="B115" s="209"/>
      <c r="C115" s="210"/>
      <c r="D115" s="206"/>
    </row>
    <row r="116" spans="1:4" x14ac:dyDescent="0.2">
      <c r="A116" s="208"/>
      <c r="B116" s="211"/>
      <c r="C116" s="212"/>
      <c r="D116" s="206"/>
    </row>
    <row r="117" spans="1:4" x14ac:dyDescent="0.2">
      <c r="A117" s="208" t="s">
        <v>1042</v>
      </c>
      <c r="B117" s="211" t="s">
        <v>1249</v>
      </c>
      <c r="C117" s="212" t="s">
        <v>10</v>
      </c>
      <c r="D117" s="206"/>
    </row>
    <row r="118" spans="1:4" x14ac:dyDescent="0.2">
      <c r="A118" s="208" t="s">
        <v>1009</v>
      </c>
      <c r="B118" s="211" t="s">
        <v>1250</v>
      </c>
      <c r="C118" s="212" t="s">
        <v>1084</v>
      </c>
      <c r="D118" s="206" t="s">
        <v>8</v>
      </c>
    </row>
    <row r="119" spans="1:4" x14ac:dyDescent="0.2">
      <c r="A119" s="208" t="s">
        <v>1012</v>
      </c>
      <c r="B119" s="211" t="s">
        <v>1376</v>
      </c>
      <c r="C119" s="212" t="s">
        <v>1085</v>
      </c>
      <c r="D119" s="206" t="s">
        <v>8</v>
      </c>
    </row>
    <row r="120" spans="1:4" x14ac:dyDescent="0.2">
      <c r="A120" s="208" t="s">
        <v>1014</v>
      </c>
      <c r="B120" s="211" t="s">
        <v>1377</v>
      </c>
      <c r="C120" s="212" t="s">
        <v>1086</v>
      </c>
      <c r="D120" s="206" t="s">
        <v>8</v>
      </c>
    </row>
    <row r="121" spans="1:4" x14ac:dyDescent="0.2">
      <c r="A121" s="208" t="s">
        <v>1016</v>
      </c>
      <c r="B121" s="211" t="s">
        <v>1378</v>
      </c>
      <c r="C121" s="212" t="s">
        <v>1087</v>
      </c>
      <c r="D121" s="206" t="s">
        <v>8</v>
      </c>
    </row>
    <row r="122" spans="1:4" x14ac:dyDescent="0.2">
      <c r="A122" s="203" t="s">
        <v>1017</v>
      </c>
      <c r="B122" s="213" t="s">
        <v>1379</v>
      </c>
      <c r="C122" s="213" t="s">
        <v>1088</v>
      </c>
      <c r="D122" s="206" t="s">
        <v>8</v>
      </c>
    </row>
    <row r="123" spans="1:4" x14ac:dyDescent="0.2">
      <c r="A123" s="203" t="s">
        <v>1019</v>
      </c>
      <c r="B123" s="206" t="s">
        <v>1380</v>
      </c>
      <c r="C123" s="212" t="s">
        <v>1381</v>
      </c>
      <c r="D123" s="206" t="s">
        <v>8</v>
      </c>
    </row>
    <row r="124" spans="1:4" x14ac:dyDescent="0.2">
      <c r="A124" s="208" t="s">
        <v>1020</v>
      </c>
      <c r="B124" s="209" t="s">
        <v>1382</v>
      </c>
      <c r="C124" s="210" t="s">
        <v>1383</v>
      </c>
      <c r="D124" s="206" t="s">
        <v>8</v>
      </c>
    </row>
    <row r="125" spans="1:4" x14ac:dyDescent="0.2">
      <c r="A125" s="208" t="s">
        <v>1036</v>
      </c>
      <c r="B125" s="211" t="s">
        <v>1384</v>
      </c>
      <c r="C125" s="212" t="s">
        <v>1385</v>
      </c>
      <c r="D125" s="206" t="s">
        <v>828</v>
      </c>
    </row>
    <row r="126" spans="1:4" x14ac:dyDescent="0.2">
      <c r="A126" s="208" t="s">
        <v>1038</v>
      </c>
      <c r="B126" s="209" t="s">
        <v>1251</v>
      </c>
      <c r="C126" s="212" t="s">
        <v>1386</v>
      </c>
      <c r="D126" s="206" t="s">
        <v>8</v>
      </c>
    </row>
    <row r="127" spans="1:4" x14ac:dyDescent="0.2">
      <c r="A127" s="208" t="s">
        <v>1040</v>
      </c>
      <c r="B127" s="209" t="s">
        <v>1573</v>
      </c>
      <c r="C127" s="212" t="s">
        <v>1572</v>
      </c>
      <c r="D127" s="206" t="s">
        <v>8</v>
      </c>
    </row>
    <row r="128" spans="1:4" x14ac:dyDescent="0.2">
      <c r="A128" s="208"/>
      <c r="B128" s="211"/>
      <c r="C128" s="212"/>
      <c r="D128" s="206"/>
    </row>
    <row r="129" spans="1:4" x14ac:dyDescent="0.2">
      <c r="A129" s="208"/>
      <c r="B129" s="211"/>
      <c r="C129" s="212"/>
      <c r="D129" s="206"/>
    </row>
    <row r="130" spans="1:4" x14ac:dyDescent="0.2">
      <c r="A130" s="208" t="s">
        <v>1044</v>
      </c>
      <c r="B130" s="211" t="s">
        <v>1252</v>
      </c>
      <c r="C130" s="212" t="s">
        <v>1387</v>
      </c>
      <c r="D130" s="206"/>
    </row>
    <row r="131" spans="1:4" x14ac:dyDescent="0.2">
      <c r="A131" s="208" t="s">
        <v>1009</v>
      </c>
      <c r="B131" s="211" t="s">
        <v>1388</v>
      </c>
      <c r="C131" s="212" t="s">
        <v>1089</v>
      </c>
      <c r="D131" s="206" t="s">
        <v>8</v>
      </c>
    </row>
    <row r="132" spans="1:4" x14ac:dyDescent="0.2">
      <c r="A132" s="208" t="s">
        <v>1012</v>
      </c>
      <c r="B132" s="211" t="s">
        <v>1389</v>
      </c>
      <c r="C132" s="212" t="s">
        <v>1090</v>
      </c>
      <c r="D132" s="206" t="s">
        <v>8</v>
      </c>
    </row>
    <row r="133" spans="1:4" x14ac:dyDescent="0.2">
      <c r="A133" s="208" t="s">
        <v>1014</v>
      </c>
      <c r="B133" s="211" t="s">
        <v>1390</v>
      </c>
      <c r="C133" s="212" t="s">
        <v>1091</v>
      </c>
      <c r="D133" s="206" t="s">
        <v>8</v>
      </c>
    </row>
    <row r="134" spans="1:4" x14ac:dyDescent="0.2">
      <c r="A134" s="208" t="s">
        <v>1016</v>
      </c>
      <c r="B134" s="211" t="s">
        <v>1391</v>
      </c>
      <c r="C134" s="212" t="s">
        <v>1092</v>
      </c>
      <c r="D134" s="206" t="s">
        <v>8</v>
      </c>
    </row>
    <row r="135" spans="1:4" x14ac:dyDescent="0.2">
      <c r="A135" s="208" t="s">
        <v>1017</v>
      </c>
      <c r="B135" s="211" t="s">
        <v>1392</v>
      </c>
      <c r="C135" s="212" t="s">
        <v>1564</v>
      </c>
      <c r="D135" s="206" t="s">
        <v>8</v>
      </c>
    </row>
    <row r="136" spans="1:4" x14ac:dyDescent="0.2">
      <c r="A136" s="208" t="s">
        <v>1019</v>
      </c>
      <c r="B136" s="211" t="s">
        <v>1393</v>
      </c>
      <c r="C136" s="212" t="s">
        <v>1093</v>
      </c>
      <c r="D136" s="206" t="s">
        <v>8</v>
      </c>
    </row>
    <row r="137" spans="1:4" x14ac:dyDescent="0.2">
      <c r="A137" s="208" t="s">
        <v>1020</v>
      </c>
      <c r="B137" s="211" t="s">
        <v>1254</v>
      </c>
      <c r="C137" s="212" t="s">
        <v>1394</v>
      </c>
      <c r="D137" s="206" t="s">
        <v>8</v>
      </c>
    </row>
    <row r="138" spans="1:4" x14ac:dyDescent="0.2">
      <c r="A138" s="208" t="s">
        <v>1036</v>
      </c>
      <c r="B138" s="211" t="s">
        <v>1253</v>
      </c>
      <c r="C138" s="212" t="s">
        <v>1395</v>
      </c>
      <c r="D138" s="206" t="s">
        <v>8</v>
      </c>
    </row>
    <row r="139" spans="1:4" x14ac:dyDescent="0.2">
      <c r="A139" s="208" t="s">
        <v>1038</v>
      </c>
      <c r="B139" s="211" t="s">
        <v>1255</v>
      </c>
      <c r="C139" s="212" t="s">
        <v>1396</v>
      </c>
      <c r="D139" s="206" t="s">
        <v>8</v>
      </c>
    </row>
    <row r="140" spans="1:4" x14ac:dyDescent="0.2">
      <c r="A140" s="208" t="s">
        <v>1040</v>
      </c>
      <c r="B140" s="211" t="s">
        <v>1562</v>
      </c>
      <c r="C140" s="212" t="s">
        <v>1566</v>
      </c>
      <c r="D140" s="206" t="s">
        <v>8</v>
      </c>
    </row>
    <row r="141" spans="1:4" x14ac:dyDescent="0.2">
      <c r="A141" s="208" t="s">
        <v>1042</v>
      </c>
      <c r="B141" s="211" t="s">
        <v>1563</v>
      </c>
      <c r="C141" s="212" t="s">
        <v>1561</v>
      </c>
      <c r="D141" s="206" t="s">
        <v>8</v>
      </c>
    </row>
    <row r="142" spans="1:4" x14ac:dyDescent="0.2">
      <c r="A142" s="203" t="s">
        <v>1044</v>
      </c>
      <c r="B142" s="206" t="s">
        <v>1567</v>
      </c>
      <c r="C142" s="212" t="s">
        <v>1565</v>
      </c>
      <c r="D142" s="206" t="s">
        <v>8</v>
      </c>
    </row>
    <row r="143" spans="1:4" x14ac:dyDescent="0.2">
      <c r="B143" s="206"/>
      <c r="C143" s="212"/>
      <c r="D143" s="206"/>
    </row>
    <row r="144" spans="1:4" x14ac:dyDescent="0.2">
      <c r="A144" s="208" t="s">
        <v>1094</v>
      </c>
      <c r="B144" s="209" t="s">
        <v>1256</v>
      </c>
      <c r="C144" s="210" t="s">
        <v>1397</v>
      </c>
      <c r="D144" s="206"/>
    </row>
    <row r="145" spans="1:4" x14ac:dyDescent="0.2">
      <c r="A145" s="208" t="s">
        <v>1009</v>
      </c>
      <c r="B145" s="211" t="s">
        <v>1398</v>
      </c>
      <c r="C145" s="212" t="s">
        <v>1399</v>
      </c>
      <c r="D145" s="206" t="s">
        <v>8</v>
      </c>
    </row>
    <row r="146" spans="1:4" x14ac:dyDescent="0.2">
      <c r="A146" s="208" t="s">
        <v>1012</v>
      </c>
      <c r="B146" s="211" t="s">
        <v>1257</v>
      </c>
      <c r="C146" s="212" t="s">
        <v>1400</v>
      </c>
      <c r="D146" s="206" t="s">
        <v>8</v>
      </c>
    </row>
    <row r="147" spans="1:4" x14ac:dyDescent="0.2">
      <c r="A147" s="203" t="s">
        <v>1014</v>
      </c>
      <c r="B147" s="214" t="s">
        <v>1401</v>
      </c>
      <c r="C147" s="212" t="s">
        <v>1402</v>
      </c>
      <c r="D147" s="206" t="s">
        <v>8</v>
      </c>
    </row>
    <row r="148" spans="1:4" x14ac:dyDescent="0.2">
      <c r="A148" s="203" t="s">
        <v>1016</v>
      </c>
      <c r="B148" s="213" t="s">
        <v>1403</v>
      </c>
      <c r="C148" s="213" t="s">
        <v>1096</v>
      </c>
      <c r="D148" s="206" t="s">
        <v>8</v>
      </c>
    </row>
    <row r="149" spans="1:4" x14ac:dyDescent="0.2">
      <c r="A149" s="208" t="s">
        <v>1017</v>
      </c>
      <c r="B149" s="209" t="s">
        <v>1404</v>
      </c>
      <c r="C149" s="210" t="s">
        <v>1097</v>
      </c>
      <c r="D149" s="206" t="s">
        <v>8</v>
      </c>
    </row>
    <row r="150" spans="1:4" x14ac:dyDescent="0.2">
      <c r="A150" s="208" t="s">
        <v>1019</v>
      </c>
      <c r="B150" s="211" t="s">
        <v>1405</v>
      </c>
      <c r="C150" s="212" t="s">
        <v>1098</v>
      </c>
      <c r="D150" s="206" t="s">
        <v>8</v>
      </c>
    </row>
    <row r="151" spans="1:4" x14ac:dyDescent="0.2">
      <c r="A151" s="208" t="s">
        <v>1020</v>
      </c>
      <c r="B151" s="211" t="s">
        <v>1406</v>
      </c>
      <c r="C151" s="212" t="s">
        <v>1099</v>
      </c>
      <c r="D151" s="206" t="s">
        <v>8</v>
      </c>
    </row>
    <row r="152" spans="1:4" x14ac:dyDescent="0.2">
      <c r="A152" s="208" t="s">
        <v>1036</v>
      </c>
      <c r="B152" s="211" t="s">
        <v>1407</v>
      </c>
      <c r="C152" s="212" t="s">
        <v>1100</v>
      </c>
      <c r="D152" s="206" t="s">
        <v>8</v>
      </c>
    </row>
    <row r="153" spans="1:4" x14ac:dyDescent="0.2">
      <c r="A153" s="208" t="s">
        <v>1038</v>
      </c>
      <c r="B153" s="211" t="s">
        <v>1258</v>
      </c>
      <c r="C153" s="213" t="s">
        <v>1101</v>
      </c>
      <c r="D153" s="206" t="s">
        <v>8</v>
      </c>
    </row>
    <row r="154" spans="1:4" x14ac:dyDescent="0.2">
      <c r="A154" s="208" t="s">
        <v>1040</v>
      </c>
      <c r="B154" s="211" t="s">
        <v>1408</v>
      </c>
      <c r="C154" s="212" t="s">
        <v>1409</v>
      </c>
      <c r="D154" s="206" t="s">
        <v>8</v>
      </c>
    </row>
    <row r="155" spans="1:4" x14ac:dyDescent="0.2">
      <c r="A155" s="208" t="s">
        <v>1042</v>
      </c>
      <c r="B155" s="211" t="s">
        <v>1410</v>
      </c>
      <c r="C155" s="212" t="s">
        <v>1411</v>
      </c>
      <c r="D155" s="206" t="s">
        <v>8</v>
      </c>
    </row>
    <row r="156" spans="1:4" x14ac:dyDescent="0.2">
      <c r="A156" s="203" t="s">
        <v>1044</v>
      </c>
      <c r="B156" s="211" t="s">
        <v>1412</v>
      </c>
      <c r="C156" s="212" t="s">
        <v>1413</v>
      </c>
      <c r="D156" s="206" t="s">
        <v>8</v>
      </c>
    </row>
    <row r="157" spans="1:4" x14ac:dyDescent="0.2">
      <c r="A157" s="208" t="s">
        <v>1094</v>
      </c>
      <c r="B157" s="211" t="s">
        <v>1414</v>
      </c>
      <c r="C157" s="212" t="s">
        <v>1415</v>
      </c>
      <c r="D157" s="206" t="s">
        <v>8</v>
      </c>
    </row>
    <row r="158" spans="1:4" x14ac:dyDescent="0.2">
      <c r="A158" s="208" t="s">
        <v>1106</v>
      </c>
      <c r="B158" s="211" t="s">
        <v>1416</v>
      </c>
      <c r="C158" s="212" t="s">
        <v>1417</v>
      </c>
      <c r="D158" s="206" t="s">
        <v>8</v>
      </c>
    </row>
    <row r="159" spans="1:4" x14ac:dyDescent="0.2">
      <c r="A159" s="208" t="s">
        <v>1109</v>
      </c>
      <c r="B159" s="211" t="s">
        <v>1418</v>
      </c>
      <c r="C159" s="212" t="s">
        <v>1095</v>
      </c>
      <c r="D159" s="206" t="s">
        <v>8</v>
      </c>
    </row>
    <row r="160" spans="1:4" x14ac:dyDescent="0.2">
      <c r="A160" s="203" t="s">
        <v>1121</v>
      </c>
      <c r="B160" s="211" t="s">
        <v>1419</v>
      </c>
      <c r="C160" s="212" t="s">
        <v>1420</v>
      </c>
      <c r="D160" s="215" t="s">
        <v>8</v>
      </c>
    </row>
    <row r="161" spans="1:4" x14ac:dyDescent="0.2">
      <c r="A161" s="208" t="s">
        <v>1129</v>
      </c>
      <c r="B161" s="211" t="s">
        <v>1593</v>
      </c>
      <c r="C161" s="212" t="s">
        <v>1594</v>
      </c>
      <c r="D161" s="206" t="s">
        <v>8</v>
      </c>
    </row>
    <row r="162" spans="1:4" x14ac:dyDescent="0.2">
      <c r="A162" s="203" t="s">
        <v>1140</v>
      </c>
      <c r="B162" s="206" t="s">
        <v>1619</v>
      </c>
      <c r="C162" s="212" t="s">
        <v>1630</v>
      </c>
      <c r="D162" s="206" t="s">
        <v>8</v>
      </c>
    </row>
    <row r="163" spans="1:4" x14ac:dyDescent="0.2">
      <c r="B163" s="206"/>
      <c r="C163" s="212"/>
      <c r="D163" s="206"/>
    </row>
    <row r="164" spans="1:4" x14ac:dyDescent="0.2">
      <c r="A164" s="208" t="s">
        <v>1066</v>
      </c>
      <c r="B164" s="209" t="s">
        <v>1259</v>
      </c>
      <c r="C164" s="210" t="s">
        <v>1102</v>
      </c>
      <c r="D164" s="206" t="s">
        <v>828</v>
      </c>
    </row>
    <row r="165" spans="1:4" x14ac:dyDescent="0.2">
      <c r="A165" s="208" t="s">
        <v>1051</v>
      </c>
      <c r="B165" s="211" t="s">
        <v>1421</v>
      </c>
      <c r="C165" s="212" t="s">
        <v>1103</v>
      </c>
      <c r="D165" s="206" t="s">
        <v>828</v>
      </c>
    </row>
    <row r="166" spans="1:4" x14ac:dyDescent="0.2">
      <c r="A166" s="208" t="s">
        <v>1053</v>
      </c>
      <c r="B166" s="211" t="s">
        <v>1422</v>
      </c>
      <c r="C166" s="212" t="s">
        <v>1104</v>
      </c>
      <c r="D166" s="206" t="s">
        <v>828</v>
      </c>
    </row>
    <row r="167" spans="1:4" x14ac:dyDescent="0.2">
      <c r="A167" s="208" t="s">
        <v>1171</v>
      </c>
      <c r="B167" s="211" t="s">
        <v>1260</v>
      </c>
      <c r="C167" s="212" t="s">
        <v>1105</v>
      </c>
      <c r="D167" s="206" t="s">
        <v>828</v>
      </c>
    </row>
    <row r="168" spans="1:4" x14ac:dyDescent="0.2">
      <c r="A168" s="208" t="s">
        <v>1174</v>
      </c>
      <c r="B168" s="211" t="s">
        <v>1423</v>
      </c>
      <c r="C168" s="212" t="s">
        <v>1424</v>
      </c>
      <c r="D168" s="206" t="s">
        <v>828</v>
      </c>
    </row>
    <row r="169" spans="1:4" x14ac:dyDescent="0.2">
      <c r="A169" s="208" t="s">
        <v>1178</v>
      </c>
      <c r="B169" s="211" t="s">
        <v>1425</v>
      </c>
      <c r="C169" s="212" t="s">
        <v>364</v>
      </c>
      <c r="D169" s="206" t="s">
        <v>828</v>
      </c>
    </row>
    <row r="170" spans="1:4" x14ac:dyDescent="0.2">
      <c r="A170" s="208"/>
      <c r="B170" s="211" t="s">
        <v>1620</v>
      </c>
      <c r="C170" s="212" t="s">
        <v>1631</v>
      </c>
      <c r="D170" s="206" t="s">
        <v>828</v>
      </c>
    </row>
    <row r="171" spans="1:4" x14ac:dyDescent="0.2">
      <c r="A171" s="208"/>
      <c r="B171" s="211"/>
      <c r="C171" s="212"/>
      <c r="D171" s="206"/>
    </row>
    <row r="172" spans="1:4" x14ac:dyDescent="0.2">
      <c r="A172" s="208" t="s">
        <v>1119</v>
      </c>
      <c r="B172" s="211" t="s">
        <v>1261</v>
      </c>
      <c r="C172" s="212" t="s">
        <v>1175</v>
      </c>
      <c r="D172" s="206" t="s">
        <v>828</v>
      </c>
    </row>
    <row r="173" spans="1:4" x14ac:dyDescent="0.2">
      <c r="A173" s="208" t="s">
        <v>1426</v>
      </c>
      <c r="B173" s="211" t="s">
        <v>1427</v>
      </c>
      <c r="C173" s="212" t="s">
        <v>1176</v>
      </c>
      <c r="D173" s="206" t="s">
        <v>828</v>
      </c>
    </row>
    <row r="174" spans="1:4" x14ac:dyDescent="0.2">
      <c r="A174" s="208" t="s">
        <v>1428</v>
      </c>
      <c r="B174" s="211" t="s">
        <v>1429</v>
      </c>
      <c r="C174" s="212" t="s">
        <v>1177</v>
      </c>
      <c r="D174" s="206" t="s">
        <v>828</v>
      </c>
    </row>
    <row r="175" spans="1:4" x14ac:dyDescent="0.2">
      <c r="A175" s="203" t="s">
        <v>1430</v>
      </c>
      <c r="B175" s="206" t="s">
        <v>1262</v>
      </c>
      <c r="C175" s="212" t="s">
        <v>1431</v>
      </c>
      <c r="D175" s="206" t="s">
        <v>828</v>
      </c>
    </row>
    <row r="176" spans="1:4" x14ac:dyDescent="0.2">
      <c r="A176" s="208" t="s">
        <v>1576</v>
      </c>
      <c r="B176" s="209" t="s">
        <v>1575</v>
      </c>
      <c r="C176" s="210" t="s">
        <v>1574</v>
      </c>
      <c r="D176" s="206" t="s">
        <v>828</v>
      </c>
    </row>
    <row r="177" spans="1:4" x14ac:dyDescent="0.2">
      <c r="A177" s="208"/>
      <c r="B177" s="211" t="s">
        <v>1621</v>
      </c>
      <c r="C177" s="212" t="s">
        <v>1632</v>
      </c>
      <c r="D177" s="206" t="s">
        <v>828</v>
      </c>
    </row>
    <row r="178" spans="1:4" x14ac:dyDescent="0.2">
      <c r="A178" s="208"/>
      <c r="B178" s="211"/>
      <c r="C178" s="212"/>
      <c r="D178" s="206"/>
    </row>
    <row r="179" spans="1:4" x14ac:dyDescent="0.2">
      <c r="A179" s="208" t="s">
        <v>1106</v>
      </c>
      <c r="B179" s="211" t="s">
        <v>1263</v>
      </c>
      <c r="C179" s="212" t="s">
        <v>1107</v>
      </c>
      <c r="D179" s="206"/>
    </row>
    <row r="180" spans="1:4" x14ac:dyDescent="0.2">
      <c r="A180" s="208" t="s">
        <v>1009</v>
      </c>
      <c r="B180" s="211" t="s">
        <v>1432</v>
      </c>
      <c r="C180" s="212" t="s">
        <v>1108</v>
      </c>
      <c r="D180" s="206" t="s">
        <v>8</v>
      </c>
    </row>
    <row r="181" spans="1:4" x14ac:dyDescent="0.2">
      <c r="A181" s="208" t="s">
        <v>1012</v>
      </c>
      <c r="B181" s="211" t="s">
        <v>1264</v>
      </c>
      <c r="C181" s="212" t="s">
        <v>1433</v>
      </c>
      <c r="D181" s="206" t="s">
        <v>8</v>
      </c>
    </row>
    <row r="182" spans="1:4" x14ac:dyDescent="0.2">
      <c r="A182" s="208"/>
      <c r="B182" s="211" t="s">
        <v>1622</v>
      </c>
      <c r="C182" s="212" t="s">
        <v>1633</v>
      </c>
      <c r="D182" s="206" t="s">
        <v>8</v>
      </c>
    </row>
    <row r="183" spans="1:4" x14ac:dyDescent="0.2">
      <c r="A183" s="208"/>
      <c r="B183" s="211"/>
      <c r="C183" s="212"/>
      <c r="D183" s="206"/>
    </row>
    <row r="184" spans="1:4" x14ac:dyDescent="0.2">
      <c r="A184" s="208" t="s">
        <v>1109</v>
      </c>
      <c r="B184" s="211" t="s">
        <v>1265</v>
      </c>
      <c r="C184" s="212" t="s">
        <v>1110</v>
      </c>
      <c r="D184" s="206"/>
    </row>
    <row r="185" spans="1:4" x14ac:dyDescent="0.2">
      <c r="A185" s="208" t="s">
        <v>1009</v>
      </c>
      <c r="B185" s="211" t="s">
        <v>1434</v>
      </c>
      <c r="C185" s="212" t="s">
        <v>1111</v>
      </c>
      <c r="D185" s="206" t="s">
        <v>8</v>
      </c>
    </row>
    <row r="186" spans="1:4" x14ac:dyDescent="0.2">
      <c r="A186" s="203" t="s">
        <v>1012</v>
      </c>
      <c r="B186" s="206" t="s">
        <v>1435</v>
      </c>
      <c r="C186" s="212" t="s">
        <v>1112</v>
      </c>
      <c r="D186" s="215" t="s">
        <v>8</v>
      </c>
    </row>
    <row r="187" spans="1:4" x14ac:dyDescent="0.2">
      <c r="A187" s="203" t="s">
        <v>1014</v>
      </c>
      <c r="B187" s="206" t="s">
        <v>1436</v>
      </c>
      <c r="C187" s="212" t="s">
        <v>1113</v>
      </c>
      <c r="D187" s="206" t="s">
        <v>8</v>
      </c>
    </row>
    <row r="188" spans="1:4" x14ac:dyDescent="0.2">
      <c r="A188" s="208"/>
      <c r="B188" s="209"/>
      <c r="C188" s="210"/>
      <c r="D188" s="215"/>
    </row>
    <row r="189" spans="1:4" x14ac:dyDescent="0.2">
      <c r="A189" s="208" t="s">
        <v>1040</v>
      </c>
      <c r="B189" s="211" t="s">
        <v>1437</v>
      </c>
      <c r="C189" s="212" t="s">
        <v>1114</v>
      </c>
      <c r="D189" s="206" t="s">
        <v>8</v>
      </c>
    </row>
    <row r="190" spans="1:4" x14ac:dyDescent="0.2">
      <c r="A190" s="208" t="s">
        <v>1042</v>
      </c>
      <c r="B190" s="211" t="s">
        <v>1438</v>
      </c>
      <c r="C190" s="212" t="s">
        <v>1115</v>
      </c>
      <c r="D190" s="206" t="s">
        <v>8</v>
      </c>
    </row>
    <row r="191" spans="1:4" x14ac:dyDescent="0.2">
      <c r="A191" s="208" t="s">
        <v>1044</v>
      </c>
      <c r="B191" s="211" t="s">
        <v>1439</v>
      </c>
      <c r="C191" s="212" t="s">
        <v>1440</v>
      </c>
      <c r="D191" s="206"/>
    </row>
    <row r="192" spans="1:4" x14ac:dyDescent="0.2">
      <c r="A192" s="208"/>
      <c r="B192" s="211"/>
      <c r="C192" s="212"/>
      <c r="D192" s="206"/>
    </row>
    <row r="193" spans="1:4" x14ac:dyDescent="0.2">
      <c r="A193" s="208"/>
      <c r="B193" s="211"/>
      <c r="C193" s="212"/>
      <c r="D193" s="206"/>
    </row>
    <row r="194" spans="1:4" x14ac:dyDescent="0.2">
      <c r="A194" s="208" t="s">
        <v>1066</v>
      </c>
      <c r="B194" s="211" t="s">
        <v>1266</v>
      </c>
      <c r="C194" s="212" t="s">
        <v>1116</v>
      </c>
      <c r="D194" s="206" t="s">
        <v>8</v>
      </c>
    </row>
    <row r="195" spans="1:4" x14ac:dyDescent="0.2">
      <c r="A195" s="203" t="s">
        <v>1051</v>
      </c>
      <c r="B195" s="206" t="s">
        <v>1441</v>
      </c>
      <c r="C195" s="202" t="s">
        <v>1117</v>
      </c>
      <c r="D195" s="206" t="s">
        <v>8</v>
      </c>
    </row>
    <row r="196" spans="1:4" x14ac:dyDescent="0.2">
      <c r="A196" s="203" t="s">
        <v>1053</v>
      </c>
      <c r="B196" s="206" t="s">
        <v>1442</v>
      </c>
      <c r="C196" s="212" t="s">
        <v>1118</v>
      </c>
      <c r="D196" s="206" t="s">
        <v>8</v>
      </c>
    </row>
    <row r="197" spans="1:4" x14ac:dyDescent="0.2">
      <c r="A197" s="208" t="s">
        <v>1171</v>
      </c>
      <c r="B197" s="209" t="s">
        <v>1577</v>
      </c>
      <c r="C197" s="210" t="s">
        <v>1612</v>
      </c>
      <c r="D197" s="206" t="s">
        <v>8</v>
      </c>
    </row>
    <row r="198" spans="1:4" x14ac:dyDescent="0.2">
      <c r="A198" s="208"/>
      <c r="B198" s="211"/>
      <c r="C198" s="212"/>
      <c r="D198" s="206"/>
    </row>
    <row r="199" spans="1:4" x14ac:dyDescent="0.2">
      <c r="A199" s="208" t="s">
        <v>1119</v>
      </c>
      <c r="B199" s="211" t="s">
        <v>1267</v>
      </c>
      <c r="C199" s="212" t="s">
        <v>1120</v>
      </c>
      <c r="D199" s="206" t="s">
        <v>8</v>
      </c>
    </row>
    <row r="200" spans="1:4" x14ac:dyDescent="0.2">
      <c r="A200" s="208"/>
      <c r="B200" s="211"/>
      <c r="C200" s="212"/>
      <c r="D200" s="216"/>
    </row>
    <row r="201" spans="1:4" x14ac:dyDescent="0.2">
      <c r="A201" s="208"/>
      <c r="B201" s="211"/>
      <c r="C201" s="212"/>
      <c r="D201" s="216"/>
    </row>
    <row r="202" spans="1:4" x14ac:dyDescent="0.2">
      <c r="A202" s="208" t="s">
        <v>1121</v>
      </c>
      <c r="B202" s="211" t="s">
        <v>1268</v>
      </c>
      <c r="C202" s="212" t="s">
        <v>1122</v>
      </c>
      <c r="D202" s="216"/>
    </row>
    <row r="203" spans="1:4" x14ac:dyDescent="0.2">
      <c r="A203" s="208" t="s">
        <v>1009</v>
      </c>
      <c r="B203" s="211" t="s">
        <v>1269</v>
      </c>
      <c r="C203" s="212" t="s">
        <v>1123</v>
      </c>
      <c r="D203" s="216" t="s">
        <v>8</v>
      </c>
    </row>
    <row r="204" spans="1:4" x14ac:dyDescent="0.2">
      <c r="A204" s="208" t="s">
        <v>1012</v>
      </c>
      <c r="B204" s="206" t="s">
        <v>1270</v>
      </c>
      <c r="C204" s="212" t="s">
        <v>1124</v>
      </c>
      <c r="D204" s="216" t="s">
        <v>8</v>
      </c>
    </row>
    <row r="205" spans="1:4" x14ac:dyDescent="0.2">
      <c r="A205" s="208" t="s">
        <v>1014</v>
      </c>
      <c r="B205" s="206" t="s">
        <v>1272</v>
      </c>
      <c r="C205" s="212" t="s">
        <v>1443</v>
      </c>
      <c r="D205" s="216" t="s">
        <v>8</v>
      </c>
    </row>
    <row r="206" spans="1:4" x14ac:dyDescent="0.2">
      <c r="A206" s="208" t="s">
        <v>1016</v>
      </c>
      <c r="B206" s="206" t="s">
        <v>1444</v>
      </c>
      <c r="C206" s="207" t="s">
        <v>1125</v>
      </c>
      <c r="D206" s="215" t="s">
        <v>8</v>
      </c>
    </row>
    <row r="207" spans="1:4" x14ac:dyDescent="0.2">
      <c r="A207" s="208"/>
      <c r="B207" s="211" t="s">
        <v>1623</v>
      </c>
      <c r="C207" s="212" t="s">
        <v>1634</v>
      </c>
      <c r="D207" s="216" t="s">
        <v>8</v>
      </c>
    </row>
    <row r="208" spans="1:4" x14ac:dyDescent="0.2">
      <c r="A208" s="208"/>
      <c r="B208" s="211"/>
      <c r="C208" s="212"/>
      <c r="D208" s="216"/>
    </row>
    <row r="209" spans="1:4" x14ac:dyDescent="0.2">
      <c r="A209" s="208" t="s">
        <v>1040</v>
      </c>
      <c r="B209" s="211" t="s">
        <v>1445</v>
      </c>
      <c r="C209" s="212" t="s">
        <v>1126</v>
      </c>
      <c r="D209" s="216" t="s">
        <v>8</v>
      </c>
    </row>
    <row r="210" spans="1:4" x14ac:dyDescent="0.2">
      <c r="A210" s="208" t="s">
        <v>1042</v>
      </c>
      <c r="B210" s="211" t="s">
        <v>1446</v>
      </c>
      <c r="C210" s="212" t="s">
        <v>1127</v>
      </c>
      <c r="D210" s="216" t="s">
        <v>8</v>
      </c>
    </row>
    <row r="211" spans="1:4" x14ac:dyDescent="0.2">
      <c r="A211" s="208" t="s">
        <v>1044</v>
      </c>
      <c r="B211" s="211" t="s">
        <v>1273</v>
      </c>
      <c r="C211" s="212" t="s">
        <v>1128</v>
      </c>
      <c r="D211" s="216" t="s">
        <v>8</v>
      </c>
    </row>
    <row r="212" spans="1:4" x14ac:dyDescent="0.2">
      <c r="A212" s="207" t="s">
        <v>1094</v>
      </c>
      <c r="B212" s="206" t="s">
        <v>1271</v>
      </c>
      <c r="C212" s="212" t="s">
        <v>1447</v>
      </c>
      <c r="D212" s="215" t="s">
        <v>8</v>
      </c>
    </row>
    <row r="213" spans="1:4" x14ac:dyDescent="0.2">
      <c r="A213" s="208" t="s">
        <v>1106</v>
      </c>
      <c r="B213" s="211" t="s">
        <v>1448</v>
      </c>
      <c r="C213" s="212" t="s">
        <v>1449</v>
      </c>
      <c r="D213" s="216" t="s">
        <v>8</v>
      </c>
    </row>
    <row r="214" spans="1:4" x14ac:dyDescent="0.2">
      <c r="A214" s="208" t="s">
        <v>1109</v>
      </c>
      <c r="B214" s="211" t="s">
        <v>1450</v>
      </c>
      <c r="C214" s="212" t="s">
        <v>1451</v>
      </c>
      <c r="D214" s="216" t="s">
        <v>8</v>
      </c>
    </row>
    <row r="215" spans="1:4" x14ac:dyDescent="0.2">
      <c r="A215" s="208" t="s">
        <v>1121</v>
      </c>
      <c r="B215" s="211" t="s">
        <v>1595</v>
      </c>
      <c r="C215" s="212" t="s">
        <v>1596</v>
      </c>
      <c r="D215" s="216" t="s">
        <v>8</v>
      </c>
    </row>
    <row r="216" spans="1:4" x14ac:dyDescent="0.2">
      <c r="A216" s="208"/>
      <c r="B216" s="213"/>
      <c r="C216" s="213"/>
      <c r="D216" s="215"/>
    </row>
    <row r="217" spans="1:4" x14ac:dyDescent="0.2">
      <c r="A217" s="208" t="s">
        <v>1129</v>
      </c>
      <c r="B217" s="211" t="s">
        <v>1274</v>
      </c>
      <c r="C217" s="212" t="s">
        <v>1130</v>
      </c>
      <c r="D217" s="216"/>
    </row>
    <row r="218" spans="1:4" x14ac:dyDescent="0.2">
      <c r="A218" s="208" t="s">
        <v>1009</v>
      </c>
      <c r="B218" s="213" t="s">
        <v>1275</v>
      </c>
      <c r="C218" s="213" t="s">
        <v>1131</v>
      </c>
      <c r="D218" s="206" t="s">
        <v>6</v>
      </c>
    </row>
    <row r="219" spans="1:4" x14ac:dyDescent="0.2">
      <c r="A219" s="208" t="s">
        <v>1012</v>
      </c>
      <c r="B219" s="211" t="s">
        <v>1276</v>
      </c>
      <c r="C219" s="212" t="s">
        <v>1132</v>
      </c>
      <c r="D219" s="216" t="s">
        <v>6</v>
      </c>
    </row>
    <row r="220" spans="1:4" x14ac:dyDescent="0.2">
      <c r="A220" s="208" t="s">
        <v>1014</v>
      </c>
      <c r="B220" s="206" t="s">
        <v>1277</v>
      </c>
      <c r="C220" s="212" t="s">
        <v>1133</v>
      </c>
      <c r="D220" s="206" t="s">
        <v>6</v>
      </c>
    </row>
    <row r="221" spans="1:4" x14ac:dyDescent="0.2">
      <c r="A221" s="208" t="s">
        <v>1016</v>
      </c>
      <c r="B221" s="211" t="s">
        <v>1452</v>
      </c>
      <c r="C221" s="212" t="s">
        <v>1134</v>
      </c>
      <c r="D221" s="216" t="s">
        <v>1182</v>
      </c>
    </row>
    <row r="222" spans="1:4" x14ac:dyDescent="0.2">
      <c r="A222" s="208" t="s">
        <v>1017</v>
      </c>
      <c r="B222" s="206" t="s">
        <v>1453</v>
      </c>
      <c r="C222" s="212" t="s">
        <v>1135</v>
      </c>
      <c r="D222" s="206" t="s">
        <v>1182</v>
      </c>
    </row>
    <row r="223" spans="1:4" x14ac:dyDescent="0.2">
      <c r="A223" s="208" t="s">
        <v>1019</v>
      </c>
      <c r="B223" s="211" t="s">
        <v>1454</v>
      </c>
      <c r="C223" s="212" t="s">
        <v>1136</v>
      </c>
      <c r="D223" s="216" t="s">
        <v>8</v>
      </c>
    </row>
    <row r="224" spans="1:4" x14ac:dyDescent="0.2">
      <c r="A224" s="203" t="s">
        <v>1020</v>
      </c>
      <c r="B224" s="206" t="s">
        <v>1455</v>
      </c>
      <c r="C224" s="212" t="s">
        <v>1137</v>
      </c>
      <c r="D224" s="206" t="s">
        <v>8</v>
      </c>
    </row>
    <row r="225" spans="1:4" x14ac:dyDescent="0.2">
      <c r="A225" s="203" t="s">
        <v>1036</v>
      </c>
      <c r="B225" s="206" t="s">
        <v>1456</v>
      </c>
      <c r="C225" s="212" t="s">
        <v>1138</v>
      </c>
      <c r="D225" s="215" t="s">
        <v>8</v>
      </c>
    </row>
    <row r="226" spans="1:4" x14ac:dyDescent="0.2">
      <c r="A226" s="208" t="s">
        <v>1038</v>
      </c>
      <c r="B226" s="209" t="s">
        <v>1457</v>
      </c>
      <c r="C226" s="210" t="s">
        <v>1139</v>
      </c>
      <c r="D226" s="206" t="s">
        <v>6</v>
      </c>
    </row>
    <row r="227" spans="1:4" x14ac:dyDescent="0.2">
      <c r="A227" s="208"/>
      <c r="B227" s="211"/>
      <c r="C227" s="212"/>
      <c r="D227" s="206"/>
    </row>
    <row r="228" spans="1:4" x14ac:dyDescent="0.2">
      <c r="A228" s="208"/>
      <c r="B228" s="211"/>
      <c r="C228" s="212"/>
      <c r="D228" s="206"/>
    </row>
    <row r="229" spans="1:4" x14ac:dyDescent="0.2">
      <c r="A229" s="208" t="s">
        <v>1140</v>
      </c>
      <c r="B229" s="211" t="s">
        <v>1278</v>
      </c>
      <c r="C229" s="212" t="s">
        <v>1458</v>
      </c>
      <c r="D229" s="206"/>
    </row>
    <row r="230" spans="1:4" x14ac:dyDescent="0.2">
      <c r="A230" s="208" t="s">
        <v>1009</v>
      </c>
      <c r="B230" s="211" t="s">
        <v>1459</v>
      </c>
      <c r="C230" s="212" t="s">
        <v>1141</v>
      </c>
      <c r="D230" s="206" t="s">
        <v>6</v>
      </c>
    </row>
    <row r="231" spans="1:4" x14ac:dyDescent="0.2">
      <c r="A231" s="208" t="s">
        <v>1012</v>
      </c>
      <c r="B231" s="211" t="s">
        <v>1460</v>
      </c>
      <c r="C231" s="212" t="s">
        <v>1142</v>
      </c>
      <c r="D231" s="206" t="s">
        <v>8</v>
      </c>
    </row>
    <row r="232" spans="1:4" x14ac:dyDescent="0.2">
      <c r="A232" s="203" t="s">
        <v>1014</v>
      </c>
      <c r="B232" s="206" t="s">
        <v>1461</v>
      </c>
      <c r="C232" s="212" t="s">
        <v>1143</v>
      </c>
      <c r="D232" s="206" t="s">
        <v>8</v>
      </c>
    </row>
    <row r="233" spans="1:4" x14ac:dyDescent="0.2">
      <c r="A233" s="208" t="s">
        <v>1016</v>
      </c>
      <c r="B233" s="209" t="s">
        <v>1462</v>
      </c>
      <c r="C233" s="210" t="s">
        <v>1144</v>
      </c>
      <c r="D233" s="206" t="s">
        <v>6</v>
      </c>
    </row>
    <row r="234" spans="1:4" x14ac:dyDescent="0.2">
      <c r="A234" s="208" t="s">
        <v>1017</v>
      </c>
      <c r="B234" s="211" t="s">
        <v>1463</v>
      </c>
      <c r="C234" s="212" t="s">
        <v>1145</v>
      </c>
      <c r="D234" s="206" t="s">
        <v>828</v>
      </c>
    </row>
    <row r="235" spans="1:4" x14ac:dyDescent="0.2">
      <c r="A235" s="208" t="s">
        <v>1019</v>
      </c>
      <c r="B235" s="209" t="s">
        <v>1464</v>
      </c>
      <c r="C235" s="212" t="s">
        <v>1465</v>
      </c>
      <c r="D235" s="206" t="s">
        <v>6</v>
      </c>
    </row>
    <row r="236" spans="1:4" x14ac:dyDescent="0.2">
      <c r="A236" s="208" t="s">
        <v>1020</v>
      </c>
      <c r="B236" s="209" t="s">
        <v>1466</v>
      </c>
      <c r="C236" s="212" t="s">
        <v>1467</v>
      </c>
      <c r="D236" s="206" t="s">
        <v>6</v>
      </c>
    </row>
    <row r="237" spans="1:4" x14ac:dyDescent="0.2">
      <c r="A237" s="208" t="s">
        <v>1036</v>
      </c>
      <c r="B237" s="209" t="s">
        <v>1279</v>
      </c>
      <c r="C237" s="212" t="s">
        <v>1468</v>
      </c>
      <c r="D237" s="206" t="s">
        <v>6</v>
      </c>
    </row>
    <row r="238" spans="1:4" x14ac:dyDescent="0.2">
      <c r="A238" s="208" t="s">
        <v>1038</v>
      </c>
      <c r="B238" s="209" t="s">
        <v>1280</v>
      </c>
      <c r="C238" s="212" t="s">
        <v>1469</v>
      </c>
      <c r="D238" s="206" t="s">
        <v>6</v>
      </c>
    </row>
    <row r="239" spans="1:4" x14ac:dyDescent="0.2">
      <c r="A239" s="208" t="s">
        <v>1040</v>
      </c>
      <c r="B239" s="209" t="s">
        <v>1571</v>
      </c>
      <c r="C239" s="212" t="s">
        <v>1597</v>
      </c>
      <c r="D239" s="206" t="s">
        <v>828</v>
      </c>
    </row>
    <row r="240" spans="1:4" x14ac:dyDescent="0.2">
      <c r="A240" s="208" t="s">
        <v>1042</v>
      </c>
      <c r="B240" s="211" t="s">
        <v>1598</v>
      </c>
      <c r="C240" s="212" t="s">
        <v>1599</v>
      </c>
      <c r="D240" s="206" t="s">
        <v>828</v>
      </c>
    </row>
    <row r="241" spans="1:4" x14ac:dyDescent="0.2">
      <c r="A241" s="208" t="s">
        <v>1044</v>
      </c>
      <c r="B241" s="211" t="s">
        <v>1600</v>
      </c>
      <c r="C241" s="212" t="s">
        <v>1601</v>
      </c>
      <c r="D241" s="206" t="s">
        <v>6</v>
      </c>
    </row>
    <row r="242" spans="1:4" x14ac:dyDescent="0.2">
      <c r="A242" s="208" t="s">
        <v>1094</v>
      </c>
      <c r="B242" s="206" t="s">
        <v>1602</v>
      </c>
      <c r="C242" s="212" t="s">
        <v>1570</v>
      </c>
      <c r="D242" s="206" t="s">
        <v>6</v>
      </c>
    </row>
    <row r="243" spans="1:4" x14ac:dyDescent="0.2">
      <c r="A243" s="208"/>
      <c r="B243" s="206"/>
      <c r="C243" s="212"/>
      <c r="D243" s="215"/>
    </row>
    <row r="244" spans="1:4" x14ac:dyDescent="0.2">
      <c r="A244" s="208"/>
      <c r="B244" s="206"/>
      <c r="C244" s="212"/>
      <c r="D244" s="206"/>
    </row>
    <row r="245" spans="1:4" x14ac:dyDescent="0.2">
      <c r="A245" s="208"/>
      <c r="B245" s="209"/>
      <c r="C245" s="210"/>
      <c r="D245" s="215"/>
    </row>
    <row r="246" spans="1:4" x14ac:dyDescent="0.2">
      <c r="A246" s="208" t="s">
        <v>1146</v>
      </c>
      <c r="B246" s="211" t="s">
        <v>1470</v>
      </c>
      <c r="C246" s="212" t="s">
        <v>1471</v>
      </c>
      <c r="D246" s="206"/>
    </row>
    <row r="247" spans="1:4" x14ac:dyDescent="0.2">
      <c r="A247" s="208" t="s">
        <v>1009</v>
      </c>
      <c r="B247" s="211" t="s">
        <v>1472</v>
      </c>
      <c r="C247" s="212" t="s">
        <v>1473</v>
      </c>
      <c r="D247" s="206" t="s">
        <v>8</v>
      </c>
    </row>
    <row r="248" spans="1:4" x14ac:dyDescent="0.2">
      <c r="A248" s="208" t="s">
        <v>1012</v>
      </c>
      <c r="B248" s="211" t="s">
        <v>1474</v>
      </c>
      <c r="C248" s="212" t="s">
        <v>1475</v>
      </c>
      <c r="D248" s="206" t="s">
        <v>6</v>
      </c>
    </row>
    <row r="249" spans="1:4" x14ac:dyDescent="0.2">
      <c r="A249" s="208" t="s">
        <v>1014</v>
      </c>
      <c r="B249" s="211" t="s">
        <v>1476</v>
      </c>
      <c r="C249" s="212" t="s">
        <v>1477</v>
      </c>
      <c r="D249" s="206" t="s">
        <v>6</v>
      </c>
    </row>
    <row r="250" spans="1:4" x14ac:dyDescent="0.2">
      <c r="A250" s="208" t="s">
        <v>1016</v>
      </c>
      <c r="B250" s="211" t="s">
        <v>1478</v>
      </c>
      <c r="C250" s="212" t="s">
        <v>1479</v>
      </c>
      <c r="D250" s="206" t="s">
        <v>6</v>
      </c>
    </row>
    <row r="251" spans="1:4" x14ac:dyDescent="0.2">
      <c r="A251" s="208" t="s">
        <v>1017</v>
      </c>
      <c r="B251" s="211" t="s">
        <v>1480</v>
      </c>
      <c r="C251" s="212" t="s">
        <v>1481</v>
      </c>
      <c r="D251" s="206" t="s">
        <v>6</v>
      </c>
    </row>
    <row r="252" spans="1:4" x14ac:dyDescent="0.2">
      <c r="A252" s="208" t="s">
        <v>1019</v>
      </c>
      <c r="B252" s="211" t="s">
        <v>1482</v>
      </c>
      <c r="C252" s="212" t="s">
        <v>1483</v>
      </c>
      <c r="D252" s="206" t="s">
        <v>6</v>
      </c>
    </row>
    <row r="253" spans="1:4" x14ac:dyDescent="0.2">
      <c r="A253" s="208"/>
      <c r="B253" s="211"/>
      <c r="C253" s="212"/>
      <c r="D253" s="206"/>
    </row>
    <row r="254" spans="1:4" x14ac:dyDescent="0.2">
      <c r="A254" s="203" t="s">
        <v>1066</v>
      </c>
      <c r="B254" s="206" t="s">
        <v>1484</v>
      </c>
      <c r="C254" s="212" t="s">
        <v>1485</v>
      </c>
      <c r="D254" s="206"/>
    </row>
    <row r="255" spans="1:4" x14ac:dyDescent="0.2">
      <c r="A255" s="203" t="s">
        <v>1009</v>
      </c>
      <c r="B255" s="206" t="s">
        <v>1486</v>
      </c>
      <c r="C255" s="212" t="s">
        <v>1487</v>
      </c>
      <c r="D255" s="215" t="s">
        <v>828</v>
      </c>
    </row>
    <row r="256" spans="1:4" x14ac:dyDescent="0.2">
      <c r="A256" s="208" t="s">
        <v>1012</v>
      </c>
      <c r="B256" s="209" t="s">
        <v>1488</v>
      </c>
      <c r="C256" s="210" t="s">
        <v>1489</v>
      </c>
      <c r="D256" s="206" t="s">
        <v>828</v>
      </c>
    </row>
    <row r="257" spans="1:4" x14ac:dyDescent="0.2">
      <c r="A257" s="208" t="s">
        <v>1014</v>
      </c>
      <c r="B257" s="211" t="s">
        <v>1490</v>
      </c>
      <c r="C257" s="212" t="s">
        <v>1491</v>
      </c>
      <c r="D257" s="206" t="s">
        <v>8</v>
      </c>
    </row>
    <row r="258" spans="1:4" x14ac:dyDescent="0.2">
      <c r="A258" s="208" t="s">
        <v>1016</v>
      </c>
      <c r="B258" s="203" t="s">
        <v>1492</v>
      </c>
      <c r="C258" s="207" t="s">
        <v>1493</v>
      </c>
      <c r="D258" s="207" t="s">
        <v>828</v>
      </c>
    </row>
    <row r="259" spans="1:4" x14ac:dyDescent="0.2">
      <c r="A259" s="208"/>
    </row>
    <row r="260" spans="1:4" x14ac:dyDescent="0.2">
      <c r="A260" s="208"/>
    </row>
    <row r="261" spans="1:4" x14ac:dyDescent="0.2">
      <c r="A261" s="208" t="s">
        <v>1051</v>
      </c>
      <c r="B261" s="203" t="s">
        <v>1281</v>
      </c>
      <c r="C261" s="207" t="s">
        <v>1494</v>
      </c>
      <c r="D261" s="207" t="s">
        <v>6</v>
      </c>
    </row>
    <row r="262" spans="1:4" x14ac:dyDescent="0.2">
      <c r="A262" s="208" t="s">
        <v>1009</v>
      </c>
      <c r="B262" s="209" t="s">
        <v>1495</v>
      </c>
      <c r="C262" s="210" t="s">
        <v>1147</v>
      </c>
      <c r="D262" s="215" t="s">
        <v>6</v>
      </c>
    </row>
    <row r="263" spans="1:4" x14ac:dyDescent="0.2">
      <c r="A263" s="208" t="s">
        <v>1012</v>
      </c>
      <c r="B263" s="211" t="s">
        <v>1282</v>
      </c>
      <c r="C263" s="212" t="s">
        <v>1496</v>
      </c>
      <c r="D263" s="206" t="s">
        <v>6</v>
      </c>
    </row>
    <row r="264" spans="1:4" x14ac:dyDescent="0.2">
      <c r="A264" s="208" t="s">
        <v>1014</v>
      </c>
      <c r="B264" s="211" t="s">
        <v>1284</v>
      </c>
      <c r="C264" s="212" t="s">
        <v>1148</v>
      </c>
      <c r="D264" s="206" t="s">
        <v>6</v>
      </c>
    </row>
    <row r="265" spans="1:4" x14ac:dyDescent="0.2">
      <c r="A265" s="208" t="s">
        <v>1016</v>
      </c>
      <c r="B265" s="211" t="s">
        <v>1497</v>
      </c>
      <c r="C265" s="212" t="s">
        <v>1149</v>
      </c>
      <c r="D265" s="206" t="s">
        <v>6</v>
      </c>
    </row>
    <row r="266" spans="1:4" x14ac:dyDescent="0.2">
      <c r="A266" s="208" t="s">
        <v>1017</v>
      </c>
      <c r="B266" s="211" t="s">
        <v>1283</v>
      </c>
      <c r="C266" s="212" t="s">
        <v>1150</v>
      </c>
      <c r="D266" s="206" t="s">
        <v>6</v>
      </c>
    </row>
    <row r="267" spans="1:4" x14ac:dyDescent="0.2">
      <c r="A267" s="208"/>
      <c r="B267" s="206"/>
      <c r="C267" s="212"/>
      <c r="D267" s="206"/>
    </row>
    <row r="268" spans="1:4" x14ac:dyDescent="0.2">
      <c r="B268" s="206"/>
      <c r="C268" s="212"/>
      <c r="D268" s="206"/>
    </row>
    <row r="269" spans="1:4" x14ac:dyDescent="0.2">
      <c r="A269" s="208" t="s">
        <v>1053</v>
      </c>
      <c r="B269" s="209" t="s">
        <v>1285</v>
      </c>
      <c r="C269" s="210" t="s">
        <v>1498</v>
      </c>
      <c r="D269" s="215" t="s">
        <v>6</v>
      </c>
    </row>
    <row r="270" spans="1:4" x14ac:dyDescent="0.2">
      <c r="A270" s="208" t="s">
        <v>1009</v>
      </c>
      <c r="B270" s="211" t="s">
        <v>1286</v>
      </c>
      <c r="C270" s="212" t="s">
        <v>1151</v>
      </c>
      <c r="D270" s="206" t="s">
        <v>6</v>
      </c>
    </row>
    <row r="271" spans="1:4" x14ac:dyDescent="0.2">
      <c r="A271" s="208" t="s">
        <v>1012</v>
      </c>
      <c r="B271" s="211" t="s">
        <v>1287</v>
      </c>
      <c r="C271" s="212" t="s">
        <v>1152</v>
      </c>
      <c r="D271" s="206" t="s">
        <v>6</v>
      </c>
    </row>
    <row r="272" spans="1:4" x14ac:dyDescent="0.2">
      <c r="A272" s="208" t="s">
        <v>1014</v>
      </c>
      <c r="B272" s="211" t="s">
        <v>1288</v>
      </c>
      <c r="C272" s="212" t="s">
        <v>1153</v>
      </c>
      <c r="D272" s="206" t="s">
        <v>6</v>
      </c>
    </row>
    <row r="273" spans="1:4" x14ac:dyDescent="0.2">
      <c r="A273" s="208" t="s">
        <v>1016</v>
      </c>
      <c r="B273" s="211" t="s">
        <v>1289</v>
      </c>
      <c r="C273" s="212" t="s">
        <v>1154</v>
      </c>
      <c r="D273" s="206" t="s">
        <v>6</v>
      </c>
    </row>
    <row r="274" spans="1:4" s="203" customFormat="1" x14ac:dyDescent="0.2">
      <c r="A274" s="208"/>
      <c r="B274" s="203" t="s">
        <v>1624</v>
      </c>
      <c r="C274" s="203" t="s">
        <v>1635</v>
      </c>
      <c r="D274" s="203" t="s">
        <v>6</v>
      </c>
    </row>
    <row r="276" spans="1:4" x14ac:dyDescent="0.2">
      <c r="A276" s="203" t="s">
        <v>1171</v>
      </c>
      <c r="B276" s="203" t="s">
        <v>1499</v>
      </c>
      <c r="C276" s="207" t="s">
        <v>1500</v>
      </c>
      <c r="D276" s="207" t="s">
        <v>6</v>
      </c>
    </row>
    <row r="277" spans="1:4" x14ac:dyDescent="0.2">
      <c r="A277" s="203" t="s">
        <v>1009</v>
      </c>
      <c r="B277" s="203" t="s">
        <v>1501</v>
      </c>
      <c r="C277" s="207" t="s">
        <v>1155</v>
      </c>
      <c r="D277" s="207" t="s">
        <v>6</v>
      </c>
    </row>
    <row r="278" spans="1:4" x14ac:dyDescent="0.2">
      <c r="A278" s="203" t="s">
        <v>1012</v>
      </c>
      <c r="B278" s="203" t="s">
        <v>1502</v>
      </c>
      <c r="C278" s="207" t="s">
        <v>1156</v>
      </c>
      <c r="D278" s="207" t="s">
        <v>6</v>
      </c>
    </row>
    <row r="279" spans="1:4" x14ac:dyDescent="0.2">
      <c r="A279" s="203" t="s">
        <v>1014</v>
      </c>
      <c r="B279" s="203" t="s">
        <v>1625</v>
      </c>
      <c r="C279" s="207" t="s">
        <v>1636</v>
      </c>
      <c r="D279" s="207" t="s">
        <v>6</v>
      </c>
    </row>
    <row r="281" spans="1:4" x14ac:dyDescent="0.2">
      <c r="A281" s="203" t="s">
        <v>1174</v>
      </c>
      <c r="B281" s="203" t="s">
        <v>1290</v>
      </c>
      <c r="C281" s="207" t="s">
        <v>1503</v>
      </c>
      <c r="D281" s="207" t="s">
        <v>6</v>
      </c>
    </row>
    <row r="283" spans="1:4" x14ac:dyDescent="0.2">
      <c r="A283" s="203" t="s">
        <v>1178</v>
      </c>
      <c r="B283" s="203" t="s">
        <v>1291</v>
      </c>
      <c r="C283" s="207" t="s">
        <v>1504</v>
      </c>
      <c r="D283" s="207" t="s">
        <v>6</v>
      </c>
    </row>
    <row r="285" spans="1:4" x14ac:dyDescent="0.2">
      <c r="A285" s="203" t="s">
        <v>1505</v>
      </c>
      <c r="B285" s="203" t="s">
        <v>1506</v>
      </c>
      <c r="C285" s="203" t="s">
        <v>1507</v>
      </c>
      <c r="D285" s="207" t="s">
        <v>6</v>
      </c>
    </row>
    <row r="286" spans="1:4" x14ac:dyDescent="0.2">
      <c r="C286" s="203"/>
      <c r="D286" s="203"/>
    </row>
    <row r="287" spans="1:4" x14ac:dyDescent="0.2">
      <c r="A287" s="203" t="s">
        <v>1508</v>
      </c>
      <c r="B287" s="203" t="s">
        <v>1509</v>
      </c>
      <c r="C287" s="203" t="s">
        <v>1510</v>
      </c>
      <c r="D287" s="203" t="s">
        <v>6</v>
      </c>
    </row>
    <row r="288" spans="1:4" x14ac:dyDescent="0.2">
      <c r="C288" s="203"/>
      <c r="D288" s="203"/>
    </row>
    <row r="289" spans="1:4" x14ac:dyDescent="0.2">
      <c r="C289" s="203"/>
      <c r="D289" s="203"/>
    </row>
    <row r="290" spans="1:4" x14ac:dyDescent="0.2">
      <c r="A290" s="203" t="s">
        <v>1511</v>
      </c>
      <c r="B290" s="203" t="s">
        <v>1512</v>
      </c>
      <c r="C290" s="203" t="s">
        <v>1157</v>
      </c>
      <c r="D290" s="203"/>
    </row>
    <row r="291" spans="1:4" x14ac:dyDescent="0.2">
      <c r="A291" s="203" t="s">
        <v>1009</v>
      </c>
      <c r="B291" s="203" t="s">
        <v>1513</v>
      </c>
      <c r="C291" s="203" t="s">
        <v>1158</v>
      </c>
      <c r="D291" s="203" t="s">
        <v>8</v>
      </c>
    </row>
    <row r="292" spans="1:4" x14ac:dyDescent="0.2">
      <c r="A292" s="203" t="s">
        <v>1012</v>
      </c>
      <c r="B292" s="203" t="s">
        <v>1514</v>
      </c>
      <c r="C292" s="203" t="s">
        <v>1515</v>
      </c>
      <c r="D292" s="203" t="s">
        <v>6</v>
      </c>
    </row>
    <row r="293" spans="1:4" x14ac:dyDescent="0.2">
      <c r="A293" s="203" t="s">
        <v>1014</v>
      </c>
      <c r="B293" s="203" t="s">
        <v>1516</v>
      </c>
      <c r="C293" s="203" t="s">
        <v>1517</v>
      </c>
      <c r="D293" s="203" t="s">
        <v>6</v>
      </c>
    </row>
    <row r="294" spans="1:4" x14ac:dyDescent="0.2">
      <c r="A294" s="203" t="s">
        <v>1016</v>
      </c>
      <c r="B294" s="203" t="s">
        <v>1518</v>
      </c>
      <c r="C294" s="203" t="s">
        <v>1159</v>
      </c>
      <c r="D294" s="203" t="s">
        <v>8</v>
      </c>
    </row>
    <row r="295" spans="1:4" x14ac:dyDescent="0.2">
      <c r="A295" s="203" t="s">
        <v>1017</v>
      </c>
      <c r="B295" s="203" t="s">
        <v>1519</v>
      </c>
      <c r="C295" s="207" t="s">
        <v>1520</v>
      </c>
      <c r="D295" s="207" t="s">
        <v>828</v>
      </c>
    </row>
    <row r="296" spans="1:4" x14ac:dyDescent="0.2">
      <c r="A296" s="203" t="s">
        <v>1019</v>
      </c>
      <c r="B296" s="203" t="s">
        <v>1521</v>
      </c>
      <c r="C296" s="207" t="s">
        <v>1522</v>
      </c>
      <c r="D296" s="207" t="s">
        <v>6</v>
      </c>
    </row>
    <row r="297" spans="1:4" x14ac:dyDescent="0.2">
      <c r="A297" s="203" t="s">
        <v>1020</v>
      </c>
      <c r="B297" s="203" t="s">
        <v>1523</v>
      </c>
      <c r="C297" s="207" t="s">
        <v>1160</v>
      </c>
      <c r="D297" s="207" t="s">
        <v>1182</v>
      </c>
    </row>
    <row r="298" spans="1:4" x14ac:dyDescent="0.2">
      <c r="A298" s="203" t="s">
        <v>1036</v>
      </c>
      <c r="B298" s="203" t="s">
        <v>1524</v>
      </c>
      <c r="C298" s="207" t="s">
        <v>1525</v>
      </c>
      <c r="D298" s="207" t="s">
        <v>8</v>
      </c>
    </row>
    <row r="299" spans="1:4" x14ac:dyDescent="0.2">
      <c r="A299" s="203" t="s">
        <v>1038</v>
      </c>
      <c r="B299" s="203" t="s">
        <v>1579</v>
      </c>
      <c r="C299" s="207" t="s">
        <v>1603</v>
      </c>
      <c r="D299" s="207" t="s">
        <v>6</v>
      </c>
    </row>
    <row r="300" spans="1:4" x14ac:dyDescent="0.2">
      <c r="A300" s="203" t="s">
        <v>1040</v>
      </c>
      <c r="B300" s="203" t="s">
        <v>1604</v>
      </c>
      <c r="C300" s="207" t="s">
        <v>1578</v>
      </c>
      <c r="D300" s="207" t="s">
        <v>6</v>
      </c>
    </row>
    <row r="301" spans="1:4" x14ac:dyDescent="0.2">
      <c r="A301" s="203" t="s">
        <v>1042</v>
      </c>
      <c r="B301" s="203" t="s">
        <v>1626</v>
      </c>
      <c r="C301" s="207" t="s">
        <v>1617</v>
      </c>
      <c r="D301" s="207" t="s">
        <v>8</v>
      </c>
    </row>
    <row r="303" spans="1:4" x14ac:dyDescent="0.2">
      <c r="A303" s="203" t="s">
        <v>1526</v>
      </c>
      <c r="B303" s="203" t="s">
        <v>1292</v>
      </c>
      <c r="C303" s="207" t="s">
        <v>1161</v>
      </c>
    </row>
    <row r="304" spans="1:4" x14ac:dyDescent="0.2">
      <c r="A304" s="203" t="s">
        <v>1009</v>
      </c>
      <c r="B304" s="203" t="s">
        <v>1293</v>
      </c>
      <c r="C304" s="207" t="s">
        <v>1527</v>
      </c>
      <c r="D304" s="207" t="s">
        <v>6</v>
      </c>
    </row>
    <row r="305" spans="1:4" x14ac:dyDescent="0.2">
      <c r="A305" s="203" t="s">
        <v>1012</v>
      </c>
      <c r="B305" s="203" t="s">
        <v>1294</v>
      </c>
      <c r="C305" s="207" t="s">
        <v>1528</v>
      </c>
      <c r="D305" s="207" t="s">
        <v>6</v>
      </c>
    </row>
    <row r="306" spans="1:4" x14ac:dyDescent="0.2">
      <c r="A306" s="203" t="s">
        <v>1014</v>
      </c>
      <c r="B306" s="203" t="s">
        <v>1529</v>
      </c>
      <c r="C306" s="207" t="s">
        <v>1162</v>
      </c>
      <c r="D306" s="207" t="s">
        <v>6</v>
      </c>
    </row>
    <row r="307" spans="1:4" x14ac:dyDescent="0.2">
      <c r="A307" s="203" t="s">
        <v>1016</v>
      </c>
      <c r="B307" s="203" t="s">
        <v>1530</v>
      </c>
      <c r="C307" s="207" t="s">
        <v>1531</v>
      </c>
      <c r="D307" s="207" t="s">
        <v>6</v>
      </c>
    </row>
    <row r="309" spans="1:4" x14ac:dyDescent="0.2">
      <c r="A309" s="203" t="s">
        <v>1119</v>
      </c>
      <c r="B309" s="203" t="s">
        <v>1532</v>
      </c>
      <c r="C309" s="207" t="s">
        <v>1172</v>
      </c>
    </row>
    <row r="310" spans="1:4" x14ac:dyDescent="0.2">
      <c r="A310" s="203" t="s">
        <v>1009</v>
      </c>
      <c r="B310" s="203" t="s">
        <v>1533</v>
      </c>
      <c r="C310" s="207" t="s">
        <v>1173</v>
      </c>
      <c r="D310" s="207" t="s">
        <v>8</v>
      </c>
    </row>
    <row r="311" spans="1:4" x14ac:dyDescent="0.2">
      <c r="A311" s="203" t="s">
        <v>1012</v>
      </c>
      <c r="B311" s="203" t="s">
        <v>1534</v>
      </c>
      <c r="C311" s="207" t="s">
        <v>1535</v>
      </c>
      <c r="D311" s="207" t="s">
        <v>1536</v>
      </c>
    </row>
    <row r="312" spans="1:4" x14ac:dyDescent="0.2">
      <c r="A312" s="203" t="s">
        <v>1014</v>
      </c>
      <c r="B312" s="203" t="s">
        <v>1537</v>
      </c>
      <c r="C312" s="207" t="s">
        <v>1538</v>
      </c>
      <c r="D312" s="207" t="s">
        <v>1536</v>
      </c>
    </row>
    <row r="313" spans="1:4" x14ac:dyDescent="0.2">
      <c r="A313" s="203" t="s">
        <v>1016</v>
      </c>
      <c r="B313" s="203" t="s">
        <v>1581</v>
      </c>
      <c r="C313" s="207" t="s">
        <v>1580</v>
      </c>
      <c r="D313" s="207" t="s">
        <v>1536</v>
      </c>
    </row>
    <row r="314" spans="1:4" x14ac:dyDescent="0.2">
      <c r="A314" s="203" t="s">
        <v>1017</v>
      </c>
      <c r="B314" s="203" t="s">
        <v>1605</v>
      </c>
      <c r="C314" s="207" t="s">
        <v>1606</v>
      </c>
      <c r="D314" s="207" t="s">
        <v>1536</v>
      </c>
    </row>
    <row r="316" spans="1:4" x14ac:dyDescent="0.2">
      <c r="A316" s="203" t="s">
        <v>1426</v>
      </c>
      <c r="B316" s="203" t="s">
        <v>1539</v>
      </c>
      <c r="C316" s="207" t="s">
        <v>1163</v>
      </c>
    </row>
    <row r="317" spans="1:4" x14ac:dyDescent="0.2">
      <c r="A317" s="203" t="s">
        <v>1009</v>
      </c>
      <c r="B317" s="203" t="s">
        <v>1540</v>
      </c>
      <c r="C317" s="207" t="s">
        <v>1164</v>
      </c>
      <c r="D317" s="207" t="s">
        <v>6</v>
      </c>
    </row>
    <row r="318" spans="1:4" x14ac:dyDescent="0.2">
      <c r="A318" s="203" t="s">
        <v>1012</v>
      </c>
      <c r="B318" s="203" t="s">
        <v>1541</v>
      </c>
      <c r="C318" s="207" t="s">
        <v>1165</v>
      </c>
      <c r="D318" s="207" t="s">
        <v>6</v>
      </c>
    </row>
    <row r="319" spans="1:4" x14ac:dyDescent="0.2">
      <c r="A319" s="203" t="s">
        <v>1014</v>
      </c>
      <c r="B319" s="203" t="s">
        <v>1542</v>
      </c>
      <c r="C319" s="207" t="s">
        <v>1166</v>
      </c>
      <c r="D319" s="207" t="s">
        <v>6</v>
      </c>
    </row>
    <row r="320" spans="1:4" x14ac:dyDescent="0.2">
      <c r="A320" s="203" t="s">
        <v>1016</v>
      </c>
      <c r="B320" s="203" t="s">
        <v>1543</v>
      </c>
      <c r="C320" s="207" t="s">
        <v>1167</v>
      </c>
      <c r="D320" s="207" t="s">
        <v>6</v>
      </c>
    </row>
    <row r="321" spans="1:4" x14ac:dyDescent="0.2">
      <c r="A321" s="203" t="s">
        <v>1017</v>
      </c>
      <c r="B321" s="203" t="s">
        <v>1544</v>
      </c>
      <c r="C321" s="207" t="s">
        <v>1168</v>
      </c>
      <c r="D321" s="207" t="s">
        <v>6</v>
      </c>
    </row>
    <row r="322" spans="1:4" x14ac:dyDescent="0.2">
      <c r="A322" s="203" t="s">
        <v>1019</v>
      </c>
      <c r="B322" s="203" t="s">
        <v>1545</v>
      </c>
      <c r="C322" s="207" t="s">
        <v>1169</v>
      </c>
      <c r="D322" s="207" t="s">
        <v>6</v>
      </c>
    </row>
    <row r="323" spans="1:4" x14ac:dyDescent="0.2">
      <c r="A323" s="203" t="s">
        <v>1020</v>
      </c>
      <c r="B323" s="203" t="s">
        <v>1546</v>
      </c>
      <c r="C323" s="207" t="s">
        <v>1170</v>
      </c>
      <c r="D323" s="207" t="s">
        <v>6</v>
      </c>
    </row>
    <row r="324" spans="1:4" x14ac:dyDescent="0.2">
      <c r="A324" s="203" t="s">
        <v>1036</v>
      </c>
      <c r="B324" s="203" t="s">
        <v>1547</v>
      </c>
      <c r="C324" s="207" t="s">
        <v>1170</v>
      </c>
      <c r="D324" s="207" t="s">
        <v>6</v>
      </c>
    </row>
    <row r="326" spans="1:4" x14ac:dyDescent="0.2">
      <c r="A326" s="203" t="s">
        <v>1428</v>
      </c>
      <c r="B326" s="203" t="s">
        <v>1295</v>
      </c>
      <c r="C326" s="207" t="s">
        <v>1179</v>
      </c>
    </row>
    <row r="327" spans="1:4" x14ac:dyDescent="0.2">
      <c r="A327" s="203" t="s">
        <v>1009</v>
      </c>
      <c r="B327" s="203" t="s">
        <v>1548</v>
      </c>
      <c r="C327" s="207" t="s">
        <v>1180</v>
      </c>
      <c r="D327" s="207" t="s">
        <v>828</v>
      </c>
    </row>
    <row r="328" spans="1:4" x14ac:dyDescent="0.2">
      <c r="A328" s="203" t="s">
        <v>1012</v>
      </c>
      <c r="B328" s="203" t="s">
        <v>1296</v>
      </c>
      <c r="C328" s="207" t="s">
        <v>1549</v>
      </c>
      <c r="D328" s="207" t="s">
        <v>8</v>
      </c>
    </row>
    <row r="329" spans="1:4" x14ac:dyDescent="0.2">
      <c r="A329" s="203" t="s">
        <v>1014</v>
      </c>
      <c r="B329" s="203" t="s">
        <v>1550</v>
      </c>
      <c r="C329" s="207" t="s">
        <v>1136</v>
      </c>
      <c r="D329" s="207" t="s">
        <v>8</v>
      </c>
    </row>
    <row r="330" spans="1:4" x14ac:dyDescent="0.2">
      <c r="A330" s="203" t="s">
        <v>1016</v>
      </c>
      <c r="B330" s="203" t="s">
        <v>1551</v>
      </c>
      <c r="C330" s="207" t="s">
        <v>1181</v>
      </c>
      <c r="D330" s="207" t="s">
        <v>6</v>
      </c>
    </row>
    <row r="331" spans="1:4" x14ac:dyDescent="0.2">
      <c r="A331" s="203" t="s">
        <v>1017</v>
      </c>
      <c r="B331" s="203" t="s">
        <v>1552</v>
      </c>
      <c r="C331" s="207" t="s">
        <v>1553</v>
      </c>
      <c r="D331" s="207" t="s">
        <v>828</v>
      </c>
    </row>
    <row r="332" spans="1:4" x14ac:dyDescent="0.2">
      <c r="A332" s="203" t="s">
        <v>1019</v>
      </c>
      <c r="B332" s="203" t="s">
        <v>1608</v>
      </c>
      <c r="C332" s="207" t="s">
        <v>1607</v>
      </c>
      <c r="D332" s="207" t="s">
        <v>6</v>
      </c>
    </row>
    <row r="333" spans="1:4" x14ac:dyDescent="0.2">
      <c r="A333" s="203" t="s">
        <v>1020</v>
      </c>
      <c r="B333" s="203" t="s">
        <v>1627</v>
      </c>
      <c r="C333" s="207" t="s">
        <v>1637</v>
      </c>
      <c r="D333" s="207" t="s">
        <v>6</v>
      </c>
    </row>
    <row r="334" spans="1:4" x14ac:dyDescent="0.2">
      <c r="A334" s="203" t="s">
        <v>1036</v>
      </c>
      <c r="B334" s="203" t="s">
        <v>1628</v>
      </c>
      <c r="C334" s="207" t="s">
        <v>1638</v>
      </c>
      <c r="D334" s="207" t="s">
        <v>6</v>
      </c>
    </row>
    <row r="336" spans="1:4" x14ac:dyDescent="0.2">
      <c r="A336" s="203" t="s">
        <v>1430</v>
      </c>
      <c r="B336" s="203" t="s">
        <v>1297</v>
      </c>
      <c r="C336" s="207" t="s">
        <v>1554</v>
      </c>
      <c r="D336" s="207" t="s">
        <v>6</v>
      </c>
    </row>
    <row r="339" spans="1:4" x14ac:dyDescent="0.2">
      <c r="A339" s="203" t="s">
        <v>1019</v>
      </c>
      <c r="B339" s="203" t="s">
        <v>1608</v>
      </c>
      <c r="C339" s="207" t="s">
        <v>1607</v>
      </c>
      <c r="D339" s="207" t="s">
        <v>6</v>
      </c>
    </row>
    <row r="343" spans="1:4" x14ac:dyDescent="0.2">
      <c r="A343" s="203">
        <v>33</v>
      </c>
      <c r="B343" s="203" t="s">
        <v>1297</v>
      </c>
      <c r="C343" s="207" t="s">
        <v>1554</v>
      </c>
      <c r="D343" s="207" t="s">
        <v>6</v>
      </c>
    </row>
  </sheetData>
  <conditionalFormatting sqref="C3">
    <cfRule type="expression" dxfId="77" priority="76" stopIfTrue="1">
      <formula>#REF!&gt;0</formula>
    </cfRule>
    <cfRule type="expression" dxfId="76" priority="77" stopIfTrue="1">
      <formula>#REF!&gt;0</formula>
    </cfRule>
    <cfRule type="expression" dxfId="75" priority="78" stopIfTrue="1">
      <formula>#REF!&gt;0</formula>
    </cfRule>
  </conditionalFormatting>
  <conditionalFormatting sqref="C20">
    <cfRule type="expression" dxfId="74" priority="73" stopIfTrue="1">
      <formula>#REF!&gt;0</formula>
    </cfRule>
    <cfRule type="expression" dxfId="73" priority="74" stopIfTrue="1">
      <formula>#REF!&gt;0</formula>
    </cfRule>
    <cfRule type="expression" dxfId="72" priority="75" stopIfTrue="1">
      <formula>#REF!&gt;0</formula>
    </cfRule>
  </conditionalFormatting>
  <conditionalFormatting sqref="C27">
    <cfRule type="expression" dxfId="71" priority="70" stopIfTrue="1">
      <formula>#REF!&gt;0</formula>
    </cfRule>
    <cfRule type="expression" dxfId="70" priority="71" stopIfTrue="1">
      <formula>#REF!&gt;0</formula>
    </cfRule>
    <cfRule type="expression" dxfId="69" priority="72" stopIfTrue="1">
      <formula>#REF!&gt;0</formula>
    </cfRule>
  </conditionalFormatting>
  <conditionalFormatting sqref="C188">
    <cfRule type="expression" dxfId="68" priority="67" stopIfTrue="1">
      <formula>#REF!&gt;0</formula>
    </cfRule>
    <cfRule type="expression" dxfId="67" priority="68" stopIfTrue="1">
      <formula>#REF!&gt;0</formula>
    </cfRule>
    <cfRule type="expression" dxfId="66" priority="69" stopIfTrue="1">
      <formula>#REF!&gt;0</formula>
    </cfRule>
  </conditionalFormatting>
  <conditionalFormatting sqref="C107">
    <cfRule type="expression" dxfId="65" priority="64" stopIfTrue="1">
      <formula>#REF!&gt;0</formula>
    </cfRule>
    <cfRule type="expression" dxfId="64" priority="65" stopIfTrue="1">
      <formula>#REF!&gt;0</formula>
    </cfRule>
    <cfRule type="expression" dxfId="63" priority="66" stopIfTrue="1">
      <formula>#REF!&gt;0</formula>
    </cfRule>
  </conditionalFormatting>
  <conditionalFormatting sqref="C115">
    <cfRule type="expression" dxfId="62" priority="61" stopIfTrue="1">
      <formula>#REF!&gt;0</formula>
    </cfRule>
    <cfRule type="expression" dxfId="61" priority="62" stopIfTrue="1">
      <formula>#REF!&gt;0</formula>
    </cfRule>
    <cfRule type="expression" dxfId="60" priority="63" stopIfTrue="1">
      <formula>#REF!&gt;0</formula>
    </cfRule>
  </conditionalFormatting>
  <conditionalFormatting sqref="C124">
    <cfRule type="expression" dxfId="59" priority="58" stopIfTrue="1">
      <formula>#REF!&gt;0</formula>
    </cfRule>
    <cfRule type="expression" dxfId="58" priority="59" stopIfTrue="1">
      <formula>#REF!&gt;0</formula>
    </cfRule>
    <cfRule type="expression" dxfId="57" priority="60" stopIfTrue="1">
      <formula>#REF!&gt;0</formula>
    </cfRule>
  </conditionalFormatting>
  <conditionalFormatting sqref="C144">
    <cfRule type="expression" dxfId="56" priority="55" stopIfTrue="1">
      <formula>#REF!&gt;0</formula>
    </cfRule>
    <cfRule type="expression" dxfId="55" priority="56" stopIfTrue="1">
      <formula>#REF!&gt;0</formula>
    </cfRule>
    <cfRule type="expression" dxfId="54" priority="57" stopIfTrue="1">
      <formula>#REF!&gt;0</formula>
    </cfRule>
  </conditionalFormatting>
  <conditionalFormatting sqref="C149">
    <cfRule type="expression" dxfId="53" priority="52" stopIfTrue="1">
      <formula>#REF!&gt;0</formula>
    </cfRule>
    <cfRule type="expression" dxfId="52" priority="53" stopIfTrue="1">
      <formula>#REF!&gt;0</formula>
    </cfRule>
    <cfRule type="expression" dxfId="51" priority="54" stopIfTrue="1">
      <formula>#REF!&gt;0</formula>
    </cfRule>
  </conditionalFormatting>
  <conditionalFormatting sqref="C164">
    <cfRule type="expression" dxfId="50" priority="49" stopIfTrue="1">
      <formula>#REF!&gt;0</formula>
    </cfRule>
    <cfRule type="expression" dxfId="49" priority="50" stopIfTrue="1">
      <formula>#REF!&gt;0</formula>
    </cfRule>
    <cfRule type="expression" dxfId="48" priority="51" stopIfTrue="1">
      <formula>#REF!&gt;0</formula>
    </cfRule>
  </conditionalFormatting>
  <conditionalFormatting sqref="C176">
    <cfRule type="expression" dxfId="47" priority="46" stopIfTrue="1">
      <formula>#REF!&gt;0</formula>
    </cfRule>
    <cfRule type="expression" dxfId="46" priority="47" stopIfTrue="1">
      <formula>#REF!&gt;0</formula>
    </cfRule>
    <cfRule type="expression" dxfId="45" priority="48" stopIfTrue="1">
      <formula>#REF!&gt;0</formula>
    </cfRule>
  </conditionalFormatting>
  <conditionalFormatting sqref="C233">
    <cfRule type="expression" dxfId="44" priority="43" stopIfTrue="1">
      <formula>#REF!&gt;0</formula>
    </cfRule>
    <cfRule type="expression" dxfId="43" priority="44" stopIfTrue="1">
      <formula>#REF!&gt;0</formula>
    </cfRule>
    <cfRule type="expression" dxfId="42" priority="45" stopIfTrue="1">
      <formula>#REF!&gt;0</formula>
    </cfRule>
  </conditionalFormatting>
  <conditionalFormatting sqref="C197">
    <cfRule type="expression" dxfId="41" priority="40" stopIfTrue="1">
      <formula>#REF!&gt;0</formula>
    </cfRule>
    <cfRule type="expression" dxfId="40" priority="41" stopIfTrue="1">
      <formula>#REF!&gt;0</formula>
    </cfRule>
    <cfRule type="expression" dxfId="39" priority="42" stopIfTrue="1">
      <formula>#REF!&gt;0</formula>
    </cfRule>
  </conditionalFormatting>
  <conditionalFormatting sqref="C226">
    <cfRule type="expression" dxfId="38" priority="37" stopIfTrue="1">
      <formula>#REF!&gt;0</formula>
    </cfRule>
    <cfRule type="expression" dxfId="37" priority="38" stopIfTrue="1">
      <formula>#REF!&gt;0</formula>
    </cfRule>
    <cfRule type="expression" dxfId="36" priority="39" stopIfTrue="1">
      <formula>#REF!&gt;0</formula>
    </cfRule>
  </conditionalFormatting>
  <conditionalFormatting sqref="C245">
    <cfRule type="expression" dxfId="35" priority="34" stopIfTrue="1">
      <formula>#REF!&gt;0</formula>
    </cfRule>
    <cfRule type="expression" dxfId="34" priority="35" stopIfTrue="1">
      <formula>#REF!&gt;0</formula>
    </cfRule>
    <cfRule type="expression" dxfId="33" priority="36" stopIfTrue="1">
      <formula>#REF!&gt;0</formula>
    </cfRule>
  </conditionalFormatting>
  <conditionalFormatting sqref="C13">
    <cfRule type="expression" dxfId="32" priority="31" stopIfTrue="1">
      <formula>#REF!&gt;0</formula>
    </cfRule>
    <cfRule type="expression" dxfId="31" priority="32" stopIfTrue="1">
      <formula>#REF!&gt;0</formula>
    </cfRule>
    <cfRule type="expression" dxfId="30" priority="33" stopIfTrue="1">
      <formula>#REF!&gt;0</formula>
    </cfRule>
  </conditionalFormatting>
  <conditionalFormatting sqref="C45">
    <cfRule type="expression" dxfId="29" priority="28" stopIfTrue="1">
      <formula>#REF!&gt;0</formula>
    </cfRule>
    <cfRule type="expression" dxfId="28" priority="29" stopIfTrue="1">
      <formula>#REF!&gt;0</formula>
    </cfRule>
    <cfRule type="expression" dxfId="27" priority="30" stopIfTrue="1">
      <formula>#REF!&gt;0</formula>
    </cfRule>
  </conditionalFormatting>
  <conditionalFormatting sqref="C58">
    <cfRule type="expression" dxfId="26" priority="25" stopIfTrue="1">
      <formula>#REF!&gt;0</formula>
    </cfRule>
    <cfRule type="expression" dxfId="25" priority="26" stopIfTrue="1">
      <formula>#REF!&gt;0</formula>
    </cfRule>
    <cfRule type="expression" dxfId="24" priority="27" stopIfTrue="1">
      <formula>#REF!&gt;0</formula>
    </cfRule>
  </conditionalFormatting>
  <conditionalFormatting sqref="C83">
    <cfRule type="expression" dxfId="23" priority="22" stopIfTrue="1">
      <formula>#REF!&gt;0</formula>
    </cfRule>
    <cfRule type="expression" dxfId="22" priority="23" stopIfTrue="1">
      <formula>#REF!&gt;0</formula>
    </cfRule>
    <cfRule type="expression" dxfId="21" priority="24" stopIfTrue="1">
      <formula>#REF!&gt;0</formula>
    </cfRule>
  </conditionalFormatting>
  <conditionalFormatting sqref="C76">
    <cfRule type="expression" dxfId="20" priority="19" stopIfTrue="1">
      <formula>#REF!&gt;0</formula>
    </cfRule>
    <cfRule type="expression" dxfId="19" priority="20" stopIfTrue="1">
      <formula>#REF!&gt;0</formula>
    </cfRule>
    <cfRule type="expression" dxfId="18" priority="21" stopIfTrue="1">
      <formula>#REF!&gt;0</formula>
    </cfRule>
  </conditionalFormatting>
  <conditionalFormatting sqref="C91">
    <cfRule type="expression" dxfId="17" priority="16" stopIfTrue="1">
      <formula>#REF!&gt;0</formula>
    </cfRule>
    <cfRule type="expression" dxfId="16" priority="17" stopIfTrue="1">
      <formula>#REF!&gt;0</formula>
    </cfRule>
    <cfRule type="expression" dxfId="15" priority="18" stopIfTrue="1">
      <formula>#REF!&gt;0</formula>
    </cfRule>
  </conditionalFormatting>
  <conditionalFormatting sqref="C97">
    <cfRule type="expression" dxfId="14" priority="13" stopIfTrue="1">
      <formula>#REF!&gt;0</formula>
    </cfRule>
    <cfRule type="expression" dxfId="13" priority="14" stopIfTrue="1">
      <formula>#REF!&gt;0</formula>
    </cfRule>
    <cfRule type="expression" dxfId="12" priority="15" stopIfTrue="1">
      <formula>#REF!&gt;0</formula>
    </cfRule>
  </conditionalFormatting>
  <conditionalFormatting sqref="C192:C195">
    <cfRule type="expression" dxfId="11" priority="10" stopIfTrue="1">
      <formula>#REF!&gt;0</formula>
    </cfRule>
    <cfRule type="expression" dxfId="10" priority="11" stopIfTrue="1">
      <formula>#REF!&gt;0</formula>
    </cfRule>
    <cfRule type="expression" dxfId="9" priority="12" stopIfTrue="1">
      <formula>#REF!&gt;0</formula>
    </cfRule>
  </conditionalFormatting>
  <conditionalFormatting sqref="C262">
    <cfRule type="expression" dxfId="8" priority="7" stopIfTrue="1">
      <formula>#REF!&gt;0</formula>
    </cfRule>
    <cfRule type="expression" dxfId="7" priority="8" stopIfTrue="1">
      <formula>#REF!&gt;0</formula>
    </cfRule>
    <cfRule type="expression" dxfId="6" priority="9" stopIfTrue="1">
      <formula>#REF!&gt;0</formula>
    </cfRule>
  </conditionalFormatting>
  <conditionalFormatting sqref="C269">
    <cfRule type="expression" dxfId="5" priority="4" stopIfTrue="1">
      <formula>#REF!&gt;0</formula>
    </cfRule>
    <cfRule type="expression" dxfId="4" priority="5" stopIfTrue="1">
      <formula>#REF!&gt;0</formula>
    </cfRule>
    <cfRule type="expression" dxfId="3" priority="6" stopIfTrue="1">
      <formula>#REF!&gt;0</formula>
    </cfRule>
  </conditionalFormatting>
  <conditionalFormatting sqref="C256">
    <cfRule type="expression" dxfId="2" priority="1" stopIfTrue="1">
      <formula>#REF!&gt;0</formula>
    </cfRule>
    <cfRule type="expression" dxfId="1" priority="2" stopIfTrue="1">
      <formula>#REF!&gt;0</formula>
    </cfRule>
    <cfRule type="expression" dxfId="0" priority="3" stopIfTrue="1">
      <formula>#REF!&gt;0</formula>
    </cfRule>
  </conditionalFormatting>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5"/>
  <sheetViews>
    <sheetView zoomScale="90" workbookViewId="0">
      <selection activeCell="I59" sqref="I59"/>
    </sheetView>
  </sheetViews>
  <sheetFormatPr baseColWidth="10" defaultColWidth="2.42578125" defaultRowHeight="12.75" x14ac:dyDescent="0.2"/>
  <cols>
    <col min="1" max="1" width="19.85546875" style="2" customWidth="1"/>
    <col min="2" max="2" width="17.85546875" style="2" customWidth="1"/>
    <col min="3" max="3" width="9.7109375" style="2" customWidth="1"/>
    <col min="4" max="106" width="5.7109375" style="5" customWidth="1"/>
    <col min="107" max="236" width="2.42578125" style="5"/>
    <col min="237" max="244" width="2.42578125" style="5" customWidth="1"/>
    <col min="245" max="245" width="105.28515625" style="5" customWidth="1"/>
    <col min="246" max="246" width="15.28515625" style="5" customWidth="1"/>
    <col min="247" max="247" width="5.28515625" style="5" customWidth="1"/>
    <col min="248" max="256" width="2.42578125" style="5" customWidth="1"/>
    <col min="257" max="257" width="73.42578125" style="5" customWidth="1"/>
    <col min="258" max="258" width="17.85546875" style="5" customWidth="1"/>
    <col min="259" max="259" width="9.7109375" style="5" customWidth="1"/>
    <col min="260" max="260" width="12.28515625" style="5" customWidth="1"/>
    <col min="261" max="261" width="11.28515625" style="5" customWidth="1"/>
    <col min="262" max="262" width="10.7109375" style="5" customWidth="1"/>
    <col min="263" max="263" width="12.28515625" style="5" customWidth="1"/>
    <col min="264" max="264" width="11.28515625" style="5" customWidth="1"/>
    <col min="265" max="265" width="6.85546875" style="5" customWidth="1"/>
    <col min="266" max="492" width="2.42578125" style="5"/>
    <col min="493" max="500" width="2.42578125" style="5" customWidth="1"/>
    <col min="501" max="501" width="105.28515625" style="5" customWidth="1"/>
    <col min="502" max="502" width="15.28515625" style="5" customWidth="1"/>
    <col min="503" max="503" width="5.28515625" style="5" customWidth="1"/>
    <col min="504" max="512" width="2.42578125" style="5" customWidth="1"/>
    <col min="513" max="513" width="73.42578125" style="5" customWidth="1"/>
    <col min="514" max="514" width="17.85546875" style="5" customWidth="1"/>
    <col min="515" max="515" width="9.7109375" style="5" customWidth="1"/>
    <col min="516" max="516" width="12.28515625" style="5" customWidth="1"/>
    <col min="517" max="517" width="11.28515625" style="5" customWidth="1"/>
    <col min="518" max="518" width="10.7109375" style="5" customWidth="1"/>
    <col min="519" max="519" width="12.28515625" style="5" customWidth="1"/>
    <col min="520" max="520" width="11.28515625" style="5" customWidth="1"/>
    <col min="521" max="521" width="6.85546875" style="5" customWidth="1"/>
    <col min="522" max="748" width="2.42578125" style="5"/>
    <col min="749" max="756" width="2.42578125" style="5" customWidth="1"/>
    <col min="757" max="757" width="105.28515625" style="5" customWidth="1"/>
    <col min="758" max="758" width="15.28515625" style="5" customWidth="1"/>
    <col min="759" max="759" width="5.28515625" style="5" customWidth="1"/>
    <col min="760" max="768" width="2.42578125" style="5" customWidth="1"/>
    <col min="769" max="769" width="73.42578125" style="5" customWidth="1"/>
    <col min="770" max="770" width="17.85546875" style="5" customWidth="1"/>
    <col min="771" max="771" width="9.7109375" style="5" customWidth="1"/>
    <col min="772" max="772" width="12.28515625" style="5" customWidth="1"/>
    <col min="773" max="773" width="11.28515625" style="5" customWidth="1"/>
    <col min="774" max="774" width="10.7109375" style="5" customWidth="1"/>
    <col min="775" max="775" width="12.28515625" style="5" customWidth="1"/>
    <col min="776" max="776" width="11.28515625" style="5" customWidth="1"/>
    <col min="777" max="777" width="6.85546875" style="5" customWidth="1"/>
    <col min="778" max="1004" width="2.42578125" style="5"/>
    <col min="1005" max="1012" width="2.42578125" style="5" customWidth="1"/>
    <col min="1013" max="1013" width="105.28515625" style="5" customWidth="1"/>
    <col min="1014" max="1014" width="15.28515625" style="5" customWidth="1"/>
    <col min="1015" max="1015" width="5.28515625" style="5" customWidth="1"/>
    <col min="1016" max="1024" width="2.42578125" style="5" customWidth="1"/>
    <col min="1025" max="1025" width="73.42578125" style="5" customWidth="1"/>
    <col min="1026" max="1026" width="17.85546875" style="5" customWidth="1"/>
    <col min="1027" max="1027" width="9.7109375" style="5" customWidth="1"/>
    <col min="1028" max="1028" width="12.28515625" style="5" customWidth="1"/>
    <col min="1029" max="1029" width="11.28515625" style="5" customWidth="1"/>
    <col min="1030" max="1030" width="10.7109375" style="5" customWidth="1"/>
    <col min="1031" max="1031" width="12.28515625" style="5" customWidth="1"/>
    <col min="1032" max="1032" width="11.28515625" style="5" customWidth="1"/>
    <col min="1033" max="1033" width="6.85546875" style="5" customWidth="1"/>
    <col min="1034" max="1260" width="2.42578125" style="5"/>
    <col min="1261" max="1268" width="2.42578125" style="5" customWidth="1"/>
    <col min="1269" max="1269" width="105.28515625" style="5" customWidth="1"/>
    <col min="1270" max="1270" width="15.28515625" style="5" customWidth="1"/>
    <col min="1271" max="1271" width="5.28515625" style="5" customWidth="1"/>
    <col min="1272" max="1280" width="2.42578125" style="5" customWidth="1"/>
    <col min="1281" max="1281" width="73.42578125" style="5" customWidth="1"/>
    <col min="1282" max="1282" width="17.85546875" style="5" customWidth="1"/>
    <col min="1283" max="1283" width="9.7109375" style="5" customWidth="1"/>
    <col min="1284" max="1284" width="12.28515625" style="5" customWidth="1"/>
    <col min="1285" max="1285" width="11.28515625" style="5" customWidth="1"/>
    <col min="1286" max="1286" width="10.7109375" style="5" customWidth="1"/>
    <col min="1287" max="1287" width="12.28515625" style="5" customWidth="1"/>
    <col min="1288" max="1288" width="11.28515625" style="5" customWidth="1"/>
    <col min="1289" max="1289" width="6.85546875" style="5" customWidth="1"/>
    <col min="1290" max="1516" width="2.42578125" style="5"/>
    <col min="1517" max="1524" width="2.42578125" style="5" customWidth="1"/>
    <col min="1525" max="1525" width="105.28515625" style="5" customWidth="1"/>
    <col min="1526" max="1526" width="15.28515625" style="5" customWidth="1"/>
    <col min="1527" max="1527" width="5.28515625" style="5" customWidth="1"/>
    <col min="1528" max="1536" width="2.42578125" style="5" customWidth="1"/>
    <col min="1537" max="1537" width="73.42578125" style="5" customWidth="1"/>
    <col min="1538" max="1538" width="17.85546875" style="5" customWidth="1"/>
    <col min="1539" max="1539" width="9.7109375" style="5" customWidth="1"/>
    <col min="1540" max="1540" width="12.28515625" style="5" customWidth="1"/>
    <col min="1541" max="1541" width="11.28515625" style="5" customWidth="1"/>
    <col min="1542" max="1542" width="10.7109375" style="5" customWidth="1"/>
    <col min="1543" max="1543" width="12.28515625" style="5" customWidth="1"/>
    <col min="1544" max="1544" width="11.28515625" style="5" customWidth="1"/>
    <col min="1545" max="1545" width="6.85546875" style="5" customWidth="1"/>
    <col min="1546" max="1772" width="2.42578125" style="5"/>
    <col min="1773" max="1780" width="2.42578125" style="5" customWidth="1"/>
    <col min="1781" max="1781" width="105.28515625" style="5" customWidth="1"/>
    <col min="1782" max="1782" width="15.28515625" style="5" customWidth="1"/>
    <col min="1783" max="1783" width="5.28515625" style="5" customWidth="1"/>
    <col min="1784" max="1792" width="2.42578125" style="5" customWidth="1"/>
    <col min="1793" max="1793" width="73.42578125" style="5" customWidth="1"/>
    <col min="1794" max="1794" width="17.85546875" style="5" customWidth="1"/>
    <col min="1795" max="1795" width="9.7109375" style="5" customWidth="1"/>
    <col min="1796" max="1796" width="12.28515625" style="5" customWidth="1"/>
    <col min="1797" max="1797" width="11.28515625" style="5" customWidth="1"/>
    <col min="1798" max="1798" width="10.7109375" style="5" customWidth="1"/>
    <col min="1799" max="1799" width="12.28515625" style="5" customWidth="1"/>
    <col min="1800" max="1800" width="11.28515625" style="5" customWidth="1"/>
    <col min="1801" max="1801" width="6.85546875" style="5" customWidth="1"/>
    <col min="1802" max="2028" width="2.42578125" style="5"/>
    <col min="2029" max="2036" width="2.42578125" style="5" customWidth="1"/>
    <col min="2037" max="2037" width="105.28515625" style="5" customWidth="1"/>
    <col min="2038" max="2038" width="15.28515625" style="5" customWidth="1"/>
    <col min="2039" max="2039" width="5.28515625" style="5" customWidth="1"/>
    <col min="2040" max="2048" width="2.42578125" style="5" customWidth="1"/>
    <col min="2049" max="2049" width="73.42578125" style="5" customWidth="1"/>
    <col min="2050" max="2050" width="17.85546875" style="5" customWidth="1"/>
    <col min="2051" max="2051" width="9.7109375" style="5" customWidth="1"/>
    <col min="2052" max="2052" width="12.28515625" style="5" customWidth="1"/>
    <col min="2053" max="2053" width="11.28515625" style="5" customWidth="1"/>
    <col min="2054" max="2054" width="10.7109375" style="5" customWidth="1"/>
    <col min="2055" max="2055" width="12.28515625" style="5" customWidth="1"/>
    <col min="2056" max="2056" width="11.28515625" style="5" customWidth="1"/>
    <col min="2057" max="2057" width="6.85546875" style="5" customWidth="1"/>
    <col min="2058" max="2284" width="2.42578125" style="5"/>
    <col min="2285" max="2292" width="2.42578125" style="5" customWidth="1"/>
    <col min="2293" max="2293" width="105.28515625" style="5" customWidth="1"/>
    <col min="2294" max="2294" width="15.28515625" style="5" customWidth="1"/>
    <col min="2295" max="2295" width="5.28515625" style="5" customWidth="1"/>
    <col min="2296" max="2304" width="2.42578125" style="5" customWidth="1"/>
    <col min="2305" max="2305" width="73.42578125" style="5" customWidth="1"/>
    <col min="2306" max="2306" width="17.85546875" style="5" customWidth="1"/>
    <col min="2307" max="2307" width="9.7109375" style="5" customWidth="1"/>
    <col min="2308" max="2308" width="12.28515625" style="5" customWidth="1"/>
    <col min="2309" max="2309" width="11.28515625" style="5" customWidth="1"/>
    <col min="2310" max="2310" width="10.7109375" style="5" customWidth="1"/>
    <col min="2311" max="2311" width="12.28515625" style="5" customWidth="1"/>
    <col min="2312" max="2312" width="11.28515625" style="5" customWidth="1"/>
    <col min="2313" max="2313" width="6.85546875" style="5" customWidth="1"/>
    <col min="2314" max="2540" width="2.42578125" style="5"/>
    <col min="2541" max="2548" width="2.42578125" style="5" customWidth="1"/>
    <col min="2549" max="2549" width="105.28515625" style="5" customWidth="1"/>
    <col min="2550" max="2550" width="15.28515625" style="5" customWidth="1"/>
    <col min="2551" max="2551" width="5.28515625" style="5" customWidth="1"/>
    <col min="2552" max="2560" width="2.42578125" style="5" customWidth="1"/>
    <col min="2561" max="2561" width="73.42578125" style="5" customWidth="1"/>
    <col min="2562" max="2562" width="17.85546875" style="5" customWidth="1"/>
    <col min="2563" max="2563" width="9.7109375" style="5" customWidth="1"/>
    <col min="2564" max="2564" width="12.28515625" style="5" customWidth="1"/>
    <col min="2565" max="2565" width="11.28515625" style="5" customWidth="1"/>
    <col min="2566" max="2566" width="10.7109375" style="5" customWidth="1"/>
    <col min="2567" max="2567" width="12.28515625" style="5" customWidth="1"/>
    <col min="2568" max="2568" width="11.28515625" style="5" customWidth="1"/>
    <col min="2569" max="2569" width="6.85546875" style="5" customWidth="1"/>
    <col min="2570" max="2796" width="2.42578125" style="5"/>
    <col min="2797" max="2804" width="2.42578125" style="5" customWidth="1"/>
    <col min="2805" max="2805" width="105.28515625" style="5" customWidth="1"/>
    <col min="2806" max="2806" width="15.28515625" style="5" customWidth="1"/>
    <col min="2807" max="2807" width="5.28515625" style="5" customWidth="1"/>
    <col min="2808" max="2816" width="2.42578125" style="5" customWidth="1"/>
    <col min="2817" max="2817" width="73.42578125" style="5" customWidth="1"/>
    <col min="2818" max="2818" width="17.85546875" style="5" customWidth="1"/>
    <col min="2819" max="2819" width="9.7109375" style="5" customWidth="1"/>
    <col min="2820" max="2820" width="12.28515625" style="5" customWidth="1"/>
    <col min="2821" max="2821" width="11.28515625" style="5" customWidth="1"/>
    <col min="2822" max="2822" width="10.7109375" style="5" customWidth="1"/>
    <col min="2823" max="2823" width="12.28515625" style="5" customWidth="1"/>
    <col min="2824" max="2824" width="11.28515625" style="5" customWidth="1"/>
    <col min="2825" max="2825" width="6.85546875" style="5" customWidth="1"/>
    <col min="2826" max="3052" width="2.42578125" style="5"/>
    <col min="3053" max="3060" width="2.42578125" style="5" customWidth="1"/>
    <col min="3061" max="3061" width="105.28515625" style="5" customWidth="1"/>
    <col min="3062" max="3062" width="15.28515625" style="5" customWidth="1"/>
    <col min="3063" max="3063" width="5.28515625" style="5" customWidth="1"/>
    <col min="3064" max="3072" width="2.42578125" style="5" customWidth="1"/>
    <col min="3073" max="3073" width="73.42578125" style="5" customWidth="1"/>
    <col min="3074" max="3074" width="17.85546875" style="5" customWidth="1"/>
    <col min="3075" max="3075" width="9.7109375" style="5" customWidth="1"/>
    <col min="3076" max="3076" width="12.28515625" style="5" customWidth="1"/>
    <col min="3077" max="3077" width="11.28515625" style="5" customWidth="1"/>
    <col min="3078" max="3078" width="10.7109375" style="5" customWidth="1"/>
    <col min="3079" max="3079" width="12.28515625" style="5" customWidth="1"/>
    <col min="3080" max="3080" width="11.28515625" style="5" customWidth="1"/>
    <col min="3081" max="3081" width="6.85546875" style="5" customWidth="1"/>
    <col min="3082" max="3308" width="2.42578125" style="5"/>
    <col min="3309" max="3316" width="2.42578125" style="5" customWidth="1"/>
    <col min="3317" max="3317" width="105.28515625" style="5" customWidth="1"/>
    <col min="3318" max="3318" width="15.28515625" style="5" customWidth="1"/>
    <col min="3319" max="3319" width="5.28515625" style="5" customWidth="1"/>
    <col min="3320" max="3328" width="2.42578125" style="5" customWidth="1"/>
    <col min="3329" max="3329" width="73.42578125" style="5" customWidth="1"/>
    <col min="3330" max="3330" width="17.85546875" style="5" customWidth="1"/>
    <col min="3331" max="3331" width="9.7109375" style="5" customWidth="1"/>
    <col min="3332" max="3332" width="12.28515625" style="5" customWidth="1"/>
    <col min="3333" max="3333" width="11.28515625" style="5" customWidth="1"/>
    <col min="3334" max="3334" width="10.7109375" style="5" customWidth="1"/>
    <col min="3335" max="3335" width="12.28515625" style="5" customWidth="1"/>
    <col min="3336" max="3336" width="11.28515625" style="5" customWidth="1"/>
    <col min="3337" max="3337" width="6.85546875" style="5" customWidth="1"/>
    <col min="3338" max="3564" width="2.42578125" style="5"/>
    <col min="3565" max="3572" width="2.42578125" style="5" customWidth="1"/>
    <col min="3573" max="3573" width="105.28515625" style="5" customWidth="1"/>
    <col min="3574" max="3574" width="15.28515625" style="5" customWidth="1"/>
    <col min="3575" max="3575" width="5.28515625" style="5" customWidth="1"/>
    <col min="3576" max="3584" width="2.42578125" style="5" customWidth="1"/>
    <col min="3585" max="3585" width="73.42578125" style="5" customWidth="1"/>
    <col min="3586" max="3586" width="17.85546875" style="5" customWidth="1"/>
    <col min="3587" max="3587" width="9.7109375" style="5" customWidth="1"/>
    <col min="3588" max="3588" width="12.28515625" style="5" customWidth="1"/>
    <col min="3589" max="3589" width="11.28515625" style="5" customWidth="1"/>
    <col min="3590" max="3590" width="10.7109375" style="5" customWidth="1"/>
    <col min="3591" max="3591" width="12.28515625" style="5" customWidth="1"/>
    <col min="3592" max="3592" width="11.28515625" style="5" customWidth="1"/>
    <col min="3593" max="3593" width="6.85546875" style="5" customWidth="1"/>
    <col min="3594" max="3820" width="2.42578125" style="5"/>
    <col min="3821" max="3828" width="2.42578125" style="5" customWidth="1"/>
    <col min="3829" max="3829" width="105.28515625" style="5" customWidth="1"/>
    <col min="3830" max="3830" width="15.28515625" style="5" customWidth="1"/>
    <col min="3831" max="3831" width="5.28515625" style="5" customWidth="1"/>
    <col min="3832" max="3840" width="2.42578125" style="5" customWidth="1"/>
    <col min="3841" max="3841" width="73.42578125" style="5" customWidth="1"/>
    <col min="3842" max="3842" width="17.85546875" style="5" customWidth="1"/>
    <col min="3843" max="3843" width="9.7109375" style="5" customWidth="1"/>
    <col min="3844" max="3844" width="12.28515625" style="5" customWidth="1"/>
    <col min="3845" max="3845" width="11.28515625" style="5" customWidth="1"/>
    <col min="3846" max="3846" width="10.7109375" style="5" customWidth="1"/>
    <col min="3847" max="3847" width="12.28515625" style="5" customWidth="1"/>
    <col min="3848" max="3848" width="11.28515625" style="5" customWidth="1"/>
    <col min="3849" max="3849" width="6.85546875" style="5" customWidth="1"/>
    <col min="3850" max="4076" width="2.42578125" style="5"/>
    <col min="4077" max="4084" width="2.42578125" style="5" customWidth="1"/>
    <col min="4085" max="4085" width="105.28515625" style="5" customWidth="1"/>
    <col min="4086" max="4086" width="15.28515625" style="5" customWidth="1"/>
    <col min="4087" max="4087" width="5.28515625" style="5" customWidth="1"/>
    <col min="4088" max="4096" width="2.42578125" style="5" customWidth="1"/>
    <col min="4097" max="4097" width="73.42578125" style="5" customWidth="1"/>
    <col min="4098" max="4098" width="17.85546875" style="5" customWidth="1"/>
    <col min="4099" max="4099" width="9.7109375" style="5" customWidth="1"/>
    <col min="4100" max="4100" width="12.28515625" style="5" customWidth="1"/>
    <col min="4101" max="4101" width="11.28515625" style="5" customWidth="1"/>
    <col min="4102" max="4102" width="10.7109375" style="5" customWidth="1"/>
    <col min="4103" max="4103" width="12.28515625" style="5" customWidth="1"/>
    <col min="4104" max="4104" width="11.28515625" style="5" customWidth="1"/>
    <col min="4105" max="4105" width="6.85546875" style="5" customWidth="1"/>
    <col min="4106" max="4332" width="2.42578125" style="5"/>
    <col min="4333" max="4340" width="2.42578125" style="5" customWidth="1"/>
    <col min="4341" max="4341" width="105.28515625" style="5" customWidth="1"/>
    <col min="4342" max="4342" width="15.28515625" style="5" customWidth="1"/>
    <col min="4343" max="4343" width="5.28515625" style="5" customWidth="1"/>
    <col min="4344" max="4352" width="2.42578125" style="5" customWidth="1"/>
    <col min="4353" max="4353" width="73.42578125" style="5" customWidth="1"/>
    <col min="4354" max="4354" width="17.85546875" style="5" customWidth="1"/>
    <col min="4355" max="4355" width="9.7109375" style="5" customWidth="1"/>
    <col min="4356" max="4356" width="12.28515625" style="5" customWidth="1"/>
    <col min="4357" max="4357" width="11.28515625" style="5" customWidth="1"/>
    <col min="4358" max="4358" width="10.7109375" style="5" customWidth="1"/>
    <col min="4359" max="4359" width="12.28515625" style="5" customWidth="1"/>
    <col min="4360" max="4360" width="11.28515625" style="5" customWidth="1"/>
    <col min="4361" max="4361" width="6.85546875" style="5" customWidth="1"/>
    <col min="4362" max="4588" width="2.42578125" style="5"/>
    <col min="4589" max="4596" width="2.42578125" style="5" customWidth="1"/>
    <col min="4597" max="4597" width="105.28515625" style="5" customWidth="1"/>
    <col min="4598" max="4598" width="15.28515625" style="5" customWidth="1"/>
    <col min="4599" max="4599" width="5.28515625" style="5" customWidth="1"/>
    <col min="4600" max="4608" width="2.42578125" style="5" customWidth="1"/>
    <col min="4609" max="4609" width="73.42578125" style="5" customWidth="1"/>
    <col min="4610" max="4610" width="17.85546875" style="5" customWidth="1"/>
    <col min="4611" max="4611" width="9.7109375" style="5" customWidth="1"/>
    <col min="4612" max="4612" width="12.28515625" style="5" customWidth="1"/>
    <col min="4613" max="4613" width="11.28515625" style="5" customWidth="1"/>
    <col min="4614" max="4614" width="10.7109375" style="5" customWidth="1"/>
    <col min="4615" max="4615" width="12.28515625" style="5" customWidth="1"/>
    <col min="4616" max="4616" width="11.28515625" style="5" customWidth="1"/>
    <col min="4617" max="4617" width="6.85546875" style="5" customWidth="1"/>
    <col min="4618" max="4844" width="2.42578125" style="5"/>
    <col min="4845" max="4852" width="2.42578125" style="5" customWidth="1"/>
    <col min="4853" max="4853" width="105.28515625" style="5" customWidth="1"/>
    <col min="4854" max="4854" width="15.28515625" style="5" customWidth="1"/>
    <col min="4855" max="4855" width="5.28515625" style="5" customWidth="1"/>
    <col min="4856" max="4864" width="2.42578125" style="5" customWidth="1"/>
    <col min="4865" max="4865" width="73.42578125" style="5" customWidth="1"/>
    <col min="4866" max="4866" width="17.85546875" style="5" customWidth="1"/>
    <col min="4867" max="4867" width="9.7109375" style="5" customWidth="1"/>
    <col min="4868" max="4868" width="12.28515625" style="5" customWidth="1"/>
    <col min="4869" max="4869" width="11.28515625" style="5" customWidth="1"/>
    <col min="4870" max="4870" width="10.7109375" style="5" customWidth="1"/>
    <col min="4871" max="4871" width="12.28515625" style="5" customWidth="1"/>
    <col min="4872" max="4872" width="11.28515625" style="5" customWidth="1"/>
    <col min="4873" max="4873" width="6.85546875" style="5" customWidth="1"/>
    <col min="4874" max="5100" width="2.42578125" style="5"/>
    <col min="5101" max="5108" width="2.42578125" style="5" customWidth="1"/>
    <col min="5109" max="5109" width="105.28515625" style="5" customWidth="1"/>
    <col min="5110" max="5110" width="15.28515625" style="5" customWidth="1"/>
    <col min="5111" max="5111" width="5.28515625" style="5" customWidth="1"/>
    <col min="5112" max="5120" width="2.42578125" style="5" customWidth="1"/>
    <col min="5121" max="5121" width="73.42578125" style="5" customWidth="1"/>
    <col min="5122" max="5122" width="17.85546875" style="5" customWidth="1"/>
    <col min="5123" max="5123" width="9.7109375" style="5" customWidth="1"/>
    <col min="5124" max="5124" width="12.28515625" style="5" customWidth="1"/>
    <col min="5125" max="5125" width="11.28515625" style="5" customWidth="1"/>
    <col min="5126" max="5126" width="10.7109375" style="5" customWidth="1"/>
    <col min="5127" max="5127" width="12.28515625" style="5" customWidth="1"/>
    <col min="5128" max="5128" width="11.28515625" style="5" customWidth="1"/>
    <col min="5129" max="5129" width="6.85546875" style="5" customWidth="1"/>
    <col min="5130" max="5356" width="2.42578125" style="5"/>
    <col min="5357" max="5364" width="2.42578125" style="5" customWidth="1"/>
    <col min="5365" max="5365" width="105.28515625" style="5" customWidth="1"/>
    <col min="5366" max="5366" width="15.28515625" style="5" customWidth="1"/>
    <col min="5367" max="5367" width="5.28515625" style="5" customWidth="1"/>
    <col min="5368" max="5376" width="2.42578125" style="5" customWidth="1"/>
    <col min="5377" max="5377" width="73.42578125" style="5" customWidth="1"/>
    <col min="5378" max="5378" width="17.85546875" style="5" customWidth="1"/>
    <col min="5379" max="5379" width="9.7109375" style="5" customWidth="1"/>
    <col min="5380" max="5380" width="12.28515625" style="5" customWidth="1"/>
    <col min="5381" max="5381" width="11.28515625" style="5" customWidth="1"/>
    <col min="5382" max="5382" width="10.7109375" style="5" customWidth="1"/>
    <col min="5383" max="5383" width="12.28515625" style="5" customWidth="1"/>
    <col min="5384" max="5384" width="11.28515625" style="5" customWidth="1"/>
    <col min="5385" max="5385" width="6.85546875" style="5" customWidth="1"/>
    <col min="5386" max="5612" width="2.42578125" style="5"/>
    <col min="5613" max="5620" width="2.42578125" style="5" customWidth="1"/>
    <col min="5621" max="5621" width="105.28515625" style="5" customWidth="1"/>
    <col min="5622" max="5622" width="15.28515625" style="5" customWidth="1"/>
    <col min="5623" max="5623" width="5.28515625" style="5" customWidth="1"/>
    <col min="5624" max="5632" width="2.42578125" style="5" customWidth="1"/>
    <col min="5633" max="5633" width="73.42578125" style="5" customWidth="1"/>
    <col min="5634" max="5634" width="17.85546875" style="5" customWidth="1"/>
    <col min="5635" max="5635" width="9.7109375" style="5" customWidth="1"/>
    <col min="5636" max="5636" width="12.28515625" style="5" customWidth="1"/>
    <col min="5637" max="5637" width="11.28515625" style="5" customWidth="1"/>
    <col min="5638" max="5638" width="10.7109375" style="5" customWidth="1"/>
    <col min="5639" max="5639" width="12.28515625" style="5" customWidth="1"/>
    <col min="5640" max="5640" width="11.28515625" style="5" customWidth="1"/>
    <col min="5641" max="5641" width="6.85546875" style="5" customWidth="1"/>
    <col min="5642" max="5868" width="2.42578125" style="5"/>
    <col min="5869" max="5876" width="2.42578125" style="5" customWidth="1"/>
    <col min="5877" max="5877" width="105.28515625" style="5" customWidth="1"/>
    <col min="5878" max="5878" width="15.28515625" style="5" customWidth="1"/>
    <col min="5879" max="5879" width="5.28515625" style="5" customWidth="1"/>
    <col min="5880" max="5888" width="2.42578125" style="5" customWidth="1"/>
    <col min="5889" max="5889" width="73.42578125" style="5" customWidth="1"/>
    <col min="5890" max="5890" width="17.85546875" style="5" customWidth="1"/>
    <col min="5891" max="5891" width="9.7109375" style="5" customWidth="1"/>
    <col min="5892" max="5892" width="12.28515625" style="5" customWidth="1"/>
    <col min="5893" max="5893" width="11.28515625" style="5" customWidth="1"/>
    <col min="5894" max="5894" width="10.7109375" style="5" customWidth="1"/>
    <col min="5895" max="5895" width="12.28515625" style="5" customWidth="1"/>
    <col min="5896" max="5896" width="11.28515625" style="5" customWidth="1"/>
    <col min="5897" max="5897" width="6.85546875" style="5" customWidth="1"/>
    <col min="5898" max="6124" width="2.42578125" style="5"/>
    <col min="6125" max="6132" width="2.42578125" style="5" customWidth="1"/>
    <col min="6133" max="6133" width="105.28515625" style="5" customWidth="1"/>
    <col min="6134" max="6134" width="15.28515625" style="5" customWidth="1"/>
    <col min="6135" max="6135" width="5.28515625" style="5" customWidth="1"/>
    <col min="6136" max="6144" width="2.42578125" style="5" customWidth="1"/>
    <col min="6145" max="6145" width="73.42578125" style="5" customWidth="1"/>
    <col min="6146" max="6146" width="17.85546875" style="5" customWidth="1"/>
    <col min="6147" max="6147" width="9.7109375" style="5" customWidth="1"/>
    <col min="6148" max="6148" width="12.28515625" style="5" customWidth="1"/>
    <col min="6149" max="6149" width="11.28515625" style="5" customWidth="1"/>
    <col min="6150" max="6150" width="10.7109375" style="5" customWidth="1"/>
    <col min="6151" max="6151" width="12.28515625" style="5" customWidth="1"/>
    <col min="6152" max="6152" width="11.28515625" style="5" customWidth="1"/>
    <col min="6153" max="6153" width="6.85546875" style="5" customWidth="1"/>
    <col min="6154" max="6380" width="2.42578125" style="5"/>
    <col min="6381" max="6388" width="2.42578125" style="5" customWidth="1"/>
    <col min="6389" max="6389" width="105.28515625" style="5" customWidth="1"/>
    <col min="6390" max="6390" width="15.28515625" style="5" customWidth="1"/>
    <col min="6391" max="6391" width="5.28515625" style="5" customWidth="1"/>
    <col min="6392" max="6400" width="2.42578125" style="5" customWidth="1"/>
    <col min="6401" max="6401" width="73.42578125" style="5" customWidth="1"/>
    <col min="6402" max="6402" width="17.85546875" style="5" customWidth="1"/>
    <col min="6403" max="6403" width="9.7109375" style="5" customWidth="1"/>
    <col min="6404" max="6404" width="12.28515625" style="5" customWidth="1"/>
    <col min="6405" max="6405" width="11.28515625" style="5" customWidth="1"/>
    <col min="6406" max="6406" width="10.7109375" style="5" customWidth="1"/>
    <col min="6407" max="6407" width="12.28515625" style="5" customWidth="1"/>
    <col min="6408" max="6408" width="11.28515625" style="5" customWidth="1"/>
    <col min="6409" max="6409" width="6.85546875" style="5" customWidth="1"/>
    <col min="6410" max="6636" width="2.42578125" style="5"/>
    <col min="6637" max="6644" width="2.42578125" style="5" customWidth="1"/>
    <col min="6645" max="6645" width="105.28515625" style="5" customWidth="1"/>
    <col min="6646" max="6646" width="15.28515625" style="5" customWidth="1"/>
    <col min="6647" max="6647" width="5.28515625" style="5" customWidth="1"/>
    <col min="6648" max="6656" width="2.42578125" style="5" customWidth="1"/>
    <col min="6657" max="6657" width="73.42578125" style="5" customWidth="1"/>
    <col min="6658" max="6658" width="17.85546875" style="5" customWidth="1"/>
    <col min="6659" max="6659" width="9.7109375" style="5" customWidth="1"/>
    <col min="6660" max="6660" width="12.28515625" style="5" customWidth="1"/>
    <col min="6661" max="6661" width="11.28515625" style="5" customWidth="1"/>
    <col min="6662" max="6662" width="10.7109375" style="5" customWidth="1"/>
    <col min="6663" max="6663" width="12.28515625" style="5" customWidth="1"/>
    <col min="6664" max="6664" width="11.28515625" style="5" customWidth="1"/>
    <col min="6665" max="6665" width="6.85546875" style="5" customWidth="1"/>
    <col min="6666" max="6892" width="2.42578125" style="5"/>
    <col min="6893" max="6900" width="2.42578125" style="5" customWidth="1"/>
    <col min="6901" max="6901" width="105.28515625" style="5" customWidth="1"/>
    <col min="6902" max="6902" width="15.28515625" style="5" customWidth="1"/>
    <col min="6903" max="6903" width="5.28515625" style="5" customWidth="1"/>
    <col min="6904" max="6912" width="2.42578125" style="5" customWidth="1"/>
    <col min="6913" max="6913" width="73.42578125" style="5" customWidth="1"/>
    <col min="6914" max="6914" width="17.85546875" style="5" customWidth="1"/>
    <col min="6915" max="6915" width="9.7109375" style="5" customWidth="1"/>
    <col min="6916" max="6916" width="12.28515625" style="5" customWidth="1"/>
    <col min="6917" max="6917" width="11.28515625" style="5" customWidth="1"/>
    <col min="6918" max="6918" width="10.7109375" style="5" customWidth="1"/>
    <col min="6919" max="6919" width="12.28515625" style="5" customWidth="1"/>
    <col min="6920" max="6920" width="11.28515625" style="5" customWidth="1"/>
    <col min="6921" max="6921" width="6.85546875" style="5" customWidth="1"/>
    <col min="6922" max="7148" width="2.42578125" style="5"/>
    <col min="7149" max="7156" width="2.42578125" style="5" customWidth="1"/>
    <col min="7157" max="7157" width="105.28515625" style="5" customWidth="1"/>
    <col min="7158" max="7158" width="15.28515625" style="5" customWidth="1"/>
    <col min="7159" max="7159" width="5.28515625" style="5" customWidth="1"/>
    <col min="7160" max="7168" width="2.42578125" style="5" customWidth="1"/>
    <col min="7169" max="7169" width="73.42578125" style="5" customWidth="1"/>
    <col min="7170" max="7170" width="17.85546875" style="5" customWidth="1"/>
    <col min="7171" max="7171" width="9.7109375" style="5" customWidth="1"/>
    <col min="7172" max="7172" width="12.28515625" style="5" customWidth="1"/>
    <col min="7173" max="7173" width="11.28515625" style="5" customWidth="1"/>
    <col min="7174" max="7174" width="10.7109375" style="5" customWidth="1"/>
    <col min="7175" max="7175" width="12.28515625" style="5" customWidth="1"/>
    <col min="7176" max="7176" width="11.28515625" style="5" customWidth="1"/>
    <col min="7177" max="7177" width="6.85546875" style="5" customWidth="1"/>
    <col min="7178" max="7404" width="2.42578125" style="5"/>
    <col min="7405" max="7412" width="2.42578125" style="5" customWidth="1"/>
    <col min="7413" max="7413" width="105.28515625" style="5" customWidth="1"/>
    <col min="7414" max="7414" width="15.28515625" style="5" customWidth="1"/>
    <col min="7415" max="7415" width="5.28515625" style="5" customWidth="1"/>
    <col min="7416" max="7424" width="2.42578125" style="5" customWidth="1"/>
    <col min="7425" max="7425" width="73.42578125" style="5" customWidth="1"/>
    <col min="7426" max="7426" width="17.85546875" style="5" customWidth="1"/>
    <col min="7427" max="7427" width="9.7109375" style="5" customWidth="1"/>
    <col min="7428" max="7428" width="12.28515625" style="5" customWidth="1"/>
    <col min="7429" max="7429" width="11.28515625" style="5" customWidth="1"/>
    <col min="7430" max="7430" width="10.7109375" style="5" customWidth="1"/>
    <col min="7431" max="7431" width="12.28515625" style="5" customWidth="1"/>
    <col min="7432" max="7432" width="11.28515625" style="5" customWidth="1"/>
    <col min="7433" max="7433" width="6.85546875" style="5" customWidth="1"/>
    <col min="7434" max="7660" width="2.42578125" style="5"/>
    <col min="7661" max="7668" width="2.42578125" style="5" customWidth="1"/>
    <col min="7669" max="7669" width="105.28515625" style="5" customWidth="1"/>
    <col min="7670" max="7670" width="15.28515625" style="5" customWidth="1"/>
    <col min="7671" max="7671" width="5.28515625" style="5" customWidth="1"/>
    <col min="7672" max="7680" width="2.42578125" style="5" customWidth="1"/>
    <col min="7681" max="7681" width="73.42578125" style="5" customWidth="1"/>
    <col min="7682" max="7682" width="17.85546875" style="5" customWidth="1"/>
    <col min="7683" max="7683" width="9.7109375" style="5" customWidth="1"/>
    <col min="7684" max="7684" width="12.28515625" style="5" customWidth="1"/>
    <col min="7685" max="7685" width="11.28515625" style="5" customWidth="1"/>
    <col min="7686" max="7686" width="10.7109375" style="5" customWidth="1"/>
    <col min="7687" max="7687" width="12.28515625" style="5" customWidth="1"/>
    <col min="7688" max="7688" width="11.28515625" style="5" customWidth="1"/>
    <col min="7689" max="7689" width="6.85546875" style="5" customWidth="1"/>
    <col min="7690" max="7916" width="2.42578125" style="5"/>
    <col min="7917" max="7924" width="2.42578125" style="5" customWidth="1"/>
    <col min="7925" max="7925" width="105.28515625" style="5" customWidth="1"/>
    <col min="7926" max="7926" width="15.28515625" style="5" customWidth="1"/>
    <col min="7927" max="7927" width="5.28515625" style="5" customWidth="1"/>
    <col min="7928" max="7936" width="2.42578125" style="5" customWidth="1"/>
    <col min="7937" max="7937" width="73.42578125" style="5" customWidth="1"/>
    <col min="7938" max="7938" width="17.85546875" style="5" customWidth="1"/>
    <col min="7939" max="7939" width="9.7109375" style="5" customWidth="1"/>
    <col min="7940" max="7940" width="12.28515625" style="5" customWidth="1"/>
    <col min="7941" max="7941" width="11.28515625" style="5" customWidth="1"/>
    <col min="7942" max="7942" width="10.7109375" style="5" customWidth="1"/>
    <col min="7943" max="7943" width="12.28515625" style="5" customWidth="1"/>
    <col min="7944" max="7944" width="11.28515625" style="5" customWidth="1"/>
    <col min="7945" max="7945" width="6.85546875" style="5" customWidth="1"/>
    <col min="7946" max="8172" width="2.42578125" style="5"/>
    <col min="8173" max="8180" width="2.42578125" style="5" customWidth="1"/>
    <col min="8181" max="8181" width="105.28515625" style="5" customWidth="1"/>
    <col min="8182" max="8182" width="15.28515625" style="5" customWidth="1"/>
    <col min="8183" max="8183" width="5.28515625" style="5" customWidth="1"/>
    <col min="8184" max="8192" width="2.42578125" style="5" customWidth="1"/>
    <col min="8193" max="8193" width="73.42578125" style="5" customWidth="1"/>
    <col min="8194" max="8194" width="17.85546875" style="5" customWidth="1"/>
    <col min="8195" max="8195" width="9.7109375" style="5" customWidth="1"/>
    <col min="8196" max="8196" width="12.28515625" style="5" customWidth="1"/>
    <col min="8197" max="8197" width="11.28515625" style="5" customWidth="1"/>
    <col min="8198" max="8198" width="10.7109375" style="5" customWidth="1"/>
    <col min="8199" max="8199" width="12.28515625" style="5" customWidth="1"/>
    <col min="8200" max="8200" width="11.28515625" style="5" customWidth="1"/>
    <col min="8201" max="8201" width="6.85546875" style="5" customWidth="1"/>
    <col min="8202" max="8428" width="2.42578125" style="5"/>
    <col min="8429" max="8436" width="2.42578125" style="5" customWidth="1"/>
    <col min="8437" max="8437" width="105.28515625" style="5" customWidth="1"/>
    <col min="8438" max="8438" width="15.28515625" style="5" customWidth="1"/>
    <col min="8439" max="8439" width="5.28515625" style="5" customWidth="1"/>
    <col min="8440" max="8448" width="2.42578125" style="5" customWidth="1"/>
    <col min="8449" max="8449" width="73.42578125" style="5" customWidth="1"/>
    <col min="8450" max="8450" width="17.85546875" style="5" customWidth="1"/>
    <col min="8451" max="8451" width="9.7109375" style="5" customWidth="1"/>
    <col min="8452" max="8452" width="12.28515625" style="5" customWidth="1"/>
    <col min="8453" max="8453" width="11.28515625" style="5" customWidth="1"/>
    <col min="8454" max="8454" width="10.7109375" style="5" customWidth="1"/>
    <col min="8455" max="8455" width="12.28515625" style="5" customWidth="1"/>
    <col min="8456" max="8456" width="11.28515625" style="5" customWidth="1"/>
    <col min="8457" max="8457" width="6.85546875" style="5" customWidth="1"/>
    <col min="8458" max="8684" width="2.42578125" style="5"/>
    <col min="8685" max="8692" width="2.42578125" style="5" customWidth="1"/>
    <col min="8693" max="8693" width="105.28515625" style="5" customWidth="1"/>
    <col min="8694" max="8694" width="15.28515625" style="5" customWidth="1"/>
    <col min="8695" max="8695" width="5.28515625" style="5" customWidth="1"/>
    <col min="8696" max="8704" width="2.42578125" style="5" customWidth="1"/>
    <col min="8705" max="8705" width="73.42578125" style="5" customWidth="1"/>
    <col min="8706" max="8706" width="17.85546875" style="5" customWidth="1"/>
    <col min="8707" max="8707" width="9.7109375" style="5" customWidth="1"/>
    <col min="8708" max="8708" width="12.28515625" style="5" customWidth="1"/>
    <col min="8709" max="8709" width="11.28515625" style="5" customWidth="1"/>
    <col min="8710" max="8710" width="10.7109375" style="5" customWidth="1"/>
    <col min="8711" max="8711" width="12.28515625" style="5" customWidth="1"/>
    <col min="8712" max="8712" width="11.28515625" style="5" customWidth="1"/>
    <col min="8713" max="8713" width="6.85546875" style="5" customWidth="1"/>
    <col min="8714" max="8940" width="2.42578125" style="5"/>
    <col min="8941" max="8948" width="2.42578125" style="5" customWidth="1"/>
    <col min="8949" max="8949" width="105.28515625" style="5" customWidth="1"/>
    <col min="8950" max="8950" width="15.28515625" style="5" customWidth="1"/>
    <col min="8951" max="8951" width="5.28515625" style="5" customWidth="1"/>
    <col min="8952" max="8960" width="2.42578125" style="5" customWidth="1"/>
    <col min="8961" max="8961" width="73.42578125" style="5" customWidth="1"/>
    <col min="8962" max="8962" width="17.85546875" style="5" customWidth="1"/>
    <col min="8963" max="8963" width="9.7109375" style="5" customWidth="1"/>
    <col min="8964" max="8964" width="12.28515625" style="5" customWidth="1"/>
    <col min="8965" max="8965" width="11.28515625" style="5" customWidth="1"/>
    <col min="8966" max="8966" width="10.7109375" style="5" customWidth="1"/>
    <col min="8967" max="8967" width="12.28515625" style="5" customWidth="1"/>
    <col min="8968" max="8968" width="11.28515625" style="5" customWidth="1"/>
    <col min="8969" max="8969" width="6.85546875" style="5" customWidth="1"/>
    <col min="8970" max="9196" width="2.42578125" style="5"/>
    <col min="9197" max="9204" width="2.42578125" style="5" customWidth="1"/>
    <col min="9205" max="9205" width="105.28515625" style="5" customWidth="1"/>
    <col min="9206" max="9206" width="15.28515625" style="5" customWidth="1"/>
    <col min="9207" max="9207" width="5.28515625" style="5" customWidth="1"/>
    <col min="9208" max="9216" width="2.42578125" style="5" customWidth="1"/>
    <col min="9217" max="9217" width="73.42578125" style="5" customWidth="1"/>
    <col min="9218" max="9218" width="17.85546875" style="5" customWidth="1"/>
    <col min="9219" max="9219" width="9.7109375" style="5" customWidth="1"/>
    <col min="9220" max="9220" width="12.28515625" style="5" customWidth="1"/>
    <col min="9221" max="9221" width="11.28515625" style="5" customWidth="1"/>
    <col min="9222" max="9222" width="10.7109375" style="5" customWidth="1"/>
    <col min="9223" max="9223" width="12.28515625" style="5" customWidth="1"/>
    <col min="9224" max="9224" width="11.28515625" style="5" customWidth="1"/>
    <col min="9225" max="9225" width="6.85546875" style="5" customWidth="1"/>
    <col min="9226" max="9452" width="2.42578125" style="5"/>
    <col min="9453" max="9460" width="2.42578125" style="5" customWidth="1"/>
    <col min="9461" max="9461" width="105.28515625" style="5" customWidth="1"/>
    <col min="9462" max="9462" width="15.28515625" style="5" customWidth="1"/>
    <col min="9463" max="9463" width="5.28515625" style="5" customWidth="1"/>
    <col min="9464" max="9472" width="2.42578125" style="5" customWidth="1"/>
    <col min="9473" max="9473" width="73.42578125" style="5" customWidth="1"/>
    <col min="9474" max="9474" width="17.85546875" style="5" customWidth="1"/>
    <col min="9475" max="9475" width="9.7109375" style="5" customWidth="1"/>
    <col min="9476" max="9476" width="12.28515625" style="5" customWidth="1"/>
    <col min="9477" max="9477" width="11.28515625" style="5" customWidth="1"/>
    <col min="9478" max="9478" width="10.7109375" style="5" customWidth="1"/>
    <col min="9479" max="9479" width="12.28515625" style="5" customWidth="1"/>
    <col min="9480" max="9480" width="11.28515625" style="5" customWidth="1"/>
    <col min="9481" max="9481" width="6.85546875" style="5" customWidth="1"/>
    <col min="9482" max="9708" width="2.42578125" style="5"/>
    <col min="9709" max="9716" width="2.42578125" style="5" customWidth="1"/>
    <col min="9717" max="9717" width="105.28515625" style="5" customWidth="1"/>
    <col min="9718" max="9718" width="15.28515625" style="5" customWidth="1"/>
    <col min="9719" max="9719" width="5.28515625" style="5" customWidth="1"/>
    <col min="9720" max="9728" width="2.42578125" style="5" customWidth="1"/>
    <col min="9729" max="9729" width="73.42578125" style="5" customWidth="1"/>
    <col min="9730" max="9730" width="17.85546875" style="5" customWidth="1"/>
    <col min="9731" max="9731" width="9.7109375" style="5" customWidth="1"/>
    <col min="9732" max="9732" width="12.28515625" style="5" customWidth="1"/>
    <col min="9733" max="9733" width="11.28515625" style="5" customWidth="1"/>
    <col min="9734" max="9734" width="10.7109375" style="5" customWidth="1"/>
    <col min="9735" max="9735" width="12.28515625" style="5" customWidth="1"/>
    <col min="9736" max="9736" width="11.28515625" style="5" customWidth="1"/>
    <col min="9737" max="9737" width="6.85546875" style="5" customWidth="1"/>
    <col min="9738" max="9964" width="2.42578125" style="5"/>
    <col min="9965" max="9972" width="2.42578125" style="5" customWidth="1"/>
    <col min="9973" max="9973" width="105.28515625" style="5" customWidth="1"/>
    <col min="9974" max="9974" width="15.28515625" style="5" customWidth="1"/>
    <col min="9975" max="9975" width="5.28515625" style="5" customWidth="1"/>
    <col min="9976" max="9984" width="2.42578125" style="5" customWidth="1"/>
    <col min="9985" max="9985" width="73.42578125" style="5" customWidth="1"/>
    <col min="9986" max="9986" width="17.85546875" style="5" customWidth="1"/>
    <col min="9987" max="9987" width="9.7109375" style="5" customWidth="1"/>
    <col min="9988" max="9988" width="12.28515625" style="5" customWidth="1"/>
    <col min="9989" max="9989" width="11.28515625" style="5" customWidth="1"/>
    <col min="9990" max="9990" width="10.7109375" style="5" customWidth="1"/>
    <col min="9991" max="9991" width="12.28515625" style="5" customWidth="1"/>
    <col min="9992" max="9992" width="11.28515625" style="5" customWidth="1"/>
    <col min="9993" max="9993" width="6.85546875" style="5" customWidth="1"/>
    <col min="9994" max="10220" width="2.42578125" style="5"/>
    <col min="10221" max="10228" width="2.42578125" style="5" customWidth="1"/>
    <col min="10229" max="10229" width="105.28515625" style="5" customWidth="1"/>
    <col min="10230" max="10230" width="15.28515625" style="5" customWidth="1"/>
    <col min="10231" max="10231" width="5.28515625" style="5" customWidth="1"/>
    <col min="10232" max="10240" width="2.42578125" style="5" customWidth="1"/>
    <col min="10241" max="10241" width="73.42578125" style="5" customWidth="1"/>
    <col min="10242" max="10242" width="17.85546875" style="5" customWidth="1"/>
    <col min="10243" max="10243" width="9.7109375" style="5" customWidth="1"/>
    <col min="10244" max="10244" width="12.28515625" style="5" customWidth="1"/>
    <col min="10245" max="10245" width="11.28515625" style="5" customWidth="1"/>
    <col min="10246" max="10246" width="10.7109375" style="5" customWidth="1"/>
    <col min="10247" max="10247" width="12.28515625" style="5" customWidth="1"/>
    <col min="10248" max="10248" width="11.28515625" style="5" customWidth="1"/>
    <col min="10249" max="10249" width="6.85546875" style="5" customWidth="1"/>
    <col min="10250" max="10476" width="2.42578125" style="5"/>
    <col min="10477" max="10484" width="2.42578125" style="5" customWidth="1"/>
    <col min="10485" max="10485" width="105.28515625" style="5" customWidth="1"/>
    <col min="10486" max="10486" width="15.28515625" style="5" customWidth="1"/>
    <col min="10487" max="10487" width="5.28515625" style="5" customWidth="1"/>
    <col min="10488" max="10496" width="2.42578125" style="5" customWidth="1"/>
    <col min="10497" max="10497" width="73.42578125" style="5" customWidth="1"/>
    <col min="10498" max="10498" width="17.85546875" style="5" customWidth="1"/>
    <col min="10499" max="10499" width="9.7109375" style="5" customWidth="1"/>
    <col min="10500" max="10500" width="12.28515625" style="5" customWidth="1"/>
    <col min="10501" max="10501" width="11.28515625" style="5" customWidth="1"/>
    <col min="10502" max="10502" width="10.7109375" style="5" customWidth="1"/>
    <col min="10503" max="10503" width="12.28515625" style="5" customWidth="1"/>
    <col min="10504" max="10504" width="11.28515625" style="5" customWidth="1"/>
    <col min="10505" max="10505" width="6.85546875" style="5" customWidth="1"/>
    <col min="10506" max="10732" width="2.42578125" style="5"/>
    <col min="10733" max="10740" width="2.42578125" style="5" customWidth="1"/>
    <col min="10741" max="10741" width="105.28515625" style="5" customWidth="1"/>
    <col min="10742" max="10742" width="15.28515625" style="5" customWidth="1"/>
    <col min="10743" max="10743" width="5.28515625" style="5" customWidth="1"/>
    <col min="10744" max="10752" width="2.42578125" style="5" customWidth="1"/>
    <col min="10753" max="10753" width="73.42578125" style="5" customWidth="1"/>
    <col min="10754" max="10754" width="17.85546875" style="5" customWidth="1"/>
    <col min="10755" max="10755" width="9.7109375" style="5" customWidth="1"/>
    <col min="10756" max="10756" width="12.28515625" style="5" customWidth="1"/>
    <col min="10757" max="10757" width="11.28515625" style="5" customWidth="1"/>
    <col min="10758" max="10758" width="10.7109375" style="5" customWidth="1"/>
    <col min="10759" max="10759" width="12.28515625" style="5" customWidth="1"/>
    <col min="10760" max="10760" width="11.28515625" style="5" customWidth="1"/>
    <col min="10761" max="10761" width="6.85546875" style="5" customWidth="1"/>
    <col min="10762" max="10988" width="2.42578125" style="5"/>
    <col min="10989" max="10996" width="2.42578125" style="5" customWidth="1"/>
    <col min="10997" max="10997" width="105.28515625" style="5" customWidth="1"/>
    <col min="10998" max="10998" width="15.28515625" style="5" customWidth="1"/>
    <col min="10999" max="10999" width="5.28515625" style="5" customWidth="1"/>
    <col min="11000" max="11008" width="2.42578125" style="5" customWidth="1"/>
    <col min="11009" max="11009" width="73.42578125" style="5" customWidth="1"/>
    <col min="11010" max="11010" width="17.85546875" style="5" customWidth="1"/>
    <col min="11011" max="11011" width="9.7109375" style="5" customWidth="1"/>
    <col min="11012" max="11012" width="12.28515625" style="5" customWidth="1"/>
    <col min="11013" max="11013" width="11.28515625" style="5" customWidth="1"/>
    <col min="11014" max="11014" width="10.7109375" style="5" customWidth="1"/>
    <col min="11015" max="11015" width="12.28515625" style="5" customWidth="1"/>
    <col min="11016" max="11016" width="11.28515625" style="5" customWidth="1"/>
    <col min="11017" max="11017" width="6.85546875" style="5" customWidth="1"/>
    <col min="11018" max="11244" width="2.42578125" style="5"/>
    <col min="11245" max="11252" width="2.42578125" style="5" customWidth="1"/>
    <col min="11253" max="11253" width="105.28515625" style="5" customWidth="1"/>
    <col min="11254" max="11254" width="15.28515625" style="5" customWidth="1"/>
    <col min="11255" max="11255" width="5.28515625" style="5" customWidth="1"/>
    <col min="11256" max="11264" width="2.42578125" style="5" customWidth="1"/>
    <col min="11265" max="11265" width="73.42578125" style="5" customWidth="1"/>
    <col min="11266" max="11266" width="17.85546875" style="5" customWidth="1"/>
    <col min="11267" max="11267" width="9.7109375" style="5" customWidth="1"/>
    <col min="11268" max="11268" width="12.28515625" style="5" customWidth="1"/>
    <col min="11269" max="11269" width="11.28515625" style="5" customWidth="1"/>
    <col min="11270" max="11270" width="10.7109375" style="5" customWidth="1"/>
    <col min="11271" max="11271" width="12.28515625" style="5" customWidth="1"/>
    <col min="11272" max="11272" width="11.28515625" style="5" customWidth="1"/>
    <col min="11273" max="11273" width="6.85546875" style="5" customWidth="1"/>
    <col min="11274" max="11500" width="2.42578125" style="5"/>
    <col min="11501" max="11508" width="2.42578125" style="5" customWidth="1"/>
    <col min="11509" max="11509" width="105.28515625" style="5" customWidth="1"/>
    <col min="11510" max="11510" width="15.28515625" style="5" customWidth="1"/>
    <col min="11511" max="11511" width="5.28515625" style="5" customWidth="1"/>
    <col min="11512" max="11520" width="2.42578125" style="5" customWidth="1"/>
    <col min="11521" max="11521" width="73.42578125" style="5" customWidth="1"/>
    <col min="11522" max="11522" width="17.85546875" style="5" customWidth="1"/>
    <col min="11523" max="11523" width="9.7109375" style="5" customWidth="1"/>
    <col min="11524" max="11524" width="12.28515625" style="5" customWidth="1"/>
    <col min="11525" max="11525" width="11.28515625" style="5" customWidth="1"/>
    <col min="11526" max="11526" width="10.7109375" style="5" customWidth="1"/>
    <col min="11527" max="11527" width="12.28515625" style="5" customWidth="1"/>
    <col min="11528" max="11528" width="11.28515625" style="5" customWidth="1"/>
    <col min="11529" max="11529" width="6.85546875" style="5" customWidth="1"/>
    <col min="11530" max="11756" width="2.42578125" style="5"/>
    <col min="11757" max="11764" width="2.42578125" style="5" customWidth="1"/>
    <col min="11765" max="11765" width="105.28515625" style="5" customWidth="1"/>
    <col min="11766" max="11766" width="15.28515625" style="5" customWidth="1"/>
    <col min="11767" max="11767" width="5.28515625" style="5" customWidth="1"/>
    <col min="11768" max="11776" width="2.42578125" style="5" customWidth="1"/>
    <col min="11777" max="11777" width="73.42578125" style="5" customWidth="1"/>
    <col min="11778" max="11778" width="17.85546875" style="5" customWidth="1"/>
    <col min="11779" max="11779" width="9.7109375" style="5" customWidth="1"/>
    <col min="11780" max="11780" width="12.28515625" style="5" customWidth="1"/>
    <col min="11781" max="11781" width="11.28515625" style="5" customWidth="1"/>
    <col min="11782" max="11782" width="10.7109375" style="5" customWidth="1"/>
    <col min="11783" max="11783" width="12.28515625" style="5" customWidth="1"/>
    <col min="11784" max="11784" width="11.28515625" style="5" customWidth="1"/>
    <col min="11785" max="11785" width="6.85546875" style="5" customWidth="1"/>
    <col min="11786" max="12012" width="2.42578125" style="5"/>
    <col min="12013" max="12020" width="2.42578125" style="5" customWidth="1"/>
    <col min="12021" max="12021" width="105.28515625" style="5" customWidth="1"/>
    <col min="12022" max="12022" width="15.28515625" style="5" customWidth="1"/>
    <col min="12023" max="12023" width="5.28515625" style="5" customWidth="1"/>
    <col min="12024" max="12032" width="2.42578125" style="5" customWidth="1"/>
    <col min="12033" max="12033" width="73.42578125" style="5" customWidth="1"/>
    <col min="12034" max="12034" width="17.85546875" style="5" customWidth="1"/>
    <col min="12035" max="12035" width="9.7109375" style="5" customWidth="1"/>
    <col min="12036" max="12036" width="12.28515625" style="5" customWidth="1"/>
    <col min="12037" max="12037" width="11.28515625" style="5" customWidth="1"/>
    <col min="12038" max="12038" width="10.7109375" style="5" customWidth="1"/>
    <col min="12039" max="12039" width="12.28515625" style="5" customWidth="1"/>
    <col min="12040" max="12040" width="11.28515625" style="5" customWidth="1"/>
    <col min="12041" max="12041" width="6.85546875" style="5" customWidth="1"/>
    <col min="12042" max="12268" width="2.42578125" style="5"/>
    <col min="12269" max="12276" width="2.42578125" style="5" customWidth="1"/>
    <col min="12277" max="12277" width="105.28515625" style="5" customWidth="1"/>
    <col min="12278" max="12278" width="15.28515625" style="5" customWidth="1"/>
    <col min="12279" max="12279" width="5.28515625" style="5" customWidth="1"/>
    <col min="12280" max="12288" width="2.42578125" style="5" customWidth="1"/>
    <col min="12289" max="12289" width="73.42578125" style="5" customWidth="1"/>
    <col min="12290" max="12290" width="17.85546875" style="5" customWidth="1"/>
    <col min="12291" max="12291" width="9.7109375" style="5" customWidth="1"/>
    <col min="12292" max="12292" width="12.28515625" style="5" customWidth="1"/>
    <col min="12293" max="12293" width="11.28515625" style="5" customWidth="1"/>
    <col min="12294" max="12294" width="10.7109375" style="5" customWidth="1"/>
    <col min="12295" max="12295" width="12.28515625" style="5" customWidth="1"/>
    <col min="12296" max="12296" width="11.28515625" style="5" customWidth="1"/>
    <col min="12297" max="12297" width="6.85546875" style="5" customWidth="1"/>
    <col min="12298" max="12524" width="2.42578125" style="5"/>
    <col min="12525" max="12532" width="2.42578125" style="5" customWidth="1"/>
    <col min="12533" max="12533" width="105.28515625" style="5" customWidth="1"/>
    <col min="12534" max="12534" width="15.28515625" style="5" customWidth="1"/>
    <col min="12535" max="12535" width="5.28515625" style="5" customWidth="1"/>
    <col min="12536" max="12544" width="2.42578125" style="5" customWidth="1"/>
    <col min="12545" max="12545" width="73.42578125" style="5" customWidth="1"/>
    <col min="12546" max="12546" width="17.85546875" style="5" customWidth="1"/>
    <col min="12547" max="12547" width="9.7109375" style="5" customWidth="1"/>
    <col min="12548" max="12548" width="12.28515625" style="5" customWidth="1"/>
    <col min="12549" max="12549" width="11.28515625" style="5" customWidth="1"/>
    <col min="12550" max="12550" width="10.7109375" style="5" customWidth="1"/>
    <col min="12551" max="12551" width="12.28515625" style="5" customWidth="1"/>
    <col min="12552" max="12552" width="11.28515625" style="5" customWidth="1"/>
    <col min="12553" max="12553" width="6.85546875" style="5" customWidth="1"/>
    <col min="12554" max="12780" width="2.42578125" style="5"/>
    <col min="12781" max="12788" width="2.42578125" style="5" customWidth="1"/>
    <col min="12789" max="12789" width="105.28515625" style="5" customWidth="1"/>
    <col min="12790" max="12790" width="15.28515625" style="5" customWidth="1"/>
    <col min="12791" max="12791" width="5.28515625" style="5" customWidth="1"/>
    <col min="12792" max="12800" width="2.42578125" style="5" customWidth="1"/>
    <col min="12801" max="12801" width="73.42578125" style="5" customWidth="1"/>
    <col min="12802" max="12802" width="17.85546875" style="5" customWidth="1"/>
    <col min="12803" max="12803" width="9.7109375" style="5" customWidth="1"/>
    <col min="12804" max="12804" width="12.28515625" style="5" customWidth="1"/>
    <col min="12805" max="12805" width="11.28515625" style="5" customWidth="1"/>
    <col min="12806" max="12806" width="10.7109375" style="5" customWidth="1"/>
    <col min="12807" max="12807" width="12.28515625" style="5" customWidth="1"/>
    <col min="12808" max="12808" width="11.28515625" style="5" customWidth="1"/>
    <col min="12809" max="12809" width="6.85546875" style="5" customWidth="1"/>
    <col min="12810" max="13036" width="2.42578125" style="5"/>
    <col min="13037" max="13044" width="2.42578125" style="5" customWidth="1"/>
    <col min="13045" max="13045" width="105.28515625" style="5" customWidth="1"/>
    <col min="13046" max="13046" width="15.28515625" style="5" customWidth="1"/>
    <col min="13047" max="13047" width="5.28515625" style="5" customWidth="1"/>
    <col min="13048" max="13056" width="2.42578125" style="5" customWidth="1"/>
    <col min="13057" max="13057" width="73.42578125" style="5" customWidth="1"/>
    <col min="13058" max="13058" width="17.85546875" style="5" customWidth="1"/>
    <col min="13059" max="13059" width="9.7109375" style="5" customWidth="1"/>
    <col min="13060" max="13060" width="12.28515625" style="5" customWidth="1"/>
    <col min="13061" max="13061" width="11.28515625" style="5" customWidth="1"/>
    <col min="13062" max="13062" width="10.7109375" style="5" customWidth="1"/>
    <col min="13063" max="13063" width="12.28515625" style="5" customWidth="1"/>
    <col min="13064" max="13064" width="11.28515625" style="5" customWidth="1"/>
    <col min="13065" max="13065" width="6.85546875" style="5" customWidth="1"/>
    <col min="13066" max="13292" width="2.42578125" style="5"/>
    <col min="13293" max="13300" width="2.42578125" style="5" customWidth="1"/>
    <col min="13301" max="13301" width="105.28515625" style="5" customWidth="1"/>
    <col min="13302" max="13302" width="15.28515625" style="5" customWidth="1"/>
    <col min="13303" max="13303" width="5.28515625" style="5" customWidth="1"/>
    <col min="13304" max="13312" width="2.42578125" style="5" customWidth="1"/>
    <col min="13313" max="13313" width="73.42578125" style="5" customWidth="1"/>
    <col min="13314" max="13314" width="17.85546875" style="5" customWidth="1"/>
    <col min="13315" max="13315" width="9.7109375" style="5" customWidth="1"/>
    <col min="13316" max="13316" width="12.28515625" style="5" customWidth="1"/>
    <col min="13317" max="13317" width="11.28515625" style="5" customWidth="1"/>
    <col min="13318" max="13318" width="10.7109375" style="5" customWidth="1"/>
    <col min="13319" max="13319" width="12.28515625" style="5" customWidth="1"/>
    <col min="13320" max="13320" width="11.28515625" style="5" customWidth="1"/>
    <col min="13321" max="13321" width="6.85546875" style="5" customWidth="1"/>
    <col min="13322" max="13548" width="2.42578125" style="5"/>
    <col min="13549" max="13556" width="2.42578125" style="5" customWidth="1"/>
    <col min="13557" max="13557" width="105.28515625" style="5" customWidth="1"/>
    <col min="13558" max="13558" width="15.28515625" style="5" customWidth="1"/>
    <col min="13559" max="13559" width="5.28515625" style="5" customWidth="1"/>
    <col min="13560" max="13568" width="2.42578125" style="5" customWidth="1"/>
    <col min="13569" max="13569" width="73.42578125" style="5" customWidth="1"/>
    <col min="13570" max="13570" width="17.85546875" style="5" customWidth="1"/>
    <col min="13571" max="13571" width="9.7109375" style="5" customWidth="1"/>
    <col min="13572" max="13572" width="12.28515625" style="5" customWidth="1"/>
    <col min="13573" max="13573" width="11.28515625" style="5" customWidth="1"/>
    <col min="13574" max="13574" width="10.7109375" style="5" customWidth="1"/>
    <col min="13575" max="13575" width="12.28515625" style="5" customWidth="1"/>
    <col min="13576" max="13576" width="11.28515625" style="5" customWidth="1"/>
    <col min="13577" max="13577" width="6.85546875" style="5" customWidth="1"/>
    <col min="13578" max="13804" width="2.42578125" style="5"/>
    <col min="13805" max="13812" width="2.42578125" style="5" customWidth="1"/>
    <col min="13813" max="13813" width="105.28515625" style="5" customWidth="1"/>
    <col min="13814" max="13814" width="15.28515625" style="5" customWidth="1"/>
    <col min="13815" max="13815" width="5.28515625" style="5" customWidth="1"/>
    <col min="13816" max="13824" width="2.42578125" style="5" customWidth="1"/>
    <col min="13825" max="13825" width="73.42578125" style="5" customWidth="1"/>
    <col min="13826" max="13826" width="17.85546875" style="5" customWidth="1"/>
    <col min="13827" max="13827" width="9.7109375" style="5" customWidth="1"/>
    <col min="13828" max="13828" width="12.28515625" style="5" customWidth="1"/>
    <col min="13829" max="13829" width="11.28515625" style="5" customWidth="1"/>
    <col min="13830" max="13830" width="10.7109375" style="5" customWidth="1"/>
    <col min="13831" max="13831" width="12.28515625" style="5" customWidth="1"/>
    <col min="13832" max="13832" width="11.28515625" style="5" customWidth="1"/>
    <col min="13833" max="13833" width="6.85546875" style="5" customWidth="1"/>
    <col min="13834" max="14060" width="2.42578125" style="5"/>
    <col min="14061" max="14068" width="2.42578125" style="5" customWidth="1"/>
    <col min="14069" max="14069" width="105.28515625" style="5" customWidth="1"/>
    <col min="14070" max="14070" width="15.28515625" style="5" customWidth="1"/>
    <col min="14071" max="14071" width="5.28515625" style="5" customWidth="1"/>
    <col min="14072" max="14080" width="2.42578125" style="5" customWidth="1"/>
    <col min="14081" max="14081" width="73.42578125" style="5" customWidth="1"/>
    <col min="14082" max="14082" width="17.85546875" style="5" customWidth="1"/>
    <col min="14083" max="14083" width="9.7109375" style="5" customWidth="1"/>
    <col min="14084" max="14084" width="12.28515625" style="5" customWidth="1"/>
    <col min="14085" max="14085" width="11.28515625" style="5" customWidth="1"/>
    <col min="14086" max="14086" width="10.7109375" style="5" customWidth="1"/>
    <col min="14087" max="14087" width="12.28515625" style="5" customWidth="1"/>
    <col min="14088" max="14088" width="11.28515625" style="5" customWidth="1"/>
    <col min="14089" max="14089" width="6.85546875" style="5" customWidth="1"/>
    <col min="14090" max="14316" width="2.42578125" style="5"/>
    <col min="14317" max="14324" width="2.42578125" style="5" customWidth="1"/>
    <col min="14325" max="14325" width="105.28515625" style="5" customWidth="1"/>
    <col min="14326" max="14326" width="15.28515625" style="5" customWidth="1"/>
    <col min="14327" max="14327" width="5.28515625" style="5" customWidth="1"/>
    <col min="14328" max="14336" width="2.42578125" style="5" customWidth="1"/>
    <col min="14337" max="14337" width="73.42578125" style="5" customWidth="1"/>
    <col min="14338" max="14338" width="17.85546875" style="5" customWidth="1"/>
    <col min="14339" max="14339" width="9.7109375" style="5" customWidth="1"/>
    <col min="14340" max="14340" width="12.28515625" style="5" customWidth="1"/>
    <col min="14341" max="14341" width="11.28515625" style="5" customWidth="1"/>
    <col min="14342" max="14342" width="10.7109375" style="5" customWidth="1"/>
    <col min="14343" max="14343" width="12.28515625" style="5" customWidth="1"/>
    <col min="14344" max="14344" width="11.28515625" style="5" customWidth="1"/>
    <col min="14345" max="14345" width="6.85546875" style="5" customWidth="1"/>
    <col min="14346" max="14572" width="2.42578125" style="5"/>
    <col min="14573" max="14580" width="2.42578125" style="5" customWidth="1"/>
    <col min="14581" max="14581" width="105.28515625" style="5" customWidth="1"/>
    <col min="14582" max="14582" width="15.28515625" style="5" customWidth="1"/>
    <col min="14583" max="14583" width="5.28515625" style="5" customWidth="1"/>
    <col min="14584" max="14592" width="2.42578125" style="5" customWidth="1"/>
    <col min="14593" max="14593" width="73.42578125" style="5" customWidth="1"/>
    <col min="14594" max="14594" width="17.85546875" style="5" customWidth="1"/>
    <col min="14595" max="14595" width="9.7109375" style="5" customWidth="1"/>
    <col min="14596" max="14596" width="12.28515625" style="5" customWidth="1"/>
    <col min="14597" max="14597" width="11.28515625" style="5" customWidth="1"/>
    <col min="14598" max="14598" width="10.7109375" style="5" customWidth="1"/>
    <col min="14599" max="14599" width="12.28515625" style="5" customWidth="1"/>
    <col min="14600" max="14600" width="11.28515625" style="5" customWidth="1"/>
    <col min="14601" max="14601" width="6.85546875" style="5" customWidth="1"/>
    <col min="14602" max="14828" width="2.42578125" style="5"/>
    <col min="14829" max="14836" width="2.42578125" style="5" customWidth="1"/>
    <col min="14837" max="14837" width="105.28515625" style="5" customWidth="1"/>
    <col min="14838" max="14838" width="15.28515625" style="5" customWidth="1"/>
    <col min="14839" max="14839" width="5.28515625" style="5" customWidth="1"/>
    <col min="14840" max="14848" width="2.42578125" style="5" customWidth="1"/>
    <col min="14849" max="14849" width="73.42578125" style="5" customWidth="1"/>
    <col min="14850" max="14850" width="17.85546875" style="5" customWidth="1"/>
    <col min="14851" max="14851" width="9.7109375" style="5" customWidth="1"/>
    <col min="14852" max="14852" width="12.28515625" style="5" customWidth="1"/>
    <col min="14853" max="14853" width="11.28515625" style="5" customWidth="1"/>
    <col min="14854" max="14854" width="10.7109375" style="5" customWidth="1"/>
    <col min="14855" max="14855" width="12.28515625" style="5" customWidth="1"/>
    <col min="14856" max="14856" width="11.28515625" style="5" customWidth="1"/>
    <col min="14857" max="14857" width="6.85546875" style="5" customWidth="1"/>
    <col min="14858" max="15084" width="2.42578125" style="5"/>
    <col min="15085" max="15092" width="2.42578125" style="5" customWidth="1"/>
    <col min="15093" max="15093" width="105.28515625" style="5" customWidth="1"/>
    <col min="15094" max="15094" width="15.28515625" style="5" customWidth="1"/>
    <col min="15095" max="15095" width="5.28515625" style="5" customWidth="1"/>
    <col min="15096" max="15104" width="2.42578125" style="5" customWidth="1"/>
    <col min="15105" max="15105" width="73.42578125" style="5" customWidth="1"/>
    <col min="15106" max="15106" width="17.85546875" style="5" customWidth="1"/>
    <col min="15107" max="15107" width="9.7109375" style="5" customWidth="1"/>
    <col min="15108" max="15108" width="12.28515625" style="5" customWidth="1"/>
    <col min="15109" max="15109" width="11.28515625" style="5" customWidth="1"/>
    <col min="15110" max="15110" width="10.7109375" style="5" customWidth="1"/>
    <col min="15111" max="15111" width="12.28515625" style="5" customWidth="1"/>
    <col min="15112" max="15112" width="11.28515625" style="5" customWidth="1"/>
    <col min="15113" max="15113" width="6.85546875" style="5" customWidth="1"/>
    <col min="15114" max="15340" width="2.42578125" style="5"/>
    <col min="15341" max="15348" width="2.42578125" style="5" customWidth="1"/>
    <col min="15349" max="15349" width="105.28515625" style="5" customWidth="1"/>
    <col min="15350" max="15350" width="15.28515625" style="5" customWidth="1"/>
    <col min="15351" max="15351" width="5.28515625" style="5" customWidth="1"/>
    <col min="15352" max="15360" width="2.42578125" style="5" customWidth="1"/>
    <col min="15361" max="15361" width="73.42578125" style="5" customWidth="1"/>
    <col min="15362" max="15362" width="17.85546875" style="5" customWidth="1"/>
    <col min="15363" max="15363" width="9.7109375" style="5" customWidth="1"/>
    <col min="15364" max="15364" width="12.28515625" style="5" customWidth="1"/>
    <col min="15365" max="15365" width="11.28515625" style="5" customWidth="1"/>
    <col min="15366" max="15366" width="10.7109375" style="5" customWidth="1"/>
    <col min="15367" max="15367" width="12.28515625" style="5" customWidth="1"/>
    <col min="15368" max="15368" width="11.28515625" style="5" customWidth="1"/>
    <col min="15369" max="15369" width="6.85546875" style="5" customWidth="1"/>
    <col min="15370" max="15596" width="2.42578125" style="5"/>
    <col min="15597" max="15604" width="2.42578125" style="5" customWidth="1"/>
    <col min="15605" max="15605" width="105.28515625" style="5" customWidth="1"/>
    <col min="15606" max="15606" width="15.28515625" style="5" customWidth="1"/>
    <col min="15607" max="15607" width="5.28515625" style="5" customWidth="1"/>
    <col min="15608" max="15616" width="2.42578125" style="5" customWidth="1"/>
    <col min="15617" max="15617" width="73.42578125" style="5" customWidth="1"/>
    <col min="15618" max="15618" width="17.85546875" style="5" customWidth="1"/>
    <col min="15619" max="15619" width="9.7109375" style="5" customWidth="1"/>
    <col min="15620" max="15620" width="12.28515625" style="5" customWidth="1"/>
    <col min="15621" max="15621" width="11.28515625" style="5" customWidth="1"/>
    <col min="15622" max="15622" width="10.7109375" style="5" customWidth="1"/>
    <col min="15623" max="15623" width="12.28515625" style="5" customWidth="1"/>
    <col min="15624" max="15624" width="11.28515625" style="5" customWidth="1"/>
    <col min="15625" max="15625" width="6.85546875" style="5" customWidth="1"/>
    <col min="15626" max="15852" width="2.42578125" style="5"/>
    <col min="15853" max="15860" width="2.42578125" style="5" customWidth="1"/>
    <col min="15861" max="15861" width="105.28515625" style="5" customWidth="1"/>
    <col min="15862" max="15862" width="15.28515625" style="5" customWidth="1"/>
    <col min="15863" max="15863" width="5.28515625" style="5" customWidth="1"/>
    <col min="15864" max="15872" width="2.42578125" style="5" customWidth="1"/>
    <col min="15873" max="15873" width="73.42578125" style="5" customWidth="1"/>
    <col min="15874" max="15874" width="17.85546875" style="5" customWidth="1"/>
    <col min="15875" max="15875" width="9.7109375" style="5" customWidth="1"/>
    <col min="15876" max="15876" width="12.28515625" style="5" customWidth="1"/>
    <col min="15877" max="15877" width="11.28515625" style="5" customWidth="1"/>
    <col min="15878" max="15878" width="10.7109375" style="5" customWidth="1"/>
    <col min="15879" max="15879" width="12.28515625" style="5" customWidth="1"/>
    <col min="15880" max="15880" width="11.28515625" style="5" customWidth="1"/>
    <col min="15881" max="15881" width="6.85546875" style="5" customWidth="1"/>
    <col min="15882" max="16108" width="2.42578125" style="5"/>
    <col min="16109" max="16116" width="2.42578125" style="5" customWidth="1"/>
    <col min="16117" max="16117" width="105.28515625" style="5" customWidth="1"/>
    <col min="16118" max="16118" width="15.28515625" style="5" customWidth="1"/>
    <col min="16119" max="16119" width="5.28515625" style="5" customWidth="1"/>
    <col min="16120" max="16128" width="2.42578125" style="5" customWidth="1"/>
    <col min="16129" max="16129" width="73.42578125" style="5" customWidth="1"/>
    <col min="16130" max="16130" width="17.85546875" style="5" customWidth="1"/>
    <col min="16131" max="16131" width="9.7109375" style="5" customWidth="1"/>
    <col min="16132" max="16132" width="12.28515625" style="5" customWidth="1"/>
    <col min="16133" max="16133" width="11.28515625" style="5" customWidth="1"/>
    <col min="16134" max="16134" width="10.7109375" style="5" customWidth="1"/>
    <col min="16135" max="16135" width="12.28515625" style="5" customWidth="1"/>
    <col min="16136" max="16136" width="11.28515625" style="5" customWidth="1"/>
    <col min="16137" max="16137" width="6.85546875" style="5" customWidth="1"/>
    <col min="16138" max="16384" width="2.42578125" style="5"/>
  </cols>
  <sheetData>
    <row r="1" spans="1:11" x14ac:dyDescent="0.2">
      <c r="A1" s="3" t="s">
        <v>136</v>
      </c>
      <c r="B1" s="13">
        <f>Monto_Oferta</f>
        <v>0</v>
      </c>
      <c r="C1" s="4"/>
    </row>
    <row r="2" spans="1:11" x14ac:dyDescent="0.2">
      <c r="A2" s="3"/>
      <c r="B2" s="12" t="str">
        <f>FIXED(ABS(B1),2,TRUE)</f>
        <v>0,00</v>
      </c>
      <c r="C2" s="6"/>
    </row>
    <row r="3" spans="1:11" x14ac:dyDescent="0.2">
      <c r="A3" s="7" t="str">
        <f>TRIM("El presente presupuesto asciende a la suma de Pesos: "&amp;J5&amp;J7&amp;J8&amp;J9&amp;J10&amp;J11&amp;J12&amp;J13&amp;J14&amp;J15&amp;J16&amp;J17&amp;J18&amp;J19&amp;J20&amp;J21&amp;J22&amp;J23&amp;J24)</f>
        <v>El presente presupuesto asciende a la suma de Pesos: CERO CON 00/100.-</v>
      </c>
      <c r="B3" s="7"/>
      <c r="C3" s="7"/>
    </row>
    <row r="4" spans="1:11" x14ac:dyDescent="0.2">
      <c r="A4" s="7"/>
      <c r="B4" s="7"/>
      <c r="C4" s="7"/>
    </row>
    <row r="5" spans="1:11" ht="12.75" hidden="1" customHeight="1" x14ac:dyDescent="0.2">
      <c r="A5" s="6"/>
      <c r="D5" s="8" t="s">
        <v>47</v>
      </c>
      <c r="E5" s="8" t="s">
        <v>5</v>
      </c>
      <c r="F5" s="8" t="s">
        <v>4</v>
      </c>
      <c r="G5" s="8" t="s">
        <v>4</v>
      </c>
      <c r="H5" s="8" t="s">
        <v>4</v>
      </c>
      <c r="K5" s="9" t="str">
        <f>IF(LEFT(FIXED(B1,2,TRUE),1)="-","MENOS ","")</f>
        <v/>
      </c>
    </row>
    <row r="6" spans="1:11" ht="12.75" hidden="1" customHeight="1" x14ac:dyDescent="0.2">
      <c r="D6" s="8" t="s">
        <v>48</v>
      </c>
      <c r="E6" s="8" t="s">
        <v>4</v>
      </c>
      <c r="H6" s="8" t="s">
        <v>4</v>
      </c>
    </row>
    <row r="7" spans="1:11" ht="12.75" hidden="1" customHeight="1" x14ac:dyDescent="0.2">
      <c r="D7" s="8" t="s">
        <v>49</v>
      </c>
      <c r="E7" s="8" t="s">
        <v>50</v>
      </c>
      <c r="H7" s="8" t="s">
        <v>50</v>
      </c>
      <c r="I7" s="9" t="str">
        <f>IF(LEN(B2)-12&lt;0,"0",MID((B2),LEN(B2)-12+1,1))</f>
        <v>0</v>
      </c>
      <c r="J7" s="9" t="str">
        <f>IF(AND(I7="1",I8="00"),"CIEN ",VLOOKUP(I7,D5:H44,4))</f>
        <v xml:space="preserve"> </v>
      </c>
    </row>
    <row r="8" spans="1:11" ht="12.75" hidden="1" customHeight="1" x14ac:dyDescent="0.2">
      <c r="D8" s="8" t="s">
        <v>51</v>
      </c>
      <c r="E8" s="8" t="s">
        <v>52</v>
      </c>
      <c r="H8" s="8" t="s">
        <v>52</v>
      </c>
      <c r="I8" s="9" t="str">
        <f>IF(LEN(B2)-11&lt;0,"0",MID((B2),LEN(B2)-11+1,2))</f>
        <v>0</v>
      </c>
      <c r="J8" s="9" t="str">
        <f>IF(LEFT(I8,1)="0","",IF(VALUE(I8)&gt;29,VLOOKUP(LEFT(I8,1),D5:H44,3),VLOOKUP(I8,D5:H44,5)))</f>
        <v/>
      </c>
    </row>
    <row r="9" spans="1:11" ht="12.75" hidden="1" customHeight="1" x14ac:dyDescent="0.2">
      <c r="D9" s="8" t="s">
        <v>53</v>
      </c>
      <c r="E9" s="8" t="s">
        <v>54</v>
      </c>
      <c r="H9" s="8" t="s">
        <v>54</v>
      </c>
      <c r="I9" s="9" t="str">
        <f>IF(LEN(B2)-10&lt;0,"0",MID((B2),LEN(B2)-10+1,1))</f>
        <v>0</v>
      </c>
      <c r="J9" s="9" t="str">
        <f>IF(AND(VALUE(I8)&gt;30,MID(I8,2,1)&lt;&gt;"0"),"Y ","")</f>
        <v/>
      </c>
    </row>
    <row r="10" spans="1:11" ht="12.75" hidden="1" customHeight="1" x14ac:dyDescent="0.2">
      <c r="D10" s="8" t="s">
        <v>55</v>
      </c>
      <c r="E10" s="8" t="s">
        <v>56</v>
      </c>
      <c r="H10" s="8" t="s">
        <v>56</v>
      </c>
      <c r="I10" s="9" t="str">
        <f>IF(LEN(B2)-10&lt;0,"0",MID((B2),LEN(B2)-10+1,1))</f>
        <v>0</v>
      </c>
      <c r="J10" s="9" t="str">
        <f>IF(OR(VALUE(I8)&lt;=9,VALUE(I8)=0),VLOOKUP(I10,D5:H44,5),IF(VALUE(I8)&gt;29,VLOOKUP(MID(I8,2,1),D5:H44,5),""))</f>
        <v xml:space="preserve"> </v>
      </c>
    </row>
    <row r="11" spans="1:11" ht="12.75" hidden="1" customHeight="1" x14ac:dyDescent="0.2">
      <c r="D11" s="8" t="s">
        <v>57</v>
      </c>
      <c r="E11" s="8" t="s">
        <v>58</v>
      </c>
      <c r="H11" s="8" t="s">
        <v>58</v>
      </c>
      <c r="I11" s="9" t="str">
        <f>IF(AND(AND(I7="0",I8="0"),I10="0"),"0",IF(AND(AND(I10="1",I7="0"),I8="0"),"1","2"))</f>
        <v>0</v>
      </c>
      <c r="J11" s="9" t="str">
        <f>IF(I11="0","",IF(I11="1","MILLON ","MILLONES "))</f>
        <v/>
      </c>
    </row>
    <row r="12" spans="1:11" ht="12.75" hidden="1" customHeight="1" x14ac:dyDescent="0.2">
      <c r="A12" s="10"/>
      <c r="D12" s="8" t="s">
        <v>59</v>
      </c>
      <c r="E12" s="8" t="s">
        <v>60</v>
      </c>
      <c r="H12" s="8" t="s">
        <v>60</v>
      </c>
      <c r="I12" s="9" t="str">
        <f>IF(LEN(B2)-9&lt;0,"0",MID((B2),LEN(B2)-9+1,1))</f>
        <v>0</v>
      </c>
      <c r="J12" s="9" t="str">
        <f>IF(AND(I12="1",I13="00"),"CIEN",VLOOKUP(I12,D5:H44,4))</f>
        <v xml:space="preserve"> </v>
      </c>
      <c r="K12" s="11"/>
    </row>
    <row r="13" spans="1:11" ht="12.75" hidden="1" customHeight="1" x14ac:dyDescent="0.2">
      <c r="A13" s="10"/>
      <c r="D13" s="8" t="s">
        <v>61</v>
      </c>
      <c r="E13" s="8" t="s">
        <v>62</v>
      </c>
      <c r="H13" s="8" t="s">
        <v>62</v>
      </c>
      <c r="I13" s="9" t="str">
        <f>IF(LEN(B2)-8&lt;0,"0",MID((B2),LEN(B2)-8+1,2))</f>
        <v>0</v>
      </c>
      <c r="J13" s="9" t="str">
        <f>IF(LEFT(I13,1)="0","",IF(VALUE(I13)&gt;29,VLOOKUP(LEFT(I13,1),D5:H44,3),VLOOKUP(I13,D5:H44,5)))</f>
        <v/>
      </c>
      <c r="K13" s="11"/>
    </row>
    <row r="14" spans="1:11" ht="12.75" hidden="1" customHeight="1" x14ac:dyDescent="0.2">
      <c r="A14" s="10"/>
      <c r="D14" s="8" t="s">
        <v>63</v>
      </c>
      <c r="E14" s="8" t="s">
        <v>64</v>
      </c>
      <c r="H14" s="8" t="s">
        <v>64</v>
      </c>
      <c r="I14" s="9" t="str">
        <f>IF(LEN(B2)-7&lt;0,"0",MID((B2),LEN(B2)-7+1,1))</f>
        <v>0</v>
      </c>
      <c r="J14" s="9" t="str">
        <f>IF(AND(VALUE(I13)&gt;30,MID(I13,2,1)&lt;&gt;"0"),"Y ","")</f>
        <v/>
      </c>
      <c r="K14" s="11"/>
    </row>
    <row r="15" spans="1:11" ht="12.75" hidden="1" customHeight="1" x14ac:dyDescent="0.2">
      <c r="A15" s="10"/>
      <c r="D15" s="8" t="s">
        <v>65</v>
      </c>
      <c r="E15" s="8" t="s">
        <v>66</v>
      </c>
      <c r="H15" s="8" t="s">
        <v>66</v>
      </c>
      <c r="J15" s="9" t="str">
        <f>IF(OR(VALUE(I13)&lt;=9,VALUE(I13)=0),VLOOKUP(I14,D5:H44,5),IF(VALUE(I13)&gt;29,VLOOKUP(MID(I13,2,1),D5:H44,5),""))</f>
        <v xml:space="preserve"> </v>
      </c>
      <c r="K15" s="11"/>
    </row>
    <row r="16" spans="1:11" ht="12.75" hidden="1" customHeight="1" x14ac:dyDescent="0.2">
      <c r="A16" s="10"/>
      <c r="D16" s="8" t="s">
        <v>67</v>
      </c>
      <c r="E16" s="8" t="s">
        <v>50</v>
      </c>
      <c r="F16" s="8" t="s">
        <v>68</v>
      </c>
      <c r="G16" s="8" t="s">
        <v>69</v>
      </c>
      <c r="H16" s="8" t="s">
        <v>70</v>
      </c>
      <c r="I16" s="9" t="str">
        <f>IF(AND(AND(I12="0",VALUE(I13)=0),I14="0"),"0",IF(I14="1","1","2"))</f>
        <v>0</v>
      </c>
      <c r="J16" s="9" t="str">
        <f>IF(I16="0","","MIL ")</f>
        <v/>
      </c>
      <c r="K16" s="11"/>
    </row>
    <row r="17" spans="1:11" ht="12.75" hidden="1" customHeight="1" x14ac:dyDescent="0.2">
      <c r="A17" s="10"/>
      <c r="D17" s="8" t="s">
        <v>71</v>
      </c>
      <c r="E17" s="8" t="s">
        <v>68</v>
      </c>
      <c r="F17" s="8" t="s">
        <v>4</v>
      </c>
      <c r="G17" s="8" t="s">
        <v>4</v>
      </c>
      <c r="H17" s="8" t="s">
        <v>68</v>
      </c>
      <c r="I17" s="9" t="str">
        <f>IF(LEN(B2)-6&lt;0,"0",MID((B2),LEN(B2)-6+1,1))</f>
        <v>0</v>
      </c>
      <c r="J17" s="9" t="str">
        <f>IF(AND(I17="1",I18="00"),"CIEN ",VLOOKUP(I17,D5:H44,4))</f>
        <v xml:space="preserve"> </v>
      </c>
      <c r="K17" s="11"/>
    </row>
    <row r="18" spans="1:11" ht="12.75" hidden="1" customHeight="1" x14ac:dyDescent="0.2">
      <c r="A18" s="10"/>
      <c r="D18" s="8" t="s">
        <v>72</v>
      </c>
      <c r="E18" s="8" t="s">
        <v>73</v>
      </c>
      <c r="H18" s="8" t="s">
        <v>73</v>
      </c>
      <c r="I18" s="9" t="str">
        <f>IF(LEN(B2)-5&lt;0,"0",MID((B2),LEN(B2)-5+1,2))</f>
        <v>0</v>
      </c>
      <c r="J18" s="11" t="str">
        <f>IF(LEFT(I18,1)="0","",IF(VALUE(I18)&gt;29,VLOOKUP(LEFT(I18,1),D5:H44,3,FALSE),VLOOKUP(I18,D5:H44,2,FALSE)))</f>
        <v/>
      </c>
      <c r="K18" s="11"/>
    </row>
    <row r="19" spans="1:11" ht="12.75" hidden="1" customHeight="1" x14ac:dyDescent="0.2">
      <c r="A19" s="10"/>
      <c r="D19" s="8" t="s">
        <v>74</v>
      </c>
      <c r="E19" s="8" t="s">
        <v>75</v>
      </c>
      <c r="H19" s="8" t="s">
        <v>75</v>
      </c>
      <c r="J19" s="9" t="str">
        <f>IF(AND(VALUE(I18)&gt;30,MID(I18,2,1)&lt;&gt;"0"),"Y ","")</f>
        <v/>
      </c>
      <c r="K19" s="11"/>
    </row>
    <row r="20" spans="1:11" ht="12.75" hidden="1" customHeight="1" x14ac:dyDescent="0.2">
      <c r="A20" s="10"/>
      <c r="D20" s="8" t="s">
        <v>76</v>
      </c>
      <c r="E20" s="8" t="s">
        <v>77</v>
      </c>
      <c r="H20" s="8" t="s">
        <v>77</v>
      </c>
      <c r="I20" s="9" t="str">
        <f>IF(LEN(B2)-4&lt;0,"0",MID((B2),LEN(B2)-4+1,1))</f>
        <v>0</v>
      </c>
      <c r="J20" s="9" t="str">
        <f>IF(OR(VALUE(I18)&lt;=9,VALUE(I18)=0),VLOOKUP(I20,D5:H44,2),IF(VALUE(I18)&gt;29,VLOOKUP(MID(I18,2,1),D5:H44,2),""))</f>
        <v/>
      </c>
      <c r="K20" s="11"/>
    </row>
    <row r="21" spans="1:11" ht="12.75" hidden="1" customHeight="1" x14ac:dyDescent="0.2">
      <c r="A21" s="10"/>
      <c r="D21" s="8" t="s">
        <v>78</v>
      </c>
      <c r="E21" s="8" t="s">
        <v>79</v>
      </c>
      <c r="H21" s="8" t="s">
        <v>79</v>
      </c>
      <c r="J21" s="9" t="str">
        <f>IF(TRUNC(B1)=0,"CERO ","")</f>
        <v xml:space="preserve">CERO </v>
      </c>
      <c r="K21" s="11"/>
    </row>
    <row r="22" spans="1:11" ht="12.75" hidden="1" customHeight="1" x14ac:dyDescent="0.2">
      <c r="D22" s="8" t="s">
        <v>80</v>
      </c>
      <c r="E22" s="8" t="s">
        <v>81</v>
      </c>
      <c r="H22" s="8" t="s">
        <v>81</v>
      </c>
      <c r="J22" s="8" t="s">
        <v>82</v>
      </c>
    </row>
    <row r="23" spans="1:11" ht="12.75" hidden="1" customHeight="1" x14ac:dyDescent="0.2">
      <c r="D23" s="8" t="s">
        <v>83</v>
      </c>
      <c r="E23" s="8" t="s">
        <v>84</v>
      </c>
      <c r="H23" s="8" t="s">
        <v>84</v>
      </c>
      <c r="J23" s="9" t="str">
        <f>RIGHT(B2,2)</f>
        <v>00</v>
      </c>
    </row>
    <row r="24" spans="1:11" ht="12.75" hidden="1" customHeight="1" x14ac:dyDescent="0.2">
      <c r="D24" s="8" t="s">
        <v>85</v>
      </c>
      <c r="E24" s="8" t="s">
        <v>86</v>
      </c>
      <c r="H24" s="8" t="s">
        <v>86</v>
      </c>
      <c r="J24" s="8" t="s">
        <v>87</v>
      </c>
    </row>
    <row r="25" spans="1:11" ht="12.75" hidden="1" customHeight="1" x14ac:dyDescent="0.2">
      <c r="D25" s="8" t="s">
        <v>88</v>
      </c>
      <c r="E25" s="8" t="s">
        <v>89</v>
      </c>
      <c r="H25" s="8" t="s">
        <v>89</v>
      </c>
    </row>
    <row r="26" spans="1:11" ht="12.75" hidden="1" customHeight="1" x14ac:dyDescent="0.2">
      <c r="D26" s="8" t="s">
        <v>90</v>
      </c>
      <c r="E26" s="8" t="s">
        <v>91</v>
      </c>
      <c r="H26" s="8" t="s">
        <v>91</v>
      </c>
    </row>
    <row r="27" spans="1:11" ht="12.75" hidden="1" customHeight="1" x14ac:dyDescent="0.2">
      <c r="D27" s="8" t="s">
        <v>92</v>
      </c>
      <c r="E27" s="8" t="s">
        <v>52</v>
      </c>
      <c r="F27" s="8" t="s">
        <v>93</v>
      </c>
      <c r="G27" s="8" t="s">
        <v>94</v>
      </c>
      <c r="H27" s="8" t="s">
        <v>52</v>
      </c>
    </row>
    <row r="28" spans="1:11" ht="12.75" hidden="1" customHeight="1" x14ac:dyDescent="0.2">
      <c r="D28" s="8" t="s">
        <v>95</v>
      </c>
      <c r="E28" s="8" t="s">
        <v>93</v>
      </c>
      <c r="H28" s="8" t="s">
        <v>93</v>
      </c>
    </row>
    <row r="29" spans="1:11" ht="12.75" hidden="1" customHeight="1" x14ac:dyDescent="0.2">
      <c r="D29" s="8" t="s">
        <v>96</v>
      </c>
      <c r="E29" s="8" t="s">
        <v>97</v>
      </c>
      <c r="H29" s="8" t="s">
        <v>98</v>
      </c>
    </row>
    <row r="30" spans="1:11" ht="12.75" hidden="1" customHeight="1" x14ac:dyDescent="0.2">
      <c r="D30" s="8" t="s">
        <v>99</v>
      </c>
      <c r="E30" s="8" t="s">
        <v>100</v>
      </c>
      <c r="H30" s="8" t="s">
        <v>100</v>
      </c>
    </row>
    <row r="31" spans="1:11" ht="12.75" hidden="1" customHeight="1" x14ac:dyDescent="0.2">
      <c r="D31" s="8" t="s">
        <v>101</v>
      </c>
      <c r="E31" s="8" t="s">
        <v>102</v>
      </c>
      <c r="H31" s="8" t="s">
        <v>102</v>
      </c>
    </row>
    <row r="32" spans="1:11" ht="12.75" hidden="1" customHeight="1" x14ac:dyDescent="0.2">
      <c r="D32" s="8" t="s">
        <v>103</v>
      </c>
      <c r="E32" s="8" t="s">
        <v>104</v>
      </c>
      <c r="H32" s="8" t="s">
        <v>104</v>
      </c>
    </row>
    <row r="33" spans="4:8" ht="12.75" hidden="1" customHeight="1" x14ac:dyDescent="0.2">
      <c r="D33" s="8" t="s">
        <v>105</v>
      </c>
      <c r="E33" s="8" t="s">
        <v>106</v>
      </c>
      <c r="H33" s="8" t="s">
        <v>106</v>
      </c>
    </row>
    <row r="34" spans="4:8" ht="12.75" hidden="1" customHeight="1" x14ac:dyDescent="0.2">
      <c r="D34" s="8" t="s">
        <v>107</v>
      </c>
      <c r="E34" s="8" t="s">
        <v>108</v>
      </c>
      <c r="H34" s="8" t="s">
        <v>108</v>
      </c>
    </row>
    <row r="35" spans="4:8" ht="12.75" hidden="1" customHeight="1" x14ac:dyDescent="0.2">
      <c r="D35" s="8" t="s">
        <v>109</v>
      </c>
      <c r="E35" s="8" t="s">
        <v>110</v>
      </c>
      <c r="H35" s="8" t="s">
        <v>110</v>
      </c>
    </row>
    <row r="36" spans="4:8" ht="12.75" hidden="1" customHeight="1" x14ac:dyDescent="0.2">
      <c r="D36" s="8" t="s">
        <v>111</v>
      </c>
      <c r="E36" s="8" t="s">
        <v>112</v>
      </c>
      <c r="H36" s="8" t="s">
        <v>112</v>
      </c>
    </row>
    <row r="37" spans="4:8" ht="12.75" hidden="1" customHeight="1" x14ac:dyDescent="0.2">
      <c r="D37" s="8" t="s">
        <v>113</v>
      </c>
      <c r="E37" s="8" t="s">
        <v>114</v>
      </c>
      <c r="H37" s="8" t="s">
        <v>114</v>
      </c>
    </row>
    <row r="38" spans="4:8" ht="12.75" hidden="1" customHeight="1" x14ac:dyDescent="0.2">
      <c r="D38" s="8" t="s">
        <v>115</v>
      </c>
      <c r="E38" s="8" t="s">
        <v>54</v>
      </c>
      <c r="F38" s="8" t="s">
        <v>116</v>
      </c>
      <c r="G38" s="8" t="s">
        <v>117</v>
      </c>
      <c r="H38" s="8" t="s">
        <v>54</v>
      </c>
    </row>
    <row r="39" spans="4:8" ht="12.75" hidden="1" customHeight="1" x14ac:dyDescent="0.2">
      <c r="D39" s="8" t="s">
        <v>118</v>
      </c>
      <c r="E39" s="8" t="s">
        <v>56</v>
      </c>
      <c r="F39" s="8" t="s">
        <v>119</v>
      </c>
      <c r="G39" s="8" t="s">
        <v>120</v>
      </c>
      <c r="H39" s="8" t="s">
        <v>56</v>
      </c>
    </row>
    <row r="40" spans="4:8" ht="12.75" hidden="1" customHeight="1" x14ac:dyDescent="0.2">
      <c r="D40" s="8" t="s">
        <v>121</v>
      </c>
      <c r="E40" s="8" t="s">
        <v>58</v>
      </c>
      <c r="F40" s="8" t="s">
        <v>122</v>
      </c>
      <c r="G40" s="8" t="s">
        <v>123</v>
      </c>
      <c r="H40" s="8" t="s">
        <v>58</v>
      </c>
    </row>
    <row r="41" spans="4:8" ht="12.75" hidden="1" customHeight="1" x14ac:dyDescent="0.2">
      <c r="D41" s="8" t="s">
        <v>124</v>
      </c>
      <c r="E41" s="8" t="s">
        <v>60</v>
      </c>
      <c r="F41" s="8" t="s">
        <v>125</v>
      </c>
      <c r="G41" s="8" t="s">
        <v>126</v>
      </c>
      <c r="H41" s="8" t="s">
        <v>60</v>
      </c>
    </row>
    <row r="42" spans="4:8" ht="12.75" hidden="1" customHeight="1" x14ac:dyDescent="0.2">
      <c r="D42" s="8" t="s">
        <v>127</v>
      </c>
      <c r="E42" s="8" t="s">
        <v>62</v>
      </c>
      <c r="F42" s="8" t="s">
        <v>128</v>
      </c>
      <c r="G42" s="8" t="s">
        <v>129</v>
      </c>
      <c r="H42" s="8" t="s">
        <v>62</v>
      </c>
    </row>
    <row r="43" spans="4:8" ht="12.75" hidden="1" customHeight="1" x14ac:dyDescent="0.2">
      <c r="D43" s="8" t="s">
        <v>130</v>
      </c>
      <c r="E43" s="8" t="s">
        <v>64</v>
      </c>
      <c r="F43" s="8" t="s">
        <v>131</v>
      </c>
      <c r="G43" s="8" t="s">
        <v>132</v>
      </c>
      <c r="H43" s="8" t="s">
        <v>64</v>
      </c>
    </row>
    <row r="44" spans="4:8" ht="12.75" hidden="1" customHeight="1" x14ac:dyDescent="0.2">
      <c r="D44" s="8" t="s">
        <v>133</v>
      </c>
      <c r="E44" s="8" t="s">
        <v>66</v>
      </c>
      <c r="F44" s="8" t="s">
        <v>134</v>
      </c>
      <c r="G44" s="8" t="s">
        <v>135</v>
      </c>
      <c r="H44" s="8" t="s">
        <v>66</v>
      </c>
    </row>
    <row r="45" spans="4:8" x14ac:dyDescent="0.2">
      <c r="D45" s="8"/>
      <c r="E45" s="8"/>
      <c r="F45" s="8"/>
      <c r="G45" s="8"/>
      <c r="H45" s="8"/>
    </row>
  </sheetData>
  <sheetProtection sheet="1" objects="1" scenarios="1"/>
  <pageMargins left="0.75" right="0.75" top="1" bottom="1" header="0" footer="0"/>
  <pageSetup paperSize="9"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9</vt:i4>
      </vt:variant>
      <vt:variant>
        <vt:lpstr>Rangos con nombre</vt:lpstr>
      </vt:variant>
      <vt:variant>
        <vt:i4>27</vt:i4>
      </vt:variant>
    </vt:vector>
  </HeadingPairs>
  <TitlesOfParts>
    <vt:vector size="36" baseType="lpstr">
      <vt:lpstr>CyP</vt:lpstr>
      <vt:lpstr>PTyCI</vt:lpstr>
      <vt:lpstr>AVANCE OBRA</vt:lpstr>
      <vt:lpstr>CURVA INVERSIONES</vt:lpstr>
      <vt:lpstr>AP</vt:lpstr>
      <vt:lpstr>GG</vt:lpstr>
      <vt:lpstr>INDICES</vt:lpstr>
      <vt:lpstr>CODIGOS ITEMS</vt:lpstr>
      <vt:lpstr>n</vt:lpstr>
      <vt:lpstr>Anticipo_Financiero</vt:lpstr>
      <vt:lpstr>CyP!Área_de_impresión</vt:lpstr>
      <vt:lpstr>PTyCI!Área_de_impresión</vt:lpstr>
      <vt:lpstr>Beneficio</vt:lpstr>
      <vt:lpstr>Comitente</vt:lpstr>
      <vt:lpstr>Computo_Presupuesto</vt:lpstr>
      <vt:lpstr>Contratista</vt:lpstr>
      <vt:lpstr>Costo_Costo</vt:lpstr>
      <vt:lpstr>Expediente_N°</vt:lpstr>
      <vt:lpstr>Fecha_Base</vt:lpstr>
      <vt:lpstr>Gastos_Generales_Porcentaje</vt:lpstr>
      <vt:lpstr>Ingresos_Brutos</vt:lpstr>
      <vt:lpstr>IVA</vt:lpstr>
      <vt:lpstr>Licitación_N°</vt:lpstr>
      <vt:lpstr>Monto_Gastos_Generales</vt:lpstr>
      <vt:lpstr>Monto_Oferta</vt:lpstr>
      <vt:lpstr>Obra</vt:lpstr>
      <vt:lpstr>P_Oficial</vt:lpstr>
      <vt:lpstr>Plazo_Obra</vt:lpstr>
      <vt:lpstr>Tabla_Analisis_Precios</vt:lpstr>
      <vt:lpstr>Tabla_Indices</vt:lpstr>
      <vt:lpstr>Tabla_Items</vt:lpstr>
      <vt:lpstr>CyP!Títulos_a_imprimir</vt:lpstr>
      <vt:lpstr>INDICES!Títulos_a_imprimir</vt:lpstr>
      <vt:lpstr>PTyCI!Títulos_a_imprimir</vt:lpstr>
      <vt:lpstr>Total_Gastos_Generales</vt:lpstr>
      <vt:lpstr>Ubicación</vt:lpstr>
    </vt:vector>
  </TitlesOfParts>
  <Company>Hewlett-Packard</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Secretaria Servicios</dc:creator>
  <cp:lastModifiedBy>Usuario</cp:lastModifiedBy>
  <cp:lastPrinted>2017-10-26T14:25:00Z</cp:lastPrinted>
  <dcterms:created xsi:type="dcterms:W3CDTF">2016-09-02T20:54:46Z</dcterms:created>
  <dcterms:modified xsi:type="dcterms:W3CDTF">2017-10-26T14:26:36Z</dcterms:modified>
</cp:coreProperties>
</file>