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6695" yWindow="660" windowWidth="12030" windowHeight="9450"/>
  </bookViews>
  <sheets>
    <sheet name="CyP" sheetId="2" r:id="rId1"/>
    <sheet name="PTyCI" sheetId="9" r:id="rId2"/>
    <sheet name="AVANCE OBRA" sheetId="4" r:id="rId3"/>
    <sheet name="CURVA INVERSIONES" sheetId="5" r:id="rId4"/>
    <sheet name="AP" sheetId="6" r:id="rId5"/>
    <sheet name="GG" sheetId="8" r:id="rId6"/>
    <sheet name="INDICES" sheetId="11" r:id="rId7"/>
    <sheet name="CODIGOS ITEMS" sheetId="12" r:id="rId8"/>
    <sheet name="n" sheetId="7" r:id="rId9"/>
  </sheets>
  <externalReferences>
    <externalReference r:id="rId10"/>
  </externalReferences>
  <definedNames>
    <definedName name="__123Graph_AGRAUDAP" localSheetId="7" hidden="1">[1]P.TRABAJO!#REF!</definedName>
    <definedName name="__123Graph_AGRAUDAP" localSheetId="6" hidden="1">[1]P.TRABAJO!#REF!</definedName>
    <definedName name="__123Graph_AGRAUDAP" hidden="1">[1]P.TRABAJO!#REF!</definedName>
    <definedName name="__123Graph_LBL_AGRAUDAP" localSheetId="7" hidden="1">[1]P.TRABAJO!#REF!</definedName>
    <definedName name="__123Graph_LBL_AGRAUDAP" localSheetId="6" hidden="1">[1]P.TRABAJO!#REF!</definedName>
    <definedName name="__123Graph_LBL_AGRAUDAP" hidden="1">[1]P.TRABAJO!#REF!</definedName>
    <definedName name="__123Graph_XGRAUDAP" localSheetId="7" hidden="1">[1]P.TRABAJO!#REF!</definedName>
    <definedName name="__123Graph_XGRAUDAP" localSheetId="6" hidden="1">[1]P.TRABAJO!#REF!</definedName>
    <definedName name="__123Graph_XGRAUDAP" hidden="1">[1]P.TRABAJO!#REF!</definedName>
    <definedName name="_xlnm._FilterDatabase" localSheetId="4" hidden="1">AP!$A$1:$A$2849</definedName>
    <definedName name="_xlnm._FilterDatabase" localSheetId="0" hidden="1">CyP!$A$1:$A$117</definedName>
    <definedName name="_xlnm._FilterDatabase" localSheetId="1" hidden="1">PTyCI!$D$1:$D$109</definedName>
    <definedName name="Anticipo_Financiero">CyP!$C$7</definedName>
    <definedName name="_xlnm.Print_Area" localSheetId="0">CyP!$A$18:$H$115</definedName>
    <definedName name="Beneficio">CyP!$E$107</definedName>
    <definedName name="Comitente">CyP!$C$1</definedName>
    <definedName name="Computo_Presupuesto">CyP!$A$18:$H$99</definedName>
    <definedName name="Contratista">CyP!$C$10</definedName>
    <definedName name="Costo_Costo">CyP!$G$101</definedName>
    <definedName name="Expediente_N°">CyP!$C$5</definedName>
    <definedName name="Fecha_Base">CyP!$C$8</definedName>
    <definedName name="Gastos_Generales_Porcentaje">CyP!$E$106</definedName>
    <definedName name="Ingresos_Brutos">CyP!$E$109</definedName>
    <definedName name="IVA">CyP!$E$110</definedName>
    <definedName name="Licitación_N°">CyP!$C$4</definedName>
    <definedName name="Monto_Gastos_Generales">GG!$C$48</definedName>
    <definedName name="Monto_Oferta">CyP!$G$112</definedName>
    <definedName name="Obra">CyP!$C$2</definedName>
    <definedName name="P_Oficial">CyP!$C$6</definedName>
    <definedName name="Plazo_Obra">CyP!$C$9</definedName>
    <definedName name="Tabla_Analisis_Precios">AP!$A$1:$G$9801</definedName>
    <definedName name="Tabla_Indices">INDICES!$D$1:$E$10000</definedName>
    <definedName name="Tabla_Items">'CODIGOS ITEMS'!$B$1:$D$10019</definedName>
    <definedName name="_xlnm.Print_Titles" localSheetId="0">CyP!$1:$17</definedName>
    <definedName name="_xlnm.Print_Titles" localSheetId="6">INDICES!$2:$5</definedName>
    <definedName name="_xlnm.Print_Titles" localSheetId="1">PTyCI!$A:$D,PTyCI!$1:$17</definedName>
    <definedName name="Total_Gastos_Generales">GG!$C$48</definedName>
    <definedName name="Ubicación">CyP!$C$3</definedName>
  </definedNames>
  <calcPr calcId="144525" iterate="1"/>
</workbook>
</file>

<file path=xl/calcChain.xml><?xml version="1.0" encoding="utf-8"?>
<calcChain xmlns="http://schemas.openxmlformats.org/spreadsheetml/2006/main">
  <c r="B2414" i="6" l="1"/>
  <c r="B146" i="6"/>
  <c r="B145" i="6"/>
  <c r="B2946" i="6"/>
  <c r="B2945" i="6"/>
  <c r="B2944" i="6"/>
  <c r="B2943" i="6"/>
  <c r="B2942" i="6"/>
  <c r="B2941" i="6"/>
  <c r="B2940" i="6"/>
  <c r="B2939" i="6"/>
  <c r="B2938" i="6"/>
  <c r="B2896" i="6"/>
  <c r="B2895" i="6"/>
  <c r="B2894" i="6"/>
  <c r="B2893" i="6"/>
  <c r="B2892" i="6"/>
  <c r="B2891" i="6"/>
  <c r="B2890" i="6"/>
  <c r="B2889" i="6"/>
  <c r="B2888" i="6"/>
  <c r="B2846" i="6"/>
  <c r="B2845" i="6"/>
  <c r="B2844" i="6"/>
  <c r="B2843" i="6"/>
  <c r="B2842" i="6"/>
  <c r="B2841" i="6"/>
  <c r="B2840" i="6"/>
  <c r="B2839" i="6"/>
  <c r="B2838" i="6"/>
  <c r="B2796" i="6"/>
  <c r="B2795" i="6"/>
  <c r="B2794" i="6"/>
  <c r="B2793" i="6"/>
  <c r="B2792" i="6"/>
  <c r="B2791" i="6"/>
  <c r="B2790" i="6"/>
  <c r="B2789" i="6"/>
  <c r="B2788" i="6"/>
  <c r="B2746" i="6"/>
  <c r="B2745" i="6"/>
  <c r="B2744" i="6"/>
  <c r="B2743" i="6"/>
  <c r="B2742" i="6"/>
  <c r="B2741" i="6"/>
  <c r="B2740" i="6"/>
  <c r="B2739" i="6"/>
  <c r="B2738" i="6"/>
  <c r="B2696" i="6"/>
  <c r="B2695" i="6"/>
  <c r="B2694" i="6"/>
  <c r="B2693" i="6"/>
  <c r="B2692" i="6"/>
  <c r="B2691" i="6"/>
  <c r="B2690" i="6"/>
  <c r="B2689" i="6"/>
  <c r="B2688" i="6"/>
  <c r="B2646" i="6"/>
  <c r="B2645" i="6"/>
  <c r="B2644" i="6"/>
  <c r="B2643" i="6"/>
  <c r="B2642" i="6"/>
  <c r="B2641" i="6"/>
  <c r="B2640" i="6"/>
  <c r="B2639" i="6"/>
  <c r="B2638" i="6"/>
  <c r="B2596" i="6"/>
  <c r="B2595" i="6"/>
  <c r="B2594" i="6"/>
  <c r="B2593" i="6"/>
  <c r="B2592" i="6"/>
  <c r="B2591" i="6"/>
  <c r="B2590" i="6"/>
  <c r="B2589" i="6"/>
  <c r="B2588" i="6"/>
  <c r="B2546" i="6"/>
  <c r="B2545" i="6"/>
  <c r="B2544" i="6"/>
  <c r="B2543" i="6"/>
  <c r="B2542" i="6"/>
  <c r="B2541" i="6"/>
  <c r="B2540" i="6"/>
  <c r="B2539" i="6"/>
  <c r="B2538" i="6"/>
  <c r="B2496" i="6"/>
  <c r="B2495" i="6"/>
  <c r="B2494" i="6"/>
  <c r="B2493" i="6"/>
  <c r="B2492" i="6"/>
  <c r="B2491" i="6"/>
  <c r="B2490" i="6"/>
  <c r="B2489" i="6"/>
  <c r="B2488" i="6"/>
  <c r="B2446" i="6"/>
  <c r="B2445" i="6"/>
  <c r="B2444" i="6"/>
  <c r="B2443" i="6"/>
  <c r="B2442" i="6"/>
  <c r="B2441" i="6"/>
  <c r="B2440" i="6"/>
  <c r="B2439" i="6"/>
  <c r="B2438" i="6"/>
  <c r="B2396" i="6"/>
  <c r="B2395" i="6"/>
  <c r="B2394" i="6"/>
  <c r="B2393" i="6"/>
  <c r="B2392" i="6"/>
  <c r="B2391" i="6"/>
  <c r="B2390" i="6"/>
  <c r="B2389" i="6"/>
  <c r="B2388" i="6"/>
  <c r="B2346" i="6"/>
  <c r="B2345" i="6"/>
  <c r="B2344" i="6"/>
  <c r="B2343" i="6"/>
  <c r="B2342" i="6"/>
  <c r="B2341" i="6"/>
  <c r="B2340" i="6"/>
  <c r="B2339" i="6"/>
  <c r="B2338" i="6"/>
  <c r="B2296" i="6"/>
  <c r="B2295" i="6"/>
  <c r="B2294" i="6"/>
  <c r="B2293" i="6"/>
  <c r="B2292" i="6"/>
  <c r="B2291" i="6"/>
  <c r="B2290" i="6"/>
  <c r="B2289" i="6"/>
  <c r="B2288" i="6"/>
  <c r="B2246" i="6"/>
  <c r="B2245" i="6"/>
  <c r="B2244" i="6"/>
  <c r="B2243" i="6"/>
  <c r="B2242" i="6"/>
  <c r="B2241" i="6"/>
  <c r="B2240" i="6"/>
  <c r="B2239" i="6"/>
  <c r="B2238" i="6"/>
  <c r="B2196" i="6"/>
  <c r="B2195" i="6"/>
  <c r="B2194" i="6"/>
  <c r="B2193" i="6"/>
  <c r="B2192" i="6"/>
  <c r="B2191" i="6"/>
  <c r="B2190" i="6"/>
  <c r="B2189" i="6"/>
  <c r="B2188" i="6"/>
  <c r="B2146" i="6"/>
  <c r="B2145" i="6"/>
  <c r="B2144" i="6"/>
  <c r="B2143" i="6"/>
  <c r="B2142" i="6"/>
  <c r="B2141" i="6"/>
  <c r="B2140" i="6"/>
  <c r="B2139" i="6"/>
  <c r="B2138" i="6"/>
  <c r="B2096" i="6"/>
  <c r="B2095" i="6"/>
  <c r="B2094" i="6"/>
  <c r="B2093" i="6"/>
  <c r="B2092" i="6"/>
  <c r="B2091" i="6"/>
  <c r="B2090" i="6"/>
  <c r="B2089" i="6"/>
  <c r="B2088" i="6"/>
  <c r="B2046" i="6"/>
  <c r="B2045" i="6"/>
  <c r="B2044" i="6"/>
  <c r="B2043" i="6"/>
  <c r="B2042" i="6"/>
  <c r="B2041" i="6"/>
  <c r="B2040" i="6"/>
  <c r="B2039" i="6"/>
  <c r="B2038" i="6"/>
  <c r="B1996" i="6"/>
  <c r="B1995" i="6"/>
  <c r="B1994" i="6"/>
  <c r="B1993" i="6"/>
  <c r="B1992" i="6"/>
  <c r="B1991" i="6"/>
  <c r="B1990" i="6"/>
  <c r="B1989" i="6"/>
  <c r="B1988" i="6"/>
  <c r="B1946" i="6"/>
  <c r="B1945" i="6"/>
  <c r="B1944" i="6"/>
  <c r="B1943" i="6"/>
  <c r="B1942" i="6"/>
  <c r="B1941" i="6"/>
  <c r="B1940" i="6"/>
  <c r="B1939" i="6"/>
  <c r="B1938" i="6"/>
  <c r="B1896" i="6"/>
  <c r="B1895" i="6"/>
  <c r="B1894" i="6"/>
  <c r="B1893" i="6"/>
  <c r="B1892" i="6"/>
  <c r="B1891" i="6"/>
  <c r="B1890" i="6"/>
  <c r="B1889" i="6"/>
  <c r="B1888" i="6"/>
  <c r="B1846" i="6"/>
  <c r="B1845" i="6"/>
  <c r="B1844" i="6"/>
  <c r="B1843" i="6"/>
  <c r="B1842" i="6"/>
  <c r="B1841" i="6"/>
  <c r="B1840" i="6"/>
  <c r="B1839" i="6"/>
  <c r="B1838" i="6"/>
  <c r="B1796" i="6"/>
  <c r="B1795" i="6"/>
  <c r="B1794" i="6"/>
  <c r="B1793" i="6"/>
  <c r="B1792" i="6"/>
  <c r="B1791" i="6"/>
  <c r="B1790" i="6"/>
  <c r="B1789" i="6"/>
  <c r="B1788" i="6"/>
  <c r="B1746" i="6"/>
  <c r="B1745" i="6"/>
  <c r="B1744" i="6"/>
  <c r="B1743" i="6"/>
  <c r="B1742" i="6"/>
  <c r="B1741" i="6"/>
  <c r="B1740" i="6"/>
  <c r="B1739" i="6"/>
  <c r="B1738" i="6"/>
  <c r="B1696" i="6"/>
  <c r="B1695" i="6"/>
  <c r="B1694" i="6"/>
  <c r="B1693" i="6"/>
  <c r="B1692" i="6"/>
  <c r="B1691" i="6"/>
  <c r="B1690" i="6"/>
  <c r="B1689" i="6"/>
  <c r="B1688" i="6"/>
  <c r="B1646" i="6"/>
  <c r="B1645" i="6"/>
  <c r="B1644" i="6"/>
  <c r="B1643" i="6"/>
  <c r="B1642" i="6"/>
  <c r="B1641" i="6"/>
  <c r="B1640" i="6"/>
  <c r="B1639" i="6"/>
  <c r="B1638" i="6"/>
  <c r="B1596" i="6"/>
  <c r="B1595" i="6"/>
  <c r="B1594" i="6"/>
  <c r="B1593" i="6"/>
  <c r="B1592" i="6"/>
  <c r="B1591" i="6"/>
  <c r="B1590" i="6"/>
  <c r="B1589" i="6"/>
  <c r="B1588" i="6"/>
  <c r="B1546" i="6"/>
  <c r="B1545" i="6"/>
  <c r="B1544" i="6"/>
  <c r="B1543" i="6"/>
  <c r="B1542" i="6"/>
  <c r="B1541" i="6"/>
  <c r="B1540" i="6"/>
  <c r="B1539" i="6"/>
  <c r="B1538" i="6"/>
  <c r="B1496" i="6"/>
  <c r="B1495" i="6"/>
  <c r="B1494" i="6"/>
  <c r="B1493" i="6"/>
  <c r="B1492" i="6"/>
  <c r="B1491" i="6"/>
  <c r="B1490" i="6"/>
  <c r="B1489" i="6"/>
  <c r="B1488" i="6"/>
  <c r="B1446" i="6"/>
  <c r="B1445" i="6"/>
  <c r="B1444" i="6"/>
  <c r="B1443" i="6"/>
  <c r="B1442" i="6"/>
  <c r="B1441" i="6"/>
  <c r="B1440" i="6"/>
  <c r="B1439" i="6"/>
  <c r="B1438" i="6"/>
  <c r="B1396" i="6"/>
  <c r="B1395" i="6"/>
  <c r="B1394" i="6"/>
  <c r="B1393" i="6"/>
  <c r="B1392" i="6"/>
  <c r="B1391" i="6"/>
  <c r="B1390" i="6"/>
  <c r="B1389" i="6"/>
  <c r="B1388" i="6"/>
  <c r="B1346" i="6"/>
  <c r="B1345" i="6"/>
  <c r="B1344" i="6"/>
  <c r="B1343" i="6"/>
  <c r="B1342" i="6"/>
  <c r="B1341" i="6"/>
  <c r="B1340" i="6"/>
  <c r="B1339" i="6"/>
  <c r="B1338" i="6"/>
  <c r="B1296" i="6"/>
  <c r="B1295" i="6"/>
  <c r="B1294" i="6"/>
  <c r="B1293" i="6"/>
  <c r="B1292" i="6"/>
  <c r="B1291" i="6"/>
  <c r="B1290" i="6"/>
  <c r="B1289" i="6"/>
  <c r="B1288" i="6"/>
  <c r="B1246" i="6"/>
  <c r="B1245" i="6"/>
  <c r="B1244" i="6"/>
  <c r="B1243" i="6"/>
  <c r="B1242" i="6"/>
  <c r="B1241" i="6"/>
  <c r="B1240" i="6"/>
  <c r="B1239" i="6"/>
  <c r="B1238" i="6"/>
  <c r="B1196" i="6"/>
  <c r="B1195" i="6"/>
  <c r="B1194" i="6"/>
  <c r="B1193" i="6"/>
  <c r="B1192" i="6"/>
  <c r="B1191" i="6"/>
  <c r="B1190" i="6"/>
  <c r="B1189" i="6"/>
  <c r="B1188" i="6"/>
  <c r="B1146" i="6"/>
  <c r="B1145" i="6"/>
  <c r="B1144" i="6"/>
  <c r="B1143" i="6"/>
  <c r="B1142" i="6"/>
  <c r="B1141" i="6"/>
  <c r="B1140" i="6"/>
  <c r="B1139" i="6"/>
  <c r="B1138" i="6"/>
  <c r="B1096" i="6"/>
  <c r="B1095" i="6"/>
  <c r="B1094" i="6"/>
  <c r="B1093" i="6"/>
  <c r="B1092" i="6"/>
  <c r="B1091" i="6"/>
  <c r="B1090" i="6"/>
  <c r="B1089" i="6"/>
  <c r="B1088" i="6"/>
  <c r="B1046" i="6"/>
  <c r="B1045" i="6"/>
  <c r="B1044" i="6"/>
  <c r="B1043" i="6"/>
  <c r="B1042" i="6"/>
  <c r="B1041" i="6"/>
  <c r="B1040" i="6"/>
  <c r="B1039" i="6"/>
  <c r="B1038" i="6"/>
  <c r="B2933" i="6"/>
  <c r="B2932" i="6"/>
  <c r="B2931" i="6"/>
  <c r="B2930" i="6"/>
  <c r="B2929" i="6"/>
  <c r="B2928" i="6"/>
  <c r="B2927" i="6"/>
  <c r="B2926" i="6"/>
  <c r="B2923" i="6"/>
  <c r="B2922" i="6"/>
  <c r="B2921" i="6"/>
  <c r="B2920" i="6"/>
  <c r="B2919" i="6"/>
  <c r="B2918" i="6"/>
  <c r="B2917" i="6"/>
  <c r="B2916" i="6"/>
  <c r="B2915" i="6"/>
  <c r="B2914" i="6"/>
  <c r="B2913" i="6"/>
  <c r="B2912" i="6"/>
  <c r="B2873" i="6"/>
  <c r="B2872" i="6"/>
  <c r="B2871" i="6"/>
  <c r="B2870" i="6"/>
  <c r="B2869" i="6"/>
  <c r="B2868" i="6"/>
  <c r="B2867" i="6"/>
  <c r="B2866" i="6"/>
  <c r="B2865" i="6"/>
  <c r="B2864" i="6"/>
  <c r="B2863" i="6"/>
  <c r="B2862" i="6"/>
  <c r="B2823" i="6"/>
  <c r="B2822" i="6"/>
  <c r="B2821" i="6"/>
  <c r="B2820" i="6"/>
  <c r="B2819" i="6"/>
  <c r="B2818" i="6"/>
  <c r="B2817" i="6"/>
  <c r="B2816" i="6"/>
  <c r="B2815" i="6"/>
  <c r="B2814" i="6"/>
  <c r="B2813" i="6"/>
  <c r="B2812" i="6"/>
  <c r="B2773" i="6"/>
  <c r="B2772" i="6"/>
  <c r="B2771" i="6"/>
  <c r="B2770" i="6"/>
  <c r="B2769" i="6"/>
  <c r="B2768" i="6"/>
  <c r="B2767" i="6"/>
  <c r="B2766" i="6"/>
  <c r="B2765" i="6"/>
  <c r="B2764" i="6"/>
  <c r="B2763" i="6"/>
  <c r="B2762" i="6"/>
  <c r="B2723" i="6"/>
  <c r="B2722" i="6"/>
  <c r="B2721" i="6"/>
  <c r="B2720" i="6"/>
  <c r="B2719" i="6"/>
  <c r="B2718" i="6"/>
  <c r="B2717" i="6"/>
  <c r="B2716" i="6"/>
  <c r="B2715" i="6"/>
  <c r="B2714" i="6"/>
  <c r="B2713" i="6"/>
  <c r="B2712" i="6"/>
  <c r="B2673" i="6"/>
  <c r="B2672" i="6"/>
  <c r="B2671" i="6"/>
  <c r="B2670" i="6"/>
  <c r="B2669" i="6"/>
  <c r="B2668" i="6"/>
  <c r="B2667" i="6"/>
  <c r="B2666" i="6"/>
  <c r="B2665" i="6"/>
  <c r="B2664" i="6"/>
  <c r="B2663" i="6"/>
  <c r="B2662" i="6"/>
  <c r="B2623" i="6"/>
  <c r="B2622" i="6"/>
  <c r="B2621" i="6"/>
  <c r="B2620" i="6"/>
  <c r="B2619" i="6"/>
  <c r="B2618" i="6"/>
  <c r="B2617" i="6"/>
  <c r="B2616" i="6"/>
  <c r="B2615" i="6"/>
  <c r="B2614" i="6"/>
  <c r="B2613" i="6"/>
  <c r="B2612" i="6"/>
  <c r="B2573" i="6"/>
  <c r="B2572" i="6"/>
  <c r="B2571" i="6"/>
  <c r="B2570" i="6"/>
  <c r="B2569" i="6"/>
  <c r="B2568" i="6"/>
  <c r="B2567" i="6"/>
  <c r="B2566" i="6"/>
  <c r="B2565" i="6"/>
  <c r="B2564" i="6"/>
  <c r="B2563" i="6"/>
  <c r="B2562" i="6"/>
  <c r="B2523" i="6"/>
  <c r="B2522" i="6"/>
  <c r="B2521" i="6"/>
  <c r="B2520" i="6"/>
  <c r="B2519" i="6"/>
  <c r="B2518" i="6"/>
  <c r="B2517" i="6"/>
  <c r="B2516" i="6"/>
  <c r="B2515" i="6"/>
  <c r="B2514" i="6"/>
  <c r="B2513" i="6"/>
  <c r="B2512" i="6"/>
  <c r="B2473" i="6"/>
  <c r="B2472" i="6"/>
  <c r="B2471" i="6"/>
  <c r="B2470" i="6"/>
  <c r="B2469" i="6"/>
  <c r="B2468" i="6"/>
  <c r="B2467" i="6"/>
  <c r="B2466" i="6"/>
  <c r="B2465" i="6"/>
  <c r="B2464" i="6"/>
  <c r="B2463" i="6"/>
  <c r="B2462" i="6"/>
  <c r="B2423" i="6"/>
  <c r="B2422" i="6"/>
  <c r="B2421" i="6"/>
  <c r="B2420" i="6"/>
  <c r="B2419" i="6"/>
  <c r="B2418" i="6"/>
  <c r="B2417" i="6"/>
  <c r="B2416" i="6"/>
  <c r="B2415" i="6"/>
  <c r="B2413" i="6"/>
  <c r="B2412" i="6"/>
  <c r="B2373" i="6"/>
  <c r="B2372" i="6"/>
  <c r="B2371" i="6"/>
  <c r="B2370" i="6"/>
  <c r="B2369" i="6"/>
  <c r="B2368" i="6"/>
  <c r="B2367" i="6"/>
  <c r="B2366" i="6"/>
  <c r="B2365" i="6"/>
  <c r="B2364" i="6"/>
  <c r="B2363" i="6"/>
  <c r="B2362" i="6"/>
  <c r="B2323" i="6"/>
  <c r="B2322" i="6"/>
  <c r="B2321" i="6"/>
  <c r="B2320" i="6"/>
  <c r="B2319" i="6"/>
  <c r="B2318" i="6"/>
  <c r="B2317" i="6"/>
  <c r="B2316" i="6"/>
  <c r="B2315" i="6"/>
  <c r="B2314" i="6"/>
  <c r="B2313" i="6"/>
  <c r="B2312" i="6"/>
  <c r="B2273" i="6"/>
  <c r="B2272" i="6"/>
  <c r="B2271" i="6"/>
  <c r="B2270" i="6"/>
  <c r="B2269" i="6"/>
  <c r="B2268" i="6"/>
  <c r="B2267" i="6"/>
  <c r="B2266" i="6"/>
  <c r="B2265" i="6"/>
  <c r="B2264" i="6"/>
  <c r="B2263" i="6"/>
  <c r="B2262" i="6"/>
  <c r="B2223" i="6"/>
  <c r="B2222" i="6"/>
  <c r="B2221" i="6"/>
  <c r="B2220" i="6"/>
  <c r="B2219" i="6"/>
  <c r="B2218" i="6"/>
  <c r="B2217" i="6"/>
  <c r="B2216" i="6"/>
  <c r="B2215" i="6"/>
  <c r="B2214" i="6"/>
  <c r="B2213" i="6"/>
  <c r="B2212" i="6"/>
  <c r="B2173" i="6"/>
  <c r="B2172" i="6"/>
  <c r="B2171" i="6"/>
  <c r="B2170" i="6"/>
  <c r="B2169" i="6"/>
  <c r="B2168" i="6"/>
  <c r="B2167" i="6"/>
  <c r="B2166" i="6"/>
  <c r="B2165" i="6"/>
  <c r="B2164" i="6"/>
  <c r="B2163" i="6"/>
  <c r="B2162" i="6"/>
  <c r="B2123" i="6"/>
  <c r="B2122" i="6"/>
  <c r="B2121" i="6"/>
  <c r="B2120" i="6"/>
  <c r="B2119" i="6"/>
  <c r="B2118" i="6"/>
  <c r="B2117" i="6"/>
  <c r="B2116" i="6"/>
  <c r="B2115" i="6"/>
  <c r="B2114" i="6"/>
  <c r="B2113" i="6"/>
  <c r="B2112" i="6"/>
  <c r="B2073" i="6"/>
  <c r="B2072" i="6"/>
  <c r="B2071" i="6"/>
  <c r="B2070" i="6"/>
  <c r="B2069" i="6"/>
  <c r="B2068" i="6"/>
  <c r="B2067" i="6"/>
  <c r="B2066" i="6"/>
  <c r="B2065" i="6"/>
  <c r="B2064" i="6"/>
  <c r="B2063" i="6"/>
  <c r="B2062" i="6"/>
  <c r="B2023" i="6"/>
  <c r="B2022" i="6"/>
  <c r="B2021" i="6"/>
  <c r="B2020" i="6"/>
  <c r="B2019" i="6"/>
  <c r="B2018" i="6"/>
  <c r="B2017" i="6"/>
  <c r="B2016" i="6"/>
  <c r="B2015" i="6"/>
  <c r="B2014" i="6"/>
  <c r="B2013" i="6"/>
  <c r="B2012" i="6"/>
  <c r="B1973" i="6"/>
  <c r="B1972" i="6"/>
  <c r="B1971" i="6"/>
  <c r="B1970" i="6"/>
  <c r="B1969" i="6"/>
  <c r="B1968" i="6"/>
  <c r="B1967" i="6"/>
  <c r="B1966" i="6"/>
  <c r="B1965" i="6"/>
  <c r="B1964" i="6"/>
  <c r="B1963" i="6"/>
  <c r="B1962" i="6"/>
  <c r="B1923" i="6"/>
  <c r="B1922" i="6"/>
  <c r="B1921" i="6"/>
  <c r="B1920" i="6"/>
  <c r="B1919" i="6"/>
  <c r="B1918" i="6"/>
  <c r="B1917" i="6"/>
  <c r="B1916" i="6"/>
  <c r="B1915" i="6"/>
  <c r="B1914" i="6"/>
  <c r="B1913" i="6"/>
  <c r="B1912" i="6"/>
  <c r="B1873" i="6"/>
  <c r="B1872" i="6"/>
  <c r="B1871" i="6"/>
  <c r="B1870" i="6"/>
  <c r="B1869" i="6"/>
  <c r="B1868" i="6"/>
  <c r="B1867" i="6"/>
  <c r="B1866" i="6"/>
  <c r="B1865" i="6"/>
  <c r="B1864" i="6"/>
  <c r="B1863" i="6"/>
  <c r="B1862" i="6"/>
  <c r="B1823" i="6"/>
  <c r="B1822" i="6"/>
  <c r="B1821" i="6"/>
  <c r="B1820" i="6"/>
  <c r="B1819" i="6"/>
  <c r="B1818" i="6"/>
  <c r="B1817" i="6"/>
  <c r="B1816" i="6"/>
  <c r="B1815" i="6"/>
  <c r="B1814" i="6"/>
  <c r="B1813" i="6"/>
  <c r="B1812" i="6"/>
  <c r="B1773" i="6"/>
  <c r="B1772" i="6"/>
  <c r="B1771" i="6"/>
  <c r="B1770" i="6"/>
  <c r="B1769" i="6"/>
  <c r="B1768" i="6"/>
  <c r="B1767" i="6"/>
  <c r="B1766" i="6"/>
  <c r="B1765" i="6"/>
  <c r="B1764" i="6"/>
  <c r="B1763" i="6"/>
  <c r="B1762" i="6"/>
  <c r="B1723" i="6"/>
  <c r="B1722" i="6"/>
  <c r="B1721" i="6"/>
  <c r="B1720" i="6"/>
  <c r="B1719" i="6"/>
  <c r="B1718" i="6"/>
  <c r="B1717" i="6"/>
  <c r="B1716" i="6"/>
  <c r="B1715" i="6"/>
  <c r="B1714" i="6"/>
  <c r="B1713" i="6"/>
  <c r="B1712" i="6"/>
  <c r="B1673" i="6"/>
  <c r="B1672" i="6"/>
  <c r="B1671" i="6"/>
  <c r="B1670" i="6"/>
  <c r="B1669" i="6"/>
  <c r="B1668" i="6"/>
  <c r="B1667" i="6"/>
  <c r="B1666" i="6"/>
  <c r="B1665" i="6"/>
  <c r="B1664" i="6"/>
  <c r="B1663" i="6"/>
  <c r="B1662" i="6"/>
  <c r="B1623" i="6"/>
  <c r="B1622" i="6"/>
  <c r="B1621" i="6"/>
  <c r="B1620" i="6"/>
  <c r="B1619" i="6"/>
  <c r="B1618" i="6"/>
  <c r="B1617" i="6"/>
  <c r="B1616" i="6"/>
  <c r="B1615" i="6"/>
  <c r="B1614" i="6"/>
  <c r="B1613" i="6"/>
  <c r="B1612" i="6"/>
  <c r="B1573" i="6"/>
  <c r="B1572" i="6"/>
  <c r="B1571" i="6"/>
  <c r="B1570" i="6"/>
  <c r="B1569" i="6"/>
  <c r="B1568" i="6"/>
  <c r="B1567" i="6"/>
  <c r="B1566" i="6"/>
  <c r="B1565" i="6"/>
  <c r="B1564" i="6"/>
  <c r="B1563" i="6"/>
  <c r="B1562" i="6"/>
  <c r="B1523" i="6"/>
  <c r="B1522" i="6"/>
  <c r="B1521" i="6"/>
  <c r="B1520" i="6"/>
  <c r="B1519" i="6"/>
  <c r="B1518" i="6"/>
  <c r="B1517" i="6"/>
  <c r="B1516" i="6"/>
  <c r="B1515" i="6"/>
  <c r="B1514" i="6"/>
  <c r="B1513" i="6"/>
  <c r="B1512" i="6"/>
  <c r="B1473" i="6"/>
  <c r="B1472" i="6"/>
  <c r="B1471" i="6"/>
  <c r="B1470" i="6"/>
  <c r="B1469" i="6"/>
  <c r="B1468" i="6"/>
  <c r="B1467" i="6"/>
  <c r="B1466" i="6"/>
  <c r="B1465" i="6"/>
  <c r="B1464" i="6"/>
  <c r="B1463" i="6"/>
  <c r="B1462" i="6"/>
  <c r="B1423" i="6"/>
  <c r="B1422" i="6"/>
  <c r="B1421" i="6"/>
  <c r="B1420" i="6"/>
  <c r="B1419" i="6"/>
  <c r="B1418" i="6"/>
  <c r="B1417" i="6"/>
  <c r="B1416" i="6"/>
  <c r="B1415" i="6"/>
  <c r="B1414" i="6"/>
  <c r="B1413" i="6"/>
  <c r="B1412" i="6"/>
  <c r="B1373" i="6"/>
  <c r="B1372" i="6"/>
  <c r="B1371" i="6"/>
  <c r="B1370" i="6"/>
  <c r="B1369" i="6"/>
  <c r="B1368" i="6"/>
  <c r="B1367" i="6"/>
  <c r="B1366" i="6"/>
  <c r="B1365" i="6"/>
  <c r="B1364" i="6"/>
  <c r="B1363" i="6"/>
  <c r="B1362" i="6"/>
  <c r="B1323" i="6"/>
  <c r="B1322" i="6"/>
  <c r="B1321" i="6"/>
  <c r="B1320" i="6"/>
  <c r="B1319" i="6"/>
  <c r="B1318" i="6"/>
  <c r="B1317" i="6"/>
  <c r="B1316" i="6"/>
  <c r="B1315" i="6"/>
  <c r="B1314" i="6"/>
  <c r="B1313" i="6"/>
  <c r="B1312" i="6"/>
  <c r="B1273" i="6"/>
  <c r="B1272" i="6"/>
  <c r="B1271" i="6"/>
  <c r="B1270" i="6"/>
  <c r="B1269" i="6"/>
  <c r="B1268" i="6"/>
  <c r="B1267" i="6"/>
  <c r="B1266" i="6"/>
  <c r="B1265" i="6"/>
  <c r="B1264" i="6"/>
  <c r="B1263" i="6"/>
  <c r="B1262" i="6"/>
  <c r="B1223" i="6"/>
  <c r="B1222" i="6"/>
  <c r="B1221" i="6"/>
  <c r="B1220" i="6"/>
  <c r="B1219" i="6"/>
  <c r="B1218" i="6"/>
  <c r="B1217" i="6"/>
  <c r="B1216" i="6"/>
  <c r="B1215" i="6"/>
  <c r="B1214" i="6"/>
  <c r="B1213" i="6"/>
  <c r="B1212" i="6"/>
  <c r="B1173" i="6"/>
  <c r="B1172" i="6"/>
  <c r="B1171" i="6"/>
  <c r="B1170" i="6"/>
  <c r="B1169" i="6"/>
  <c r="B1168" i="6"/>
  <c r="B1167" i="6"/>
  <c r="B1166" i="6"/>
  <c r="B1165" i="6"/>
  <c r="B1164" i="6"/>
  <c r="B1163" i="6"/>
  <c r="B1162" i="6"/>
  <c r="B1123" i="6"/>
  <c r="B1122" i="6"/>
  <c r="B1121" i="6"/>
  <c r="B1120" i="6"/>
  <c r="B1119" i="6"/>
  <c r="B1118" i="6"/>
  <c r="B1117" i="6"/>
  <c r="B1116" i="6"/>
  <c r="B1115" i="6"/>
  <c r="B1114" i="6"/>
  <c r="B1113" i="6"/>
  <c r="B1112" i="6"/>
  <c r="B1073" i="6"/>
  <c r="B1072" i="6"/>
  <c r="B1071" i="6"/>
  <c r="B1070" i="6"/>
  <c r="B1069" i="6"/>
  <c r="B1068" i="6"/>
  <c r="B1067" i="6"/>
  <c r="B1066" i="6"/>
  <c r="B1065" i="6"/>
  <c r="B1064" i="6"/>
  <c r="B1063" i="6"/>
  <c r="B1062" i="6"/>
  <c r="B1023" i="6"/>
  <c r="B1022" i="6"/>
  <c r="B1021" i="6"/>
  <c r="B1020" i="6"/>
  <c r="B1019" i="6"/>
  <c r="B1018" i="6"/>
  <c r="B1017" i="6"/>
  <c r="B1016" i="6"/>
  <c r="B1015" i="6"/>
  <c r="B1014" i="6"/>
  <c r="B1013" i="6"/>
  <c r="B1012" i="6"/>
  <c r="B2935" i="6"/>
  <c r="B2934" i="6"/>
  <c r="B2885" i="6"/>
  <c r="B2884" i="6"/>
  <c r="B2883" i="6"/>
  <c r="B2882" i="6"/>
  <c r="B2881" i="6"/>
  <c r="B2880" i="6"/>
  <c r="B2879" i="6"/>
  <c r="B2878" i="6"/>
  <c r="B2877" i="6"/>
  <c r="B2876" i="6"/>
  <c r="B2835" i="6"/>
  <c r="B2834" i="6"/>
  <c r="B2833" i="6"/>
  <c r="B2832" i="6"/>
  <c r="B2831" i="6"/>
  <c r="B2830" i="6"/>
  <c r="B2829" i="6"/>
  <c r="B2828" i="6"/>
  <c r="B2827" i="6"/>
  <c r="B2826" i="6"/>
  <c r="B2785" i="6"/>
  <c r="B2784" i="6"/>
  <c r="B2783" i="6"/>
  <c r="B2782" i="6"/>
  <c r="B2781" i="6"/>
  <c r="B2780" i="6"/>
  <c r="B2779" i="6"/>
  <c r="B2778" i="6"/>
  <c r="B2777" i="6"/>
  <c r="B2776" i="6"/>
  <c r="B2735" i="6"/>
  <c r="B2734" i="6"/>
  <c r="B2733" i="6"/>
  <c r="B2732" i="6"/>
  <c r="B2731" i="6"/>
  <c r="B2730" i="6"/>
  <c r="B2729" i="6"/>
  <c r="B2728" i="6"/>
  <c r="B2727" i="6"/>
  <c r="B2726" i="6"/>
  <c r="B2685" i="6"/>
  <c r="B2684" i="6"/>
  <c r="B2683" i="6"/>
  <c r="B2682" i="6"/>
  <c r="B2681" i="6"/>
  <c r="B2680" i="6"/>
  <c r="B2679" i="6"/>
  <c r="B2678" i="6"/>
  <c r="B2677" i="6"/>
  <c r="B2676" i="6"/>
  <c r="B2635" i="6"/>
  <c r="B2634" i="6"/>
  <c r="B2633" i="6"/>
  <c r="B2632" i="6"/>
  <c r="B2631" i="6"/>
  <c r="B2630" i="6"/>
  <c r="B2629" i="6"/>
  <c r="B2628" i="6"/>
  <c r="B2627" i="6"/>
  <c r="B2626" i="6"/>
  <c r="B2585" i="6"/>
  <c r="B2584" i="6"/>
  <c r="B2583" i="6"/>
  <c r="B2582" i="6"/>
  <c r="B2581" i="6"/>
  <c r="B2580" i="6"/>
  <c r="B2579" i="6"/>
  <c r="B2578" i="6"/>
  <c r="B2577" i="6"/>
  <c r="B2576" i="6"/>
  <c r="B2535" i="6"/>
  <c r="B2534" i="6"/>
  <c r="B2533" i="6"/>
  <c r="B2532" i="6"/>
  <c r="B2531" i="6"/>
  <c r="B2530" i="6"/>
  <c r="B2529" i="6"/>
  <c r="B2528" i="6"/>
  <c r="B2527" i="6"/>
  <c r="B2526" i="6"/>
  <c r="B2485" i="6"/>
  <c r="B2484" i="6"/>
  <c r="B2483" i="6"/>
  <c r="B2482" i="6"/>
  <c r="B2481" i="6"/>
  <c r="B2480" i="6"/>
  <c r="B2479" i="6"/>
  <c r="B2478" i="6"/>
  <c r="B2477" i="6"/>
  <c r="B2476" i="6"/>
  <c r="B2435" i="6"/>
  <c r="B2434" i="6"/>
  <c r="B2433" i="6"/>
  <c r="B2432" i="6"/>
  <c r="B2431" i="6"/>
  <c r="B2430" i="6"/>
  <c r="B2429" i="6"/>
  <c r="B2428" i="6"/>
  <c r="B2427" i="6"/>
  <c r="B2426" i="6"/>
  <c r="B2385" i="6"/>
  <c r="B2384" i="6"/>
  <c r="B2383" i="6"/>
  <c r="B2382" i="6"/>
  <c r="B2381" i="6"/>
  <c r="B2380" i="6"/>
  <c r="B2379" i="6"/>
  <c r="B2378" i="6"/>
  <c r="B2377" i="6"/>
  <c r="B2376" i="6"/>
  <c r="B2335" i="6"/>
  <c r="B2334" i="6"/>
  <c r="B2333" i="6"/>
  <c r="B2332" i="6"/>
  <c r="B2331" i="6"/>
  <c r="B2330" i="6"/>
  <c r="B2329" i="6"/>
  <c r="B2328" i="6"/>
  <c r="B2327" i="6"/>
  <c r="B2326" i="6"/>
  <c r="B2285" i="6"/>
  <c r="B2284" i="6"/>
  <c r="B2283" i="6"/>
  <c r="B2282" i="6"/>
  <c r="B2281" i="6"/>
  <c r="B2280" i="6"/>
  <c r="B2279" i="6"/>
  <c r="B2278" i="6"/>
  <c r="B2277" i="6"/>
  <c r="B2276" i="6"/>
  <c r="B2235" i="6"/>
  <c r="B2234" i="6"/>
  <c r="B2233" i="6"/>
  <c r="B2232" i="6"/>
  <c r="B2231" i="6"/>
  <c r="B2230" i="6"/>
  <c r="B2229" i="6"/>
  <c r="B2228" i="6"/>
  <c r="B2227" i="6"/>
  <c r="B2226" i="6"/>
  <c r="B2185" i="6"/>
  <c r="B2184" i="6"/>
  <c r="B2183" i="6"/>
  <c r="B2182" i="6"/>
  <c r="B2181" i="6"/>
  <c r="B2180" i="6"/>
  <c r="B2179" i="6"/>
  <c r="B2178" i="6"/>
  <c r="B2177" i="6"/>
  <c r="B2176" i="6"/>
  <c r="B2135" i="6"/>
  <c r="B2134" i="6"/>
  <c r="B2133" i="6"/>
  <c r="B2132" i="6"/>
  <c r="B2131" i="6"/>
  <c r="B2130" i="6"/>
  <c r="B2129" i="6"/>
  <c r="B2128" i="6"/>
  <c r="B2127" i="6"/>
  <c r="B2126" i="6"/>
  <c r="B2085" i="6"/>
  <c r="B2084" i="6"/>
  <c r="B2083" i="6"/>
  <c r="B2082" i="6"/>
  <c r="B2081" i="6"/>
  <c r="B2080" i="6"/>
  <c r="B2079" i="6"/>
  <c r="B2078" i="6"/>
  <c r="B2077" i="6"/>
  <c r="B2076" i="6"/>
  <c r="B2035" i="6"/>
  <c r="B2034" i="6"/>
  <c r="B2033" i="6"/>
  <c r="B2032" i="6"/>
  <c r="B2031" i="6"/>
  <c r="B2030" i="6"/>
  <c r="B2029" i="6"/>
  <c r="B2028" i="6"/>
  <c r="B2027" i="6"/>
  <c r="B2026" i="6"/>
  <c r="B1985" i="6"/>
  <c r="B1984" i="6"/>
  <c r="B1983" i="6"/>
  <c r="B1982" i="6"/>
  <c r="B1981" i="6"/>
  <c r="B1980" i="6"/>
  <c r="B1979" i="6"/>
  <c r="B1978" i="6"/>
  <c r="B1977" i="6"/>
  <c r="B1976" i="6"/>
  <c r="B1935" i="6"/>
  <c r="B1934" i="6"/>
  <c r="B1933" i="6"/>
  <c r="B1932" i="6"/>
  <c r="B1931" i="6"/>
  <c r="B1930" i="6"/>
  <c r="B1929" i="6"/>
  <c r="B1928" i="6"/>
  <c r="B1927" i="6"/>
  <c r="B1926" i="6"/>
  <c r="B1885" i="6"/>
  <c r="B1884" i="6"/>
  <c r="B1883" i="6"/>
  <c r="B1882" i="6"/>
  <c r="B1881" i="6"/>
  <c r="B1880" i="6"/>
  <c r="B1879" i="6"/>
  <c r="B1878" i="6"/>
  <c r="B1877" i="6"/>
  <c r="B1876" i="6"/>
  <c r="B1835" i="6"/>
  <c r="B1834" i="6"/>
  <c r="B1833" i="6"/>
  <c r="B1832" i="6"/>
  <c r="B1831" i="6"/>
  <c r="B1830" i="6"/>
  <c r="B1829" i="6"/>
  <c r="B1828" i="6"/>
  <c r="B1827" i="6"/>
  <c r="B1826" i="6"/>
  <c r="B1785" i="6"/>
  <c r="B1784" i="6"/>
  <c r="B1783" i="6"/>
  <c r="B1782" i="6"/>
  <c r="B1781" i="6"/>
  <c r="B1780" i="6"/>
  <c r="B1779" i="6"/>
  <c r="B1778" i="6"/>
  <c r="B1777" i="6"/>
  <c r="B1776" i="6"/>
  <c r="B1735" i="6"/>
  <c r="B1734" i="6"/>
  <c r="B1733" i="6"/>
  <c r="B1732" i="6"/>
  <c r="B1731" i="6"/>
  <c r="B1730" i="6"/>
  <c r="B1729" i="6"/>
  <c r="B1728" i="6"/>
  <c r="B1727" i="6"/>
  <c r="B1726" i="6"/>
  <c r="B1685" i="6"/>
  <c r="B1684" i="6"/>
  <c r="B1683" i="6"/>
  <c r="B1682" i="6"/>
  <c r="B1681" i="6"/>
  <c r="B1680" i="6"/>
  <c r="B1679" i="6"/>
  <c r="B1678" i="6"/>
  <c r="B1677" i="6"/>
  <c r="B1676" i="6"/>
  <c r="B1635" i="6"/>
  <c r="B1634" i="6"/>
  <c r="B1633" i="6"/>
  <c r="B1632" i="6"/>
  <c r="B1631" i="6"/>
  <c r="B1630" i="6"/>
  <c r="B1629" i="6"/>
  <c r="B1628" i="6"/>
  <c r="B1627" i="6"/>
  <c r="B1626" i="6"/>
  <c r="B1585" i="6"/>
  <c r="B1584" i="6"/>
  <c r="B1583" i="6"/>
  <c r="B1582" i="6"/>
  <c r="B1581" i="6"/>
  <c r="B1580" i="6"/>
  <c r="B1579" i="6"/>
  <c r="B1578" i="6"/>
  <c r="B1577" i="6"/>
  <c r="B1576" i="6"/>
  <c r="B1535" i="6"/>
  <c r="B1534" i="6"/>
  <c r="B1533" i="6"/>
  <c r="B1532" i="6"/>
  <c r="B1531" i="6"/>
  <c r="B1530" i="6"/>
  <c r="B1529" i="6"/>
  <c r="B1528" i="6"/>
  <c r="B1527" i="6"/>
  <c r="B1526" i="6"/>
  <c r="B1485" i="6"/>
  <c r="B1484" i="6"/>
  <c r="B1483" i="6"/>
  <c r="B1482" i="6"/>
  <c r="B1481" i="6"/>
  <c r="B1480" i="6"/>
  <c r="B1479" i="6"/>
  <c r="B1478" i="6"/>
  <c r="B1477" i="6"/>
  <c r="B1476" i="6"/>
  <c r="B1435" i="6"/>
  <c r="B1434" i="6"/>
  <c r="B1433" i="6"/>
  <c r="B1432" i="6"/>
  <c r="B1431" i="6"/>
  <c r="B1430" i="6"/>
  <c r="B1429" i="6"/>
  <c r="B1428" i="6"/>
  <c r="B1427" i="6"/>
  <c r="B1426" i="6"/>
  <c r="B1385" i="6"/>
  <c r="B1384" i="6"/>
  <c r="B1383" i="6"/>
  <c r="B1382" i="6"/>
  <c r="B1381" i="6"/>
  <c r="B1380" i="6"/>
  <c r="B1379" i="6"/>
  <c r="B1378" i="6"/>
  <c r="B1377" i="6"/>
  <c r="B1376" i="6"/>
  <c r="B1335" i="6"/>
  <c r="B1334" i="6"/>
  <c r="B1333" i="6"/>
  <c r="B1332" i="6"/>
  <c r="B1331" i="6"/>
  <c r="B1330" i="6"/>
  <c r="B1329" i="6"/>
  <c r="B1328" i="6"/>
  <c r="B1327" i="6"/>
  <c r="B1326" i="6"/>
  <c r="B1285" i="6"/>
  <c r="B1284" i="6"/>
  <c r="B1283" i="6"/>
  <c r="B1282" i="6"/>
  <c r="B1281" i="6"/>
  <c r="B1280" i="6"/>
  <c r="B1279" i="6"/>
  <c r="B1278" i="6"/>
  <c r="B1277" i="6"/>
  <c r="B1276" i="6"/>
  <c r="B1235" i="6"/>
  <c r="B1234" i="6"/>
  <c r="B1233" i="6"/>
  <c r="B1232" i="6"/>
  <c r="B1231" i="6"/>
  <c r="B1230" i="6"/>
  <c r="B1229" i="6"/>
  <c r="B1228" i="6"/>
  <c r="B1227" i="6"/>
  <c r="B1226" i="6"/>
  <c r="B1185" i="6"/>
  <c r="B1184" i="6"/>
  <c r="B1183" i="6"/>
  <c r="B1182" i="6"/>
  <c r="B1181" i="6"/>
  <c r="B1180" i="6"/>
  <c r="B1179" i="6"/>
  <c r="B1178" i="6"/>
  <c r="B1177" i="6"/>
  <c r="B1176" i="6"/>
  <c r="B1135" i="6"/>
  <c r="B1134" i="6"/>
  <c r="B1133" i="6"/>
  <c r="B1132" i="6"/>
  <c r="B1131" i="6"/>
  <c r="B1130" i="6"/>
  <c r="B1129" i="6"/>
  <c r="B1128" i="6"/>
  <c r="B1127" i="6"/>
  <c r="B1126" i="6"/>
  <c r="B1085" i="6"/>
  <c r="B1084" i="6"/>
  <c r="B1083" i="6"/>
  <c r="B1035" i="6"/>
  <c r="B1034" i="6"/>
  <c r="B1033" i="6"/>
  <c r="B1032" i="6"/>
  <c r="B1031" i="6"/>
  <c r="B1030" i="6"/>
  <c r="B1029" i="6"/>
  <c r="B1028" i="6"/>
  <c r="B1027" i="6"/>
  <c r="B1026" i="6"/>
  <c r="B1082" i="6"/>
  <c r="B1081" i="6"/>
  <c r="B1080" i="6"/>
  <c r="B1079" i="6"/>
  <c r="B1078" i="6"/>
  <c r="B1077" i="6"/>
  <c r="B1076" i="6"/>
  <c r="B985" i="6"/>
  <c r="B984" i="6"/>
  <c r="B983" i="6"/>
  <c r="B982" i="6"/>
  <c r="B981" i="6"/>
  <c r="B980" i="6"/>
  <c r="B979" i="6"/>
  <c r="B978" i="6"/>
  <c r="B977" i="6"/>
  <c r="B976" i="6"/>
  <c r="B827" i="6"/>
  <c r="B828" i="6"/>
  <c r="B829" i="6"/>
  <c r="B830" i="6"/>
  <c r="B831" i="6"/>
  <c r="B832" i="6"/>
  <c r="B833" i="6"/>
  <c r="B834" i="6"/>
  <c r="B835" i="6"/>
  <c r="B677" i="6"/>
  <c r="B678" i="6"/>
  <c r="B679" i="6"/>
  <c r="B680" i="6"/>
  <c r="B681" i="6"/>
  <c r="B682" i="6"/>
  <c r="B683" i="6"/>
  <c r="B684" i="6"/>
  <c r="B685" i="6"/>
  <c r="B527" i="6"/>
  <c r="B528" i="6"/>
  <c r="B529" i="6"/>
  <c r="B530" i="6"/>
  <c r="B531" i="6"/>
  <c r="B532" i="6"/>
  <c r="B533" i="6"/>
  <c r="B534" i="6"/>
  <c r="B535" i="6"/>
  <c r="B327" i="6"/>
  <c r="B328" i="6"/>
  <c r="B329" i="6"/>
  <c r="B330" i="6"/>
  <c r="B331" i="6"/>
  <c r="B332" i="6"/>
  <c r="B333" i="6"/>
  <c r="B334" i="6"/>
  <c r="B335" i="6"/>
  <c r="B177" i="6"/>
  <c r="B178" i="6"/>
  <c r="B179" i="6"/>
  <c r="B180" i="6"/>
  <c r="B181" i="6"/>
  <c r="B182" i="6"/>
  <c r="B183" i="6"/>
  <c r="B184" i="6"/>
  <c r="B185" i="6"/>
  <c r="B27" i="6"/>
  <c r="B28" i="6"/>
  <c r="B29" i="6"/>
  <c r="B30" i="6"/>
  <c r="B31" i="6"/>
  <c r="B32" i="6"/>
  <c r="B33" i="6"/>
  <c r="B34" i="6"/>
  <c r="B35" i="6"/>
  <c r="A29" i="9" l="1"/>
  <c r="A30" i="9"/>
  <c r="B30" i="9" s="1"/>
  <c r="B29" i="9"/>
  <c r="G357" i="6" l="1"/>
  <c r="G407" i="6"/>
  <c r="C357" i="6"/>
  <c r="C356" i="6"/>
  <c r="C407" i="6"/>
  <c r="B449" i="6" s="1"/>
  <c r="C406" i="6"/>
  <c r="A449" i="6"/>
  <c r="G446" i="6"/>
  <c r="B446" i="6"/>
  <c r="G445" i="6"/>
  <c r="B445" i="6"/>
  <c r="G444" i="6"/>
  <c r="B444" i="6"/>
  <c r="G443" i="6"/>
  <c r="B443" i="6"/>
  <c r="G442" i="6"/>
  <c r="B442" i="6"/>
  <c r="G441" i="6"/>
  <c r="B441" i="6"/>
  <c r="G440" i="6"/>
  <c r="B440" i="6"/>
  <c r="G439" i="6"/>
  <c r="B439" i="6"/>
  <c r="G438" i="6"/>
  <c r="B438" i="6"/>
  <c r="G435" i="6"/>
  <c r="B435" i="6"/>
  <c r="G434" i="6"/>
  <c r="B434" i="6"/>
  <c r="G433" i="6"/>
  <c r="B433" i="6"/>
  <c r="G432" i="6"/>
  <c r="B432" i="6"/>
  <c r="G431" i="6"/>
  <c r="B431" i="6"/>
  <c r="G430" i="6"/>
  <c r="B430" i="6"/>
  <c r="G429" i="6"/>
  <c r="B429" i="6"/>
  <c r="G428" i="6"/>
  <c r="B428" i="6"/>
  <c r="G427" i="6"/>
  <c r="B427" i="6"/>
  <c r="G426" i="6"/>
  <c r="B426" i="6"/>
  <c r="G423" i="6"/>
  <c r="B423" i="6"/>
  <c r="G422" i="6"/>
  <c r="B422" i="6"/>
  <c r="G421" i="6"/>
  <c r="B421" i="6"/>
  <c r="G420" i="6"/>
  <c r="B420" i="6"/>
  <c r="G419" i="6"/>
  <c r="B419" i="6"/>
  <c r="G418" i="6"/>
  <c r="B418" i="6"/>
  <c r="G417" i="6"/>
  <c r="B417" i="6"/>
  <c r="G416" i="6"/>
  <c r="B416" i="6"/>
  <c r="G415" i="6"/>
  <c r="B415" i="6"/>
  <c r="G414" i="6"/>
  <c r="B414" i="6"/>
  <c r="G413" i="6"/>
  <c r="B413" i="6"/>
  <c r="G412" i="6"/>
  <c r="B412" i="6"/>
  <c r="B405" i="6"/>
  <c r="G404" i="6"/>
  <c r="B404" i="6"/>
  <c r="B403" i="6"/>
  <c r="B402" i="6"/>
  <c r="G30" i="2"/>
  <c r="G424" i="6" l="1"/>
  <c r="G449" i="6" s="1"/>
  <c r="G447" i="6"/>
  <c r="G436" i="6"/>
  <c r="D42" i="2"/>
  <c r="D43" i="2"/>
  <c r="D44" i="2"/>
  <c r="D45" i="2"/>
  <c r="D36" i="2"/>
  <c r="D37" i="2"/>
  <c r="A2949" i="6" l="1"/>
  <c r="G2946" i="6"/>
  <c r="G2945" i="6"/>
  <c r="G2944" i="6"/>
  <c r="G2943" i="6"/>
  <c r="G2942" i="6"/>
  <c r="G2941" i="6"/>
  <c r="G2940" i="6"/>
  <c r="G2939" i="6"/>
  <c r="G2938" i="6"/>
  <c r="G2935" i="6"/>
  <c r="G2934" i="6"/>
  <c r="G2933" i="6"/>
  <c r="G2932" i="6"/>
  <c r="G2931" i="6"/>
  <c r="G2930" i="6"/>
  <c r="G2929" i="6"/>
  <c r="G2928" i="6"/>
  <c r="G2927" i="6"/>
  <c r="G2926" i="6"/>
  <c r="G2936" i="6" s="1"/>
  <c r="G2923" i="6"/>
  <c r="G2922" i="6"/>
  <c r="G2921" i="6"/>
  <c r="G2920" i="6"/>
  <c r="G2919" i="6"/>
  <c r="G2918" i="6"/>
  <c r="G2917" i="6"/>
  <c r="G2916" i="6"/>
  <c r="G2915" i="6"/>
  <c r="G2914" i="6"/>
  <c r="G2913" i="6"/>
  <c r="G2912" i="6"/>
  <c r="G2907" i="6"/>
  <c r="B2905" i="6"/>
  <c r="G2904" i="6"/>
  <c r="B2904" i="6"/>
  <c r="B2903" i="6"/>
  <c r="B2902" i="6"/>
  <c r="B1752" i="6"/>
  <c r="B1753" i="6"/>
  <c r="B1754" i="6"/>
  <c r="G1754" i="6"/>
  <c r="B1755" i="6"/>
  <c r="C1756" i="6"/>
  <c r="C1757" i="6"/>
  <c r="G1757" i="6"/>
  <c r="G1762" i="6"/>
  <c r="G1763" i="6"/>
  <c r="G1764" i="6"/>
  <c r="G1765" i="6"/>
  <c r="G1766" i="6"/>
  <c r="G1767" i="6"/>
  <c r="G1768" i="6"/>
  <c r="G1769" i="6"/>
  <c r="G1770" i="6"/>
  <c r="G1771" i="6"/>
  <c r="G1772" i="6"/>
  <c r="G1773" i="6"/>
  <c r="G1776" i="6"/>
  <c r="G1777" i="6"/>
  <c r="G1778" i="6"/>
  <c r="G1779" i="6"/>
  <c r="G1780" i="6"/>
  <c r="G1781" i="6"/>
  <c r="G1782" i="6"/>
  <c r="G1783" i="6"/>
  <c r="G1784" i="6"/>
  <c r="G1785" i="6"/>
  <c r="G1788" i="6"/>
  <c r="G1789" i="6"/>
  <c r="G1790" i="6"/>
  <c r="G1791" i="6"/>
  <c r="G1792" i="6"/>
  <c r="G1793" i="6"/>
  <c r="G1794" i="6"/>
  <c r="G1795" i="6"/>
  <c r="G1796" i="6"/>
  <c r="A1699" i="6"/>
  <c r="G1696" i="6"/>
  <c r="G1695" i="6"/>
  <c r="G1694" i="6"/>
  <c r="G1693" i="6"/>
  <c r="G1692" i="6"/>
  <c r="G1691" i="6"/>
  <c r="G1690" i="6"/>
  <c r="G1689" i="6"/>
  <c r="G1688" i="6"/>
  <c r="G1685" i="6"/>
  <c r="G1684" i="6"/>
  <c r="G1683" i="6"/>
  <c r="G1682" i="6"/>
  <c r="G1681" i="6"/>
  <c r="G1680" i="6"/>
  <c r="G1679" i="6"/>
  <c r="G1678" i="6"/>
  <c r="G1677" i="6"/>
  <c r="G1676" i="6"/>
  <c r="G1673" i="6"/>
  <c r="G1672" i="6"/>
  <c r="G1671" i="6"/>
  <c r="G1670" i="6"/>
  <c r="G1669" i="6"/>
  <c r="G1668" i="6"/>
  <c r="G1667" i="6"/>
  <c r="G1666" i="6"/>
  <c r="G1665" i="6"/>
  <c r="G1664" i="6"/>
  <c r="G1663" i="6"/>
  <c r="G1662" i="6"/>
  <c r="G1657" i="6"/>
  <c r="C1657" i="6"/>
  <c r="B1699" i="6" s="1"/>
  <c r="C1656" i="6"/>
  <c r="B1655" i="6"/>
  <c r="G1654" i="6"/>
  <c r="B1654" i="6"/>
  <c r="B1653" i="6"/>
  <c r="B1652" i="6"/>
  <c r="A1549" i="6"/>
  <c r="G1546" i="6"/>
  <c r="G1545" i="6"/>
  <c r="G1544" i="6"/>
  <c r="G1543" i="6"/>
  <c r="G1542" i="6"/>
  <c r="G1541" i="6"/>
  <c r="G1540" i="6"/>
  <c r="G1539" i="6"/>
  <c r="G1538" i="6"/>
  <c r="G1535" i="6"/>
  <c r="G1534" i="6"/>
  <c r="G1533" i="6"/>
  <c r="G1532" i="6"/>
  <c r="G1531" i="6"/>
  <c r="G1530" i="6"/>
  <c r="G1529" i="6"/>
  <c r="G1528" i="6"/>
  <c r="G1527" i="6"/>
  <c r="G1526" i="6"/>
  <c r="G1523" i="6"/>
  <c r="G1522" i="6"/>
  <c r="G1521" i="6"/>
  <c r="G1520" i="6"/>
  <c r="G1519" i="6"/>
  <c r="G1518" i="6"/>
  <c r="G1517" i="6"/>
  <c r="G1516" i="6"/>
  <c r="G1515" i="6"/>
  <c r="G1514" i="6"/>
  <c r="G1513" i="6"/>
  <c r="G1512" i="6"/>
  <c r="G1507" i="6"/>
  <c r="C1507" i="6"/>
  <c r="B1549" i="6" s="1"/>
  <c r="C1506" i="6"/>
  <c r="B1505" i="6"/>
  <c r="G1504" i="6"/>
  <c r="B1504" i="6"/>
  <c r="B1503" i="6"/>
  <c r="B1502" i="6"/>
  <c r="A1049" i="6"/>
  <c r="G1046" i="6"/>
  <c r="G1045" i="6"/>
  <c r="G1044" i="6"/>
  <c r="G1043" i="6"/>
  <c r="G1042" i="6"/>
  <c r="G1041" i="6"/>
  <c r="G1040" i="6"/>
  <c r="G1039" i="6"/>
  <c r="G1038" i="6"/>
  <c r="G1035" i="6"/>
  <c r="G1034" i="6"/>
  <c r="G1033" i="6"/>
  <c r="G1032" i="6"/>
  <c r="G1031" i="6"/>
  <c r="G1030" i="6"/>
  <c r="G1029" i="6"/>
  <c r="G1028" i="6"/>
  <c r="G1027" i="6"/>
  <c r="G1026" i="6"/>
  <c r="G1023" i="6"/>
  <c r="G1022" i="6"/>
  <c r="G1021" i="6"/>
  <c r="G1020" i="6"/>
  <c r="G1019" i="6"/>
  <c r="G1018" i="6"/>
  <c r="G1017" i="6"/>
  <c r="G1016" i="6"/>
  <c r="G1015" i="6"/>
  <c r="G1014" i="6"/>
  <c r="G1013" i="6"/>
  <c r="G1012" i="6"/>
  <c r="G1007" i="6"/>
  <c r="C1007" i="6"/>
  <c r="B1049" i="6" s="1"/>
  <c r="C1006" i="6"/>
  <c r="B1005" i="6"/>
  <c r="G1004" i="6"/>
  <c r="B1004" i="6"/>
  <c r="B1003" i="6"/>
  <c r="B1002" i="6"/>
  <c r="A48" i="9"/>
  <c r="B48" i="9" s="1"/>
  <c r="G42" i="2"/>
  <c r="G43" i="2"/>
  <c r="G44" i="2"/>
  <c r="G45" i="2"/>
  <c r="G46" i="2"/>
  <c r="G47" i="2"/>
  <c r="G48" i="2"/>
  <c r="G49" i="2"/>
  <c r="G50" i="2"/>
  <c r="G51" i="2"/>
  <c r="G52" i="2"/>
  <c r="G53" i="2"/>
  <c r="G54" i="2"/>
  <c r="G55" i="2"/>
  <c r="G56" i="2"/>
  <c r="G57" i="2"/>
  <c r="D48" i="2"/>
  <c r="B48" i="2"/>
  <c r="G1697" i="6" l="1"/>
  <c r="G2947" i="6"/>
  <c r="G2924" i="6"/>
  <c r="G2949" i="6" s="1"/>
  <c r="G1524" i="6"/>
  <c r="G1547" i="6"/>
  <c r="G1786" i="6"/>
  <c r="G1774" i="6"/>
  <c r="G1536" i="6"/>
  <c r="G1047" i="6"/>
  <c r="G1686" i="6"/>
  <c r="G1036" i="6"/>
  <c r="G1674" i="6"/>
  <c r="G1024" i="6"/>
  <c r="A2899" i="6"/>
  <c r="G2896" i="6"/>
  <c r="G2895" i="6"/>
  <c r="G2894" i="6"/>
  <c r="G2893" i="6"/>
  <c r="G2892" i="6"/>
  <c r="G2891" i="6"/>
  <c r="G2890" i="6"/>
  <c r="G2889" i="6"/>
  <c r="G2888" i="6"/>
  <c r="G2885" i="6"/>
  <c r="G2884" i="6"/>
  <c r="G2883" i="6"/>
  <c r="G2882" i="6"/>
  <c r="G2881" i="6"/>
  <c r="G2880" i="6"/>
  <c r="G2879" i="6"/>
  <c r="G2878" i="6"/>
  <c r="G2877" i="6"/>
  <c r="G2876" i="6"/>
  <c r="G2873" i="6"/>
  <c r="G2872" i="6"/>
  <c r="G2871" i="6"/>
  <c r="G2870" i="6"/>
  <c r="G2869" i="6"/>
  <c r="G2868" i="6"/>
  <c r="G2867" i="6"/>
  <c r="G2866" i="6"/>
  <c r="G2865" i="6"/>
  <c r="G2864" i="6"/>
  <c r="G2863" i="6"/>
  <c r="G2862" i="6"/>
  <c r="B2855" i="6"/>
  <c r="G2854" i="6"/>
  <c r="B2854" i="6"/>
  <c r="B2853" i="6"/>
  <c r="B2852" i="6"/>
  <c r="A90" i="9"/>
  <c r="A91" i="9"/>
  <c r="B91" i="9" s="1"/>
  <c r="G90" i="2"/>
  <c r="G91" i="2"/>
  <c r="D91" i="2"/>
  <c r="B91" i="2"/>
  <c r="G1549" i="6" l="1"/>
  <c r="G1699" i="6"/>
  <c r="G1049" i="6"/>
  <c r="G2886" i="6"/>
  <c r="G2897" i="6"/>
  <c r="G2874" i="6"/>
  <c r="G16" i="9"/>
  <c r="H16" i="9" s="1"/>
  <c r="I16" i="9" s="1"/>
  <c r="J16" i="9" s="1"/>
  <c r="K16" i="9" s="1"/>
  <c r="L16" i="9" s="1"/>
  <c r="G40" i="2"/>
  <c r="G41" i="2"/>
  <c r="A19" i="9"/>
  <c r="A20" i="9"/>
  <c r="A21" i="9"/>
  <c r="A22" i="9"/>
  <c r="A23" i="9"/>
  <c r="A24" i="9"/>
  <c r="A25" i="9"/>
  <c r="A26" i="9"/>
  <c r="A27" i="9"/>
  <c r="A28"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2" i="9"/>
  <c r="A93" i="9"/>
  <c r="A94" i="9"/>
  <c r="A95" i="9"/>
  <c r="A96" i="9"/>
  <c r="A97" i="9"/>
  <c r="A98" i="9"/>
  <c r="G2899" i="6" l="1"/>
  <c r="B43" i="2"/>
  <c r="B44" i="2"/>
  <c r="D19" i="2"/>
  <c r="D20" i="2"/>
  <c r="D21" i="2"/>
  <c r="D22" i="2"/>
  <c r="D23" i="2"/>
  <c r="D24" i="2"/>
  <c r="D25" i="2"/>
  <c r="D26" i="2"/>
  <c r="D27" i="2"/>
  <c r="D28" i="2"/>
  <c r="G95" i="2" l="1"/>
  <c r="G96" i="2"/>
  <c r="G97" i="2"/>
  <c r="G98" i="2"/>
  <c r="G99" i="2"/>
  <c r="D97" i="2"/>
  <c r="D98" i="2"/>
  <c r="G2857" i="6" s="1"/>
  <c r="B97" i="2"/>
  <c r="D58" i="2" l="1"/>
  <c r="B58" i="2"/>
  <c r="D56" i="2"/>
  <c r="D57" i="2"/>
  <c r="B56" i="2"/>
  <c r="B57" i="2"/>
  <c r="G58" i="2"/>
  <c r="G59" i="2"/>
  <c r="D55" i="2"/>
  <c r="B55" i="2"/>
  <c r="B34" i="2"/>
  <c r="B37" i="2"/>
  <c r="B36" i="2"/>
  <c r="D33" i="2"/>
  <c r="B33" i="2"/>
  <c r="G33" i="2"/>
  <c r="G36" i="2"/>
  <c r="G37" i="2"/>
  <c r="G34" i="2"/>
  <c r="B40" i="2"/>
  <c r="B41" i="2"/>
  <c r="B26" i="2"/>
  <c r="B23" i="2" l="1"/>
  <c r="B24" i="2"/>
  <c r="B21" i="2"/>
  <c r="D35" i="2" l="1"/>
  <c r="B35" i="2"/>
  <c r="B31" i="2"/>
  <c r="A1749" i="6" l="1"/>
  <c r="G1746" i="6"/>
  <c r="G1745" i="6"/>
  <c r="G1744" i="6"/>
  <c r="G1743" i="6"/>
  <c r="G1742" i="6"/>
  <c r="G1741" i="6"/>
  <c r="G1740" i="6"/>
  <c r="G1739" i="6"/>
  <c r="G1738" i="6"/>
  <c r="G1735" i="6"/>
  <c r="G1734" i="6"/>
  <c r="G1733" i="6"/>
  <c r="G1732" i="6"/>
  <c r="G1731" i="6"/>
  <c r="G1730" i="6"/>
  <c r="G1729" i="6"/>
  <c r="G1728" i="6"/>
  <c r="G1727" i="6"/>
  <c r="G1726" i="6"/>
  <c r="G1723" i="6"/>
  <c r="G1722" i="6"/>
  <c r="G1721" i="6"/>
  <c r="G1720" i="6"/>
  <c r="G1719" i="6"/>
  <c r="G1718" i="6"/>
  <c r="G1717" i="6"/>
  <c r="G1716" i="6"/>
  <c r="G1715" i="6"/>
  <c r="G1714" i="6"/>
  <c r="G1713" i="6"/>
  <c r="G1712" i="6"/>
  <c r="B1705" i="6"/>
  <c r="G1704" i="6"/>
  <c r="B1704" i="6"/>
  <c r="B1703" i="6"/>
  <c r="B1702" i="6"/>
  <c r="A2849" i="6"/>
  <c r="G2846" i="6"/>
  <c r="G2845" i="6"/>
  <c r="G2844" i="6"/>
  <c r="G2843" i="6"/>
  <c r="G2842" i="6"/>
  <c r="G2841" i="6"/>
  <c r="G2840" i="6"/>
  <c r="G2839" i="6"/>
  <c r="G2838" i="6"/>
  <c r="G2835" i="6"/>
  <c r="G2834" i="6"/>
  <c r="G2833" i="6"/>
  <c r="G2832" i="6"/>
  <c r="G2831" i="6"/>
  <c r="G2830" i="6"/>
  <c r="G2829" i="6"/>
  <c r="G2828" i="6"/>
  <c r="G2827" i="6"/>
  <c r="G2826" i="6"/>
  <c r="G2823" i="6"/>
  <c r="G2822" i="6"/>
  <c r="G2821" i="6"/>
  <c r="G2820" i="6"/>
  <c r="G2819" i="6"/>
  <c r="G2818" i="6"/>
  <c r="G2817" i="6"/>
  <c r="G2816" i="6"/>
  <c r="G2815" i="6"/>
  <c r="G2814" i="6"/>
  <c r="G2813" i="6"/>
  <c r="G2812" i="6"/>
  <c r="B2805" i="6"/>
  <c r="G2804" i="6"/>
  <c r="B2804" i="6"/>
  <c r="B2803" i="6"/>
  <c r="B2802" i="6"/>
  <c r="A2799" i="6"/>
  <c r="G2796" i="6"/>
  <c r="G2795" i="6"/>
  <c r="G2794" i="6"/>
  <c r="G2793" i="6"/>
  <c r="G2792" i="6"/>
  <c r="G2791" i="6"/>
  <c r="G2790" i="6"/>
  <c r="G2789" i="6"/>
  <c r="G2788" i="6"/>
  <c r="G2785" i="6"/>
  <c r="G2784" i="6"/>
  <c r="G2783" i="6"/>
  <c r="G2782" i="6"/>
  <c r="G2781" i="6"/>
  <c r="G2780" i="6"/>
  <c r="G2779" i="6"/>
  <c r="G2778" i="6"/>
  <c r="G2777" i="6"/>
  <c r="G2776" i="6"/>
  <c r="G2773" i="6"/>
  <c r="G2772" i="6"/>
  <c r="G2771" i="6"/>
  <c r="G2770" i="6"/>
  <c r="G2769" i="6"/>
  <c r="G2768" i="6"/>
  <c r="G2767" i="6"/>
  <c r="G2766" i="6"/>
  <c r="G2765" i="6"/>
  <c r="G2764" i="6"/>
  <c r="G2763" i="6"/>
  <c r="G2762" i="6"/>
  <c r="B2755" i="6"/>
  <c r="G2754" i="6"/>
  <c r="B2754" i="6"/>
  <c r="B2753" i="6"/>
  <c r="B2752" i="6"/>
  <c r="A2749" i="6"/>
  <c r="G2746" i="6"/>
  <c r="G2745" i="6"/>
  <c r="G2744" i="6"/>
  <c r="G2743" i="6"/>
  <c r="G2742" i="6"/>
  <c r="G2741" i="6"/>
  <c r="G2740" i="6"/>
  <c r="G2739" i="6"/>
  <c r="G2738" i="6"/>
  <c r="G2735" i="6"/>
  <c r="G2734" i="6"/>
  <c r="G2733" i="6"/>
  <c r="G2732" i="6"/>
  <c r="G2731" i="6"/>
  <c r="G2730" i="6"/>
  <c r="G2729" i="6"/>
  <c r="G2728" i="6"/>
  <c r="G2727" i="6"/>
  <c r="G2726" i="6"/>
  <c r="G2723" i="6"/>
  <c r="G2722" i="6"/>
  <c r="G2721" i="6"/>
  <c r="G2720" i="6"/>
  <c r="G2719" i="6"/>
  <c r="G2718" i="6"/>
  <c r="G2717" i="6"/>
  <c r="G2716" i="6"/>
  <c r="G2715" i="6"/>
  <c r="G2714" i="6"/>
  <c r="G2713" i="6"/>
  <c r="G2712" i="6"/>
  <c r="B2705" i="6"/>
  <c r="G2704" i="6"/>
  <c r="B2704" i="6"/>
  <c r="B2703" i="6"/>
  <c r="B2702" i="6"/>
  <c r="A2699" i="6"/>
  <c r="G2696" i="6"/>
  <c r="G2695" i="6"/>
  <c r="G2694" i="6"/>
  <c r="G2693" i="6"/>
  <c r="G2692" i="6"/>
  <c r="G2691" i="6"/>
  <c r="G2690" i="6"/>
  <c r="G2689" i="6"/>
  <c r="G2688" i="6"/>
  <c r="G2685" i="6"/>
  <c r="G2684" i="6"/>
  <c r="G2683" i="6"/>
  <c r="G2682" i="6"/>
  <c r="G2681" i="6"/>
  <c r="G2680" i="6"/>
  <c r="G2679" i="6"/>
  <c r="G2678" i="6"/>
  <c r="G2677" i="6"/>
  <c r="G2676" i="6"/>
  <c r="G2673" i="6"/>
  <c r="G2672" i="6"/>
  <c r="G2671" i="6"/>
  <c r="G2670" i="6"/>
  <c r="G2669" i="6"/>
  <c r="G2668" i="6"/>
  <c r="G2667" i="6"/>
  <c r="G2666" i="6"/>
  <c r="G2665" i="6"/>
  <c r="G2664" i="6"/>
  <c r="G2663" i="6"/>
  <c r="G2662" i="6"/>
  <c r="B2655" i="6"/>
  <c r="G2654" i="6"/>
  <c r="B2654" i="6"/>
  <c r="B2653" i="6"/>
  <c r="B2652" i="6"/>
  <c r="A2649" i="6"/>
  <c r="G2646" i="6"/>
  <c r="G2645" i="6"/>
  <c r="G2644" i="6"/>
  <c r="G2643" i="6"/>
  <c r="G2642" i="6"/>
  <c r="G2641" i="6"/>
  <c r="G2640" i="6"/>
  <c r="G2639" i="6"/>
  <c r="G2638" i="6"/>
  <c r="G2635" i="6"/>
  <c r="G2634" i="6"/>
  <c r="G2633" i="6"/>
  <c r="G2632" i="6"/>
  <c r="G2631" i="6"/>
  <c r="G2630" i="6"/>
  <c r="G2629" i="6"/>
  <c r="G2628" i="6"/>
  <c r="G2627" i="6"/>
  <c r="G2626" i="6"/>
  <c r="G2623" i="6"/>
  <c r="G2622" i="6"/>
  <c r="G2621" i="6"/>
  <c r="G2620" i="6"/>
  <c r="G2619" i="6"/>
  <c r="G2618" i="6"/>
  <c r="G2617" i="6"/>
  <c r="G2616" i="6"/>
  <c r="G2615" i="6"/>
  <c r="G2614" i="6"/>
  <c r="G2613" i="6"/>
  <c r="G2612" i="6"/>
  <c r="B2605" i="6"/>
  <c r="G2604" i="6"/>
  <c r="B2604" i="6"/>
  <c r="B2603" i="6"/>
  <c r="B2602" i="6"/>
  <c r="A2599" i="6"/>
  <c r="G2596" i="6"/>
  <c r="G2595" i="6"/>
  <c r="G2594" i="6"/>
  <c r="G2593" i="6"/>
  <c r="G2592" i="6"/>
  <c r="G2591" i="6"/>
  <c r="G2590" i="6"/>
  <c r="G2589" i="6"/>
  <c r="G2588" i="6"/>
  <c r="G2585" i="6"/>
  <c r="G2584" i="6"/>
  <c r="G2583" i="6"/>
  <c r="G2582" i="6"/>
  <c r="G2581" i="6"/>
  <c r="G2580" i="6"/>
  <c r="G2579" i="6"/>
  <c r="G2578" i="6"/>
  <c r="G2577" i="6"/>
  <c r="G2576" i="6"/>
  <c r="G2573" i="6"/>
  <c r="G2572" i="6"/>
  <c r="G2571" i="6"/>
  <c r="G2570" i="6"/>
  <c r="G2569" i="6"/>
  <c r="G2568" i="6"/>
  <c r="G2567" i="6"/>
  <c r="G2566" i="6"/>
  <c r="G2565" i="6"/>
  <c r="G2564" i="6"/>
  <c r="G2563" i="6"/>
  <c r="G2562" i="6"/>
  <c r="B2555" i="6"/>
  <c r="G2554" i="6"/>
  <c r="B2554" i="6"/>
  <c r="B2553" i="6"/>
  <c r="B2552" i="6"/>
  <c r="A2549" i="6"/>
  <c r="G2546" i="6"/>
  <c r="G2545" i="6"/>
  <c r="G2544" i="6"/>
  <c r="G2543" i="6"/>
  <c r="G2542" i="6"/>
  <c r="G2541" i="6"/>
  <c r="G2540" i="6"/>
  <c r="G2539" i="6"/>
  <c r="G2538" i="6"/>
  <c r="G2535" i="6"/>
  <c r="G2534" i="6"/>
  <c r="G2533" i="6"/>
  <c r="G2532" i="6"/>
  <c r="G2531" i="6"/>
  <c r="G2530" i="6"/>
  <c r="G2529" i="6"/>
  <c r="G2528" i="6"/>
  <c r="G2527" i="6"/>
  <c r="G2526" i="6"/>
  <c r="G2523" i="6"/>
  <c r="G2522" i="6"/>
  <c r="G2521" i="6"/>
  <c r="G2520" i="6"/>
  <c r="G2519" i="6"/>
  <c r="G2518" i="6"/>
  <c r="G2517" i="6"/>
  <c r="G2516" i="6"/>
  <c r="G2515" i="6"/>
  <c r="G2514" i="6"/>
  <c r="G2513" i="6"/>
  <c r="G2512" i="6"/>
  <c r="B2505" i="6"/>
  <c r="G2504" i="6"/>
  <c r="B2504" i="6"/>
  <c r="B2503" i="6"/>
  <c r="B2502" i="6"/>
  <c r="A2499" i="6"/>
  <c r="G2496" i="6"/>
  <c r="G2495" i="6"/>
  <c r="G2494" i="6"/>
  <c r="G2493" i="6"/>
  <c r="G2492" i="6"/>
  <c r="G2491" i="6"/>
  <c r="G2490" i="6"/>
  <c r="G2489" i="6"/>
  <c r="G2488" i="6"/>
  <c r="G2485" i="6"/>
  <c r="G2484" i="6"/>
  <c r="G2483" i="6"/>
  <c r="G2482" i="6"/>
  <c r="G2481" i="6"/>
  <c r="G2480" i="6"/>
  <c r="G2479" i="6"/>
  <c r="G2478" i="6"/>
  <c r="G2477" i="6"/>
  <c r="G2476" i="6"/>
  <c r="G2473" i="6"/>
  <c r="G2472" i="6"/>
  <c r="G2471" i="6"/>
  <c r="G2470" i="6"/>
  <c r="G2469" i="6"/>
  <c r="G2468" i="6"/>
  <c r="G2467" i="6"/>
  <c r="G2466" i="6"/>
  <c r="G2465" i="6"/>
  <c r="G2464" i="6"/>
  <c r="G2463" i="6"/>
  <c r="G2462" i="6"/>
  <c r="B2455" i="6"/>
  <c r="G2454" i="6"/>
  <c r="B2454" i="6"/>
  <c r="B2453" i="6"/>
  <c r="B2452" i="6"/>
  <c r="A2449" i="6"/>
  <c r="G2446" i="6"/>
  <c r="G2445" i="6"/>
  <c r="G2444" i="6"/>
  <c r="G2443" i="6"/>
  <c r="G2442" i="6"/>
  <c r="G2441" i="6"/>
  <c r="G2440" i="6"/>
  <c r="G2439" i="6"/>
  <c r="G2438" i="6"/>
  <c r="G2435" i="6"/>
  <c r="G2434" i="6"/>
  <c r="G2433" i="6"/>
  <c r="G2432" i="6"/>
  <c r="G2431" i="6"/>
  <c r="G2430" i="6"/>
  <c r="G2429" i="6"/>
  <c r="G2428" i="6"/>
  <c r="G2427" i="6"/>
  <c r="G2426" i="6"/>
  <c r="G2423" i="6"/>
  <c r="G2422" i="6"/>
  <c r="G2421" i="6"/>
  <c r="G2420" i="6"/>
  <c r="G2419" i="6"/>
  <c r="G2418" i="6"/>
  <c r="G2417" i="6"/>
  <c r="G2416" i="6"/>
  <c r="G2415" i="6"/>
  <c r="G2414" i="6"/>
  <c r="G2413" i="6"/>
  <c r="G2412" i="6"/>
  <c r="B2405" i="6"/>
  <c r="G2404" i="6"/>
  <c r="B2404" i="6"/>
  <c r="B2403" i="6"/>
  <c r="B2402" i="6"/>
  <c r="A2399" i="6"/>
  <c r="G2396" i="6"/>
  <c r="G2395" i="6"/>
  <c r="G2394" i="6"/>
  <c r="G2393" i="6"/>
  <c r="G2392" i="6"/>
  <c r="G2391" i="6"/>
  <c r="G2390" i="6"/>
  <c r="G2389" i="6"/>
  <c r="G2388" i="6"/>
  <c r="G2385" i="6"/>
  <c r="G2384" i="6"/>
  <c r="G2383" i="6"/>
  <c r="G2382" i="6"/>
  <c r="G2381" i="6"/>
  <c r="G2380" i="6"/>
  <c r="G2379" i="6"/>
  <c r="G2378" i="6"/>
  <c r="G2377" i="6"/>
  <c r="G2376" i="6"/>
  <c r="G2373" i="6"/>
  <c r="G2372" i="6"/>
  <c r="G2371" i="6"/>
  <c r="G2370" i="6"/>
  <c r="G2369" i="6"/>
  <c r="G2368" i="6"/>
  <c r="G2367" i="6"/>
  <c r="G2366" i="6"/>
  <c r="G2365" i="6"/>
  <c r="G2364" i="6"/>
  <c r="G2363" i="6"/>
  <c r="G2362" i="6"/>
  <c r="B2355" i="6"/>
  <c r="G2354" i="6"/>
  <c r="B2354" i="6"/>
  <c r="B2353" i="6"/>
  <c r="B2352" i="6"/>
  <c r="A2349" i="6"/>
  <c r="G2346" i="6"/>
  <c r="G2345" i="6"/>
  <c r="G2344" i="6"/>
  <c r="G2343" i="6"/>
  <c r="G2342" i="6"/>
  <c r="G2341" i="6"/>
  <c r="G2340" i="6"/>
  <c r="G2339" i="6"/>
  <c r="G2338" i="6"/>
  <c r="G2335" i="6"/>
  <c r="G2334" i="6"/>
  <c r="G2333" i="6"/>
  <c r="G2332" i="6"/>
  <c r="G2331" i="6"/>
  <c r="G2330" i="6"/>
  <c r="G2329" i="6"/>
  <c r="G2328" i="6"/>
  <c r="G2327" i="6"/>
  <c r="G2326" i="6"/>
  <c r="G2323" i="6"/>
  <c r="G2322" i="6"/>
  <c r="G2321" i="6"/>
  <c r="G2320" i="6"/>
  <c r="G2319" i="6"/>
  <c r="G2318" i="6"/>
  <c r="G2317" i="6"/>
  <c r="G2316" i="6"/>
  <c r="G2315" i="6"/>
  <c r="G2314" i="6"/>
  <c r="G2313" i="6"/>
  <c r="G2312" i="6"/>
  <c r="B2305" i="6"/>
  <c r="G2304" i="6"/>
  <c r="B2304" i="6"/>
  <c r="B2303" i="6"/>
  <c r="B2302" i="6"/>
  <c r="A2299" i="6"/>
  <c r="G2296" i="6"/>
  <c r="G2295" i="6"/>
  <c r="G2294" i="6"/>
  <c r="G2293" i="6"/>
  <c r="G2292" i="6"/>
  <c r="G2291" i="6"/>
  <c r="G2290" i="6"/>
  <c r="G2289" i="6"/>
  <c r="G2288" i="6"/>
  <c r="G2285" i="6"/>
  <c r="G2284" i="6"/>
  <c r="G2283" i="6"/>
  <c r="G2282" i="6"/>
  <c r="G2281" i="6"/>
  <c r="G2280" i="6"/>
  <c r="G2279" i="6"/>
  <c r="G2278" i="6"/>
  <c r="G2277" i="6"/>
  <c r="G2276" i="6"/>
  <c r="G2273" i="6"/>
  <c r="G2272" i="6"/>
  <c r="G2271" i="6"/>
  <c r="G2270" i="6"/>
  <c r="G2269" i="6"/>
  <c r="G2268" i="6"/>
  <c r="G2267" i="6"/>
  <c r="G2266" i="6"/>
  <c r="G2265" i="6"/>
  <c r="G2264" i="6"/>
  <c r="G2263" i="6"/>
  <c r="G2262" i="6"/>
  <c r="B2255" i="6"/>
  <c r="G2254" i="6"/>
  <c r="B2254" i="6"/>
  <c r="B2253" i="6"/>
  <c r="B2252" i="6"/>
  <c r="A2249" i="6"/>
  <c r="G2246" i="6"/>
  <c r="G2245" i="6"/>
  <c r="G2244" i="6"/>
  <c r="G2243" i="6"/>
  <c r="G2242" i="6"/>
  <c r="G2241" i="6"/>
  <c r="G2240" i="6"/>
  <c r="G2239" i="6"/>
  <c r="G2238" i="6"/>
  <c r="G2235" i="6"/>
  <c r="G2234" i="6"/>
  <c r="G2233" i="6"/>
  <c r="G2232" i="6"/>
  <c r="G2231" i="6"/>
  <c r="G2230" i="6"/>
  <c r="G2229" i="6"/>
  <c r="G2228" i="6"/>
  <c r="G2227" i="6"/>
  <c r="G2226" i="6"/>
  <c r="G2223" i="6"/>
  <c r="G2222" i="6"/>
  <c r="G2221" i="6"/>
  <c r="G2220" i="6"/>
  <c r="G2219" i="6"/>
  <c r="G2218" i="6"/>
  <c r="G2217" i="6"/>
  <c r="G2216" i="6"/>
  <c r="G2215" i="6"/>
  <c r="G2214" i="6"/>
  <c r="G2213" i="6"/>
  <c r="G2212" i="6"/>
  <c r="B2205" i="6"/>
  <c r="G2204" i="6"/>
  <c r="B2204" i="6"/>
  <c r="B2203" i="6"/>
  <c r="B2202" i="6"/>
  <c r="A2199" i="6"/>
  <c r="G2196" i="6"/>
  <c r="G2195" i="6"/>
  <c r="G2194" i="6"/>
  <c r="G2193" i="6"/>
  <c r="G2192" i="6"/>
  <c r="G2191" i="6"/>
  <c r="G2190" i="6"/>
  <c r="G2189" i="6"/>
  <c r="G2188" i="6"/>
  <c r="G2185" i="6"/>
  <c r="G2184" i="6"/>
  <c r="G2183" i="6"/>
  <c r="G2182" i="6"/>
  <c r="G2181" i="6"/>
  <c r="G2180" i="6"/>
  <c r="G2179" i="6"/>
  <c r="G2178" i="6"/>
  <c r="G2177" i="6"/>
  <c r="G2176" i="6"/>
  <c r="G2173" i="6"/>
  <c r="G2172" i="6"/>
  <c r="G2171" i="6"/>
  <c r="G2170" i="6"/>
  <c r="G2169" i="6"/>
  <c r="G2168" i="6"/>
  <c r="G2167" i="6"/>
  <c r="G2166" i="6"/>
  <c r="G2165" i="6"/>
  <c r="G2164" i="6"/>
  <c r="G2163" i="6"/>
  <c r="G2162" i="6"/>
  <c r="B2155" i="6"/>
  <c r="G2154" i="6"/>
  <c r="B2154" i="6"/>
  <c r="B2153" i="6"/>
  <c r="B2152" i="6"/>
  <c r="A2149" i="6"/>
  <c r="G2146" i="6"/>
  <c r="G2145" i="6"/>
  <c r="G2144" i="6"/>
  <c r="G2143" i="6"/>
  <c r="G2142" i="6"/>
  <c r="G2141" i="6"/>
  <c r="G2140" i="6"/>
  <c r="G2139" i="6"/>
  <c r="G2138" i="6"/>
  <c r="G2135" i="6"/>
  <c r="G2134" i="6"/>
  <c r="G2133" i="6"/>
  <c r="G2132" i="6"/>
  <c r="G2131" i="6"/>
  <c r="G2130" i="6"/>
  <c r="G2129" i="6"/>
  <c r="G2128" i="6"/>
  <c r="G2127" i="6"/>
  <c r="G2126" i="6"/>
  <c r="G2123" i="6"/>
  <c r="G2122" i="6"/>
  <c r="G2121" i="6"/>
  <c r="G2120" i="6"/>
  <c r="G2119" i="6"/>
  <c r="G2118" i="6"/>
  <c r="G2117" i="6"/>
  <c r="G2116" i="6"/>
  <c r="G2115" i="6"/>
  <c r="G2114" i="6"/>
  <c r="G2113" i="6"/>
  <c r="G2112" i="6"/>
  <c r="B2105" i="6"/>
  <c r="G2104" i="6"/>
  <c r="B2104" i="6"/>
  <c r="B2103" i="6"/>
  <c r="B2102" i="6"/>
  <c r="A2099" i="6"/>
  <c r="G2096" i="6"/>
  <c r="G2095" i="6"/>
  <c r="G2094" i="6"/>
  <c r="G2093" i="6"/>
  <c r="G2092" i="6"/>
  <c r="G2091" i="6"/>
  <c r="G2090" i="6"/>
  <c r="G2089" i="6"/>
  <c r="G2088" i="6"/>
  <c r="G2085" i="6"/>
  <c r="G2084" i="6"/>
  <c r="G2083" i="6"/>
  <c r="G2082" i="6"/>
  <c r="G2081" i="6"/>
  <c r="G2080" i="6"/>
  <c r="G2079" i="6"/>
  <c r="G2078" i="6"/>
  <c r="G2077" i="6"/>
  <c r="G2076" i="6"/>
  <c r="G2073" i="6"/>
  <c r="G2072" i="6"/>
  <c r="G2071" i="6"/>
  <c r="G2070" i="6"/>
  <c r="G2069" i="6"/>
  <c r="G2068" i="6"/>
  <c r="G2067" i="6"/>
  <c r="G2066" i="6"/>
  <c r="G2065" i="6"/>
  <c r="G2064" i="6"/>
  <c r="G2063" i="6"/>
  <c r="G2062" i="6"/>
  <c r="B2055" i="6"/>
  <c r="G2054" i="6"/>
  <c r="B2054" i="6"/>
  <c r="B2053" i="6"/>
  <c r="B2052" i="6"/>
  <c r="A2049" i="6"/>
  <c r="G2046" i="6"/>
  <c r="G2045" i="6"/>
  <c r="G2044" i="6"/>
  <c r="G2043" i="6"/>
  <c r="G2042" i="6"/>
  <c r="G2041" i="6"/>
  <c r="G2040" i="6"/>
  <c r="G2039" i="6"/>
  <c r="G2038" i="6"/>
  <c r="G2035" i="6"/>
  <c r="G2034" i="6"/>
  <c r="G2033" i="6"/>
  <c r="G2032" i="6"/>
  <c r="G2031" i="6"/>
  <c r="G2030" i="6"/>
  <c r="G2029" i="6"/>
  <c r="G2028" i="6"/>
  <c r="G2027" i="6"/>
  <c r="G2026" i="6"/>
  <c r="G2023" i="6"/>
  <c r="G2022" i="6"/>
  <c r="G2021" i="6"/>
  <c r="G2020" i="6"/>
  <c r="G2019" i="6"/>
  <c r="G2018" i="6"/>
  <c r="G2017" i="6"/>
  <c r="G2016" i="6"/>
  <c r="G2015" i="6"/>
  <c r="G2014" i="6"/>
  <c r="G2013" i="6"/>
  <c r="G2012" i="6"/>
  <c r="B2005" i="6"/>
  <c r="G2004" i="6"/>
  <c r="B2004" i="6"/>
  <c r="B2003" i="6"/>
  <c r="B2002" i="6"/>
  <c r="A1999" i="6"/>
  <c r="G1996" i="6"/>
  <c r="G1995" i="6"/>
  <c r="G1994" i="6"/>
  <c r="G1993" i="6"/>
  <c r="G1992" i="6"/>
  <c r="G1991" i="6"/>
  <c r="G1990" i="6"/>
  <c r="G1989" i="6"/>
  <c r="G1988" i="6"/>
  <c r="G1985" i="6"/>
  <c r="G1984" i="6"/>
  <c r="G1983" i="6"/>
  <c r="G1982" i="6"/>
  <c r="G1981" i="6"/>
  <c r="G1980" i="6"/>
  <c r="G1979" i="6"/>
  <c r="G1978" i="6"/>
  <c r="G1977" i="6"/>
  <c r="G1976" i="6"/>
  <c r="G1973" i="6"/>
  <c r="G1972" i="6"/>
  <c r="G1971" i="6"/>
  <c r="G1970" i="6"/>
  <c r="G1969" i="6"/>
  <c r="G1968" i="6"/>
  <c r="G1967" i="6"/>
  <c r="G1966" i="6"/>
  <c r="G1965" i="6"/>
  <c r="G1964" i="6"/>
  <c r="G1963" i="6"/>
  <c r="G1962" i="6"/>
  <c r="B1955" i="6"/>
  <c r="G1954" i="6"/>
  <c r="B1954" i="6"/>
  <c r="B1953" i="6"/>
  <c r="B1952" i="6"/>
  <c r="A1949" i="6"/>
  <c r="G1946" i="6"/>
  <c r="G1945" i="6"/>
  <c r="G1944" i="6"/>
  <c r="G1943" i="6"/>
  <c r="G1942" i="6"/>
  <c r="G1941" i="6"/>
  <c r="G1940" i="6"/>
  <c r="G1939" i="6"/>
  <c r="G1938" i="6"/>
  <c r="G1935" i="6"/>
  <c r="G1934" i="6"/>
  <c r="G1933" i="6"/>
  <c r="G1932" i="6"/>
  <c r="G1931" i="6"/>
  <c r="G1930" i="6"/>
  <c r="G1929" i="6"/>
  <c r="G1928" i="6"/>
  <c r="G1927" i="6"/>
  <c r="G1926" i="6"/>
  <c r="G1923" i="6"/>
  <c r="G1922" i="6"/>
  <c r="G1921" i="6"/>
  <c r="G1920" i="6"/>
  <c r="G1919" i="6"/>
  <c r="G1918" i="6"/>
  <c r="G1917" i="6"/>
  <c r="G1916" i="6"/>
  <c r="G1915" i="6"/>
  <c r="G1914" i="6"/>
  <c r="G1913" i="6"/>
  <c r="G1912" i="6"/>
  <c r="B1905" i="6"/>
  <c r="G1904" i="6"/>
  <c r="B1904" i="6"/>
  <c r="B1903" i="6"/>
  <c r="B1902" i="6"/>
  <c r="A1899" i="6"/>
  <c r="G1896" i="6"/>
  <c r="G1895" i="6"/>
  <c r="G1894" i="6"/>
  <c r="G1893" i="6"/>
  <c r="G1892" i="6"/>
  <c r="G1891" i="6"/>
  <c r="G1890" i="6"/>
  <c r="G1889" i="6"/>
  <c r="G1888" i="6"/>
  <c r="G1885" i="6"/>
  <c r="G1884" i="6"/>
  <c r="G1883" i="6"/>
  <c r="G1882" i="6"/>
  <c r="G1881" i="6"/>
  <c r="G1880" i="6"/>
  <c r="G1879" i="6"/>
  <c r="G1878" i="6"/>
  <c r="G1877" i="6"/>
  <c r="G1876" i="6"/>
  <c r="G1873" i="6"/>
  <c r="G1872" i="6"/>
  <c r="G1871" i="6"/>
  <c r="G1870" i="6"/>
  <c r="G1869" i="6"/>
  <c r="G1868" i="6"/>
  <c r="G1867" i="6"/>
  <c r="G1866" i="6"/>
  <c r="G1865" i="6"/>
  <c r="G1864" i="6"/>
  <c r="G1863" i="6"/>
  <c r="G1862" i="6"/>
  <c r="B1855" i="6"/>
  <c r="G1854" i="6"/>
  <c r="B1854" i="6"/>
  <c r="B1853" i="6"/>
  <c r="B1852" i="6"/>
  <c r="A1849" i="6"/>
  <c r="G1846" i="6"/>
  <c r="G1845" i="6"/>
  <c r="G1844" i="6"/>
  <c r="G1843" i="6"/>
  <c r="G1842" i="6"/>
  <c r="G1841" i="6"/>
  <c r="G1840" i="6"/>
  <c r="G1839" i="6"/>
  <c r="G1838" i="6"/>
  <c r="G1835" i="6"/>
  <c r="G1834" i="6"/>
  <c r="G1833" i="6"/>
  <c r="G1832" i="6"/>
  <c r="G1831" i="6"/>
  <c r="G1830" i="6"/>
  <c r="G1829" i="6"/>
  <c r="G1828" i="6"/>
  <c r="G1827" i="6"/>
  <c r="G1826" i="6"/>
  <c r="G1823" i="6"/>
  <c r="G1822" i="6"/>
  <c r="G1821" i="6"/>
  <c r="G1820" i="6"/>
  <c r="G1819" i="6"/>
  <c r="G1818" i="6"/>
  <c r="G1817" i="6"/>
  <c r="G1816" i="6"/>
  <c r="G1815" i="6"/>
  <c r="G1814" i="6"/>
  <c r="G1813" i="6"/>
  <c r="G1812" i="6"/>
  <c r="B1805" i="6"/>
  <c r="G1804" i="6"/>
  <c r="B1804" i="6"/>
  <c r="B1803" i="6"/>
  <c r="B1802" i="6"/>
  <c r="A1799" i="6"/>
  <c r="A1649" i="6"/>
  <c r="G1646" i="6"/>
  <c r="G1645" i="6"/>
  <c r="G1644" i="6"/>
  <c r="G1643" i="6"/>
  <c r="G1642" i="6"/>
  <c r="G1641" i="6"/>
  <c r="G1640" i="6"/>
  <c r="G1639" i="6"/>
  <c r="G1638" i="6"/>
  <c r="G1635" i="6"/>
  <c r="G1634" i="6"/>
  <c r="G1633" i="6"/>
  <c r="G1632" i="6"/>
  <c r="G1631" i="6"/>
  <c r="G1630" i="6"/>
  <c r="G1629" i="6"/>
  <c r="G1628" i="6"/>
  <c r="G1627" i="6"/>
  <c r="G1626" i="6"/>
  <c r="G1623" i="6"/>
  <c r="G1622" i="6"/>
  <c r="G1621" i="6"/>
  <c r="G1620" i="6"/>
  <c r="G1619" i="6"/>
  <c r="G1618" i="6"/>
  <c r="G1617" i="6"/>
  <c r="G1616" i="6"/>
  <c r="G1615" i="6"/>
  <c r="G1614" i="6"/>
  <c r="G1613" i="6"/>
  <c r="G1612" i="6"/>
  <c r="B1605" i="6"/>
  <c r="G1604" i="6"/>
  <c r="B1604" i="6"/>
  <c r="B1603" i="6"/>
  <c r="B1602" i="6"/>
  <c r="A1599" i="6"/>
  <c r="G1596" i="6"/>
  <c r="G1595" i="6"/>
  <c r="G1594" i="6"/>
  <c r="G1593" i="6"/>
  <c r="G1592" i="6"/>
  <c r="G1591" i="6"/>
  <c r="G1590" i="6"/>
  <c r="G1589" i="6"/>
  <c r="G1588" i="6"/>
  <c r="G1585" i="6"/>
  <c r="G1584" i="6"/>
  <c r="G1583" i="6"/>
  <c r="G1582" i="6"/>
  <c r="G1581" i="6"/>
  <c r="G1580" i="6"/>
  <c r="G1579" i="6"/>
  <c r="G1578" i="6"/>
  <c r="G1577" i="6"/>
  <c r="G1576" i="6"/>
  <c r="G1573" i="6"/>
  <c r="G1572" i="6"/>
  <c r="G1571" i="6"/>
  <c r="G1570" i="6"/>
  <c r="G1569" i="6"/>
  <c r="G1568" i="6"/>
  <c r="G1567" i="6"/>
  <c r="G1566" i="6"/>
  <c r="G1565" i="6"/>
  <c r="G1564" i="6"/>
  <c r="G1563" i="6"/>
  <c r="G1562" i="6"/>
  <c r="B1555" i="6"/>
  <c r="G1554" i="6"/>
  <c r="B1554" i="6"/>
  <c r="B1553" i="6"/>
  <c r="B1552" i="6"/>
  <c r="A1499" i="6"/>
  <c r="G1496" i="6"/>
  <c r="G1495" i="6"/>
  <c r="G1494" i="6"/>
  <c r="G1493" i="6"/>
  <c r="G1492" i="6"/>
  <c r="G1491" i="6"/>
  <c r="G1490" i="6"/>
  <c r="G1489" i="6"/>
  <c r="G1488" i="6"/>
  <c r="G1485" i="6"/>
  <c r="G1484" i="6"/>
  <c r="G1483" i="6"/>
  <c r="G1482" i="6"/>
  <c r="G1481" i="6"/>
  <c r="G1480" i="6"/>
  <c r="G1479" i="6"/>
  <c r="G1478" i="6"/>
  <c r="G1477" i="6"/>
  <c r="G1476" i="6"/>
  <c r="G1473" i="6"/>
  <c r="G1472" i="6"/>
  <c r="G1471" i="6"/>
  <c r="G1470" i="6"/>
  <c r="G1469" i="6"/>
  <c r="G1468" i="6"/>
  <c r="G1467" i="6"/>
  <c r="G1466" i="6"/>
  <c r="G1465" i="6"/>
  <c r="G1464" i="6"/>
  <c r="G1463" i="6"/>
  <c r="G1462" i="6"/>
  <c r="B1455" i="6"/>
  <c r="G1454" i="6"/>
  <c r="B1454" i="6"/>
  <c r="B1453" i="6"/>
  <c r="B1452" i="6"/>
  <c r="A1449" i="6"/>
  <c r="G1446" i="6"/>
  <c r="G1445" i="6"/>
  <c r="G1444" i="6"/>
  <c r="G1443" i="6"/>
  <c r="G1442" i="6"/>
  <c r="G1441" i="6"/>
  <c r="G1440" i="6"/>
  <c r="G1439" i="6"/>
  <c r="G1438" i="6"/>
  <c r="G1435" i="6"/>
  <c r="G1434" i="6"/>
  <c r="G1433" i="6"/>
  <c r="G1432" i="6"/>
  <c r="G1431" i="6"/>
  <c r="G1430" i="6"/>
  <c r="G1429" i="6"/>
  <c r="G1428" i="6"/>
  <c r="G1427" i="6"/>
  <c r="G1426" i="6"/>
  <c r="G1423" i="6"/>
  <c r="G1422" i="6"/>
  <c r="G1421" i="6"/>
  <c r="G1420" i="6"/>
  <c r="G1419" i="6"/>
  <c r="G1418" i="6"/>
  <c r="G1417" i="6"/>
  <c r="G1416" i="6"/>
  <c r="G1415" i="6"/>
  <c r="G1414" i="6"/>
  <c r="G1413" i="6"/>
  <c r="G1412" i="6"/>
  <c r="B1405" i="6"/>
  <c r="G1404" i="6"/>
  <c r="B1404" i="6"/>
  <c r="B1403" i="6"/>
  <c r="B1402" i="6"/>
  <c r="A1399" i="6"/>
  <c r="G1396" i="6"/>
  <c r="G1395" i="6"/>
  <c r="G1394" i="6"/>
  <c r="G1393" i="6"/>
  <c r="G1392" i="6"/>
  <c r="G1391" i="6"/>
  <c r="G1390" i="6"/>
  <c r="G1389" i="6"/>
  <c r="G1388" i="6"/>
  <c r="G1385" i="6"/>
  <c r="G1384" i="6"/>
  <c r="G1383" i="6"/>
  <c r="G1382" i="6"/>
  <c r="G1381" i="6"/>
  <c r="G1380" i="6"/>
  <c r="G1379" i="6"/>
  <c r="G1378" i="6"/>
  <c r="G1377" i="6"/>
  <c r="G1376" i="6"/>
  <c r="G1373" i="6"/>
  <c r="G1372" i="6"/>
  <c r="G1371" i="6"/>
  <c r="G1370" i="6"/>
  <c r="G1369" i="6"/>
  <c r="G1368" i="6"/>
  <c r="G1367" i="6"/>
  <c r="G1366" i="6"/>
  <c r="G1365" i="6"/>
  <c r="G1364" i="6"/>
  <c r="G1363" i="6"/>
  <c r="G1362" i="6"/>
  <c r="B1355" i="6"/>
  <c r="G1354" i="6"/>
  <c r="B1354" i="6"/>
  <c r="B1353" i="6"/>
  <c r="B1352" i="6"/>
  <c r="A1349" i="6"/>
  <c r="G1346" i="6"/>
  <c r="G1345" i="6"/>
  <c r="G1344" i="6"/>
  <c r="G1343" i="6"/>
  <c r="G1342" i="6"/>
  <c r="G1341" i="6"/>
  <c r="G1340" i="6"/>
  <c r="G1339" i="6"/>
  <c r="G1338" i="6"/>
  <c r="G1335" i="6"/>
  <c r="G1334" i="6"/>
  <c r="G1333" i="6"/>
  <c r="G1332" i="6"/>
  <c r="G1331" i="6"/>
  <c r="G1330" i="6"/>
  <c r="G1329" i="6"/>
  <c r="G1328" i="6"/>
  <c r="G1327" i="6"/>
  <c r="G1326" i="6"/>
  <c r="G1323" i="6"/>
  <c r="G1322" i="6"/>
  <c r="G1321" i="6"/>
  <c r="G1320" i="6"/>
  <c r="G1319" i="6"/>
  <c r="G1318" i="6"/>
  <c r="G1317" i="6"/>
  <c r="G1316" i="6"/>
  <c r="G1315" i="6"/>
  <c r="G1314" i="6"/>
  <c r="G1313" i="6"/>
  <c r="G1312" i="6"/>
  <c r="B1305" i="6"/>
  <c r="G1304" i="6"/>
  <c r="B1304" i="6"/>
  <c r="B1303" i="6"/>
  <c r="B1302" i="6"/>
  <c r="A1299" i="6"/>
  <c r="G1296" i="6"/>
  <c r="G1295" i="6"/>
  <c r="G1294" i="6"/>
  <c r="G1293" i="6"/>
  <c r="G1292" i="6"/>
  <c r="G1291" i="6"/>
  <c r="G1290" i="6"/>
  <c r="G1289" i="6"/>
  <c r="G1288" i="6"/>
  <c r="G1285" i="6"/>
  <c r="G1284" i="6"/>
  <c r="G1283" i="6"/>
  <c r="G1282" i="6"/>
  <c r="G1281" i="6"/>
  <c r="G1280" i="6"/>
  <c r="G1279" i="6"/>
  <c r="G1278" i="6"/>
  <c r="G1277" i="6"/>
  <c r="G1276" i="6"/>
  <c r="G1273" i="6"/>
  <c r="G1272" i="6"/>
  <c r="G1271" i="6"/>
  <c r="G1270" i="6"/>
  <c r="G1269" i="6"/>
  <c r="G1268" i="6"/>
  <c r="G1267" i="6"/>
  <c r="G1266" i="6"/>
  <c r="G1265" i="6"/>
  <c r="G1264" i="6"/>
  <c r="G1263" i="6"/>
  <c r="G1262" i="6"/>
  <c r="B1255" i="6"/>
  <c r="G1254" i="6"/>
  <c r="B1254" i="6"/>
  <c r="B1253" i="6"/>
  <c r="B1252" i="6"/>
  <c r="A1249" i="6"/>
  <c r="G1246" i="6"/>
  <c r="G1245" i="6"/>
  <c r="G1244" i="6"/>
  <c r="G1243" i="6"/>
  <c r="G1242" i="6"/>
  <c r="G1241" i="6"/>
  <c r="G1240" i="6"/>
  <c r="G1239" i="6"/>
  <c r="G1238" i="6"/>
  <c r="G1235" i="6"/>
  <c r="G1234" i="6"/>
  <c r="G1233" i="6"/>
  <c r="G1232" i="6"/>
  <c r="G1231" i="6"/>
  <c r="G1230" i="6"/>
  <c r="G1229" i="6"/>
  <c r="G1228" i="6"/>
  <c r="G1227" i="6"/>
  <c r="G1226" i="6"/>
  <c r="G1223" i="6"/>
  <c r="G1222" i="6"/>
  <c r="G1221" i="6"/>
  <c r="G1220" i="6"/>
  <c r="G1219" i="6"/>
  <c r="G1218" i="6"/>
  <c r="G1217" i="6"/>
  <c r="G1216" i="6"/>
  <c r="G1215" i="6"/>
  <c r="G1214" i="6"/>
  <c r="G1213" i="6"/>
  <c r="G1212" i="6"/>
  <c r="B1205" i="6"/>
  <c r="G1204" i="6"/>
  <c r="B1204" i="6"/>
  <c r="B1203" i="6"/>
  <c r="B1202" i="6"/>
  <c r="A1199" i="6"/>
  <c r="G1196" i="6"/>
  <c r="G1195" i="6"/>
  <c r="G1194" i="6"/>
  <c r="G1193" i="6"/>
  <c r="G1192" i="6"/>
  <c r="G1191" i="6"/>
  <c r="G1190" i="6"/>
  <c r="G1189" i="6"/>
  <c r="G1188" i="6"/>
  <c r="G1185" i="6"/>
  <c r="G1184" i="6"/>
  <c r="G1183" i="6"/>
  <c r="G1182" i="6"/>
  <c r="G1181" i="6"/>
  <c r="G1180" i="6"/>
  <c r="G1179" i="6"/>
  <c r="G1178" i="6"/>
  <c r="G1177" i="6"/>
  <c r="G1176" i="6"/>
  <c r="G1173" i="6"/>
  <c r="G1172" i="6"/>
  <c r="G1171" i="6"/>
  <c r="G1170" i="6"/>
  <c r="G1169" i="6"/>
  <c r="G1168" i="6"/>
  <c r="G1167" i="6"/>
  <c r="G1166" i="6"/>
  <c r="G1165" i="6"/>
  <c r="G1164" i="6"/>
  <c r="G1163" i="6"/>
  <c r="G1162" i="6"/>
  <c r="B1155" i="6"/>
  <c r="G1154" i="6"/>
  <c r="B1154" i="6"/>
  <c r="B1153" i="6"/>
  <c r="B1152" i="6"/>
  <c r="A1149" i="6"/>
  <c r="G1146" i="6"/>
  <c r="G1145" i="6"/>
  <c r="G1144" i="6"/>
  <c r="G1143" i="6"/>
  <c r="G1142" i="6"/>
  <c r="G1141" i="6"/>
  <c r="G1140" i="6"/>
  <c r="G1139" i="6"/>
  <c r="G1138" i="6"/>
  <c r="G1135" i="6"/>
  <c r="G1134" i="6"/>
  <c r="G1133" i="6"/>
  <c r="G1132" i="6"/>
  <c r="G1131" i="6"/>
  <c r="G1130" i="6"/>
  <c r="G1129" i="6"/>
  <c r="G1128" i="6"/>
  <c r="G1127" i="6"/>
  <c r="G1126" i="6"/>
  <c r="G1123" i="6"/>
  <c r="G1122" i="6"/>
  <c r="G1121" i="6"/>
  <c r="G1120" i="6"/>
  <c r="G1119" i="6"/>
  <c r="G1118" i="6"/>
  <c r="G1117" i="6"/>
  <c r="G1116" i="6"/>
  <c r="G1115" i="6"/>
  <c r="G1114" i="6"/>
  <c r="G1113" i="6"/>
  <c r="G1112" i="6"/>
  <c r="B1105" i="6"/>
  <c r="G1104" i="6"/>
  <c r="B1104" i="6"/>
  <c r="B1103" i="6"/>
  <c r="B1102" i="6"/>
  <c r="A1099" i="6"/>
  <c r="G1096" i="6"/>
  <c r="G1095" i="6"/>
  <c r="G1094" i="6"/>
  <c r="G1093" i="6"/>
  <c r="G1092" i="6"/>
  <c r="G1091" i="6"/>
  <c r="G1090" i="6"/>
  <c r="G1089" i="6"/>
  <c r="G1088" i="6"/>
  <c r="G1085" i="6"/>
  <c r="G1084" i="6"/>
  <c r="G1083" i="6"/>
  <c r="G1082" i="6"/>
  <c r="G1081" i="6"/>
  <c r="G1080" i="6"/>
  <c r="G1079" i="6"/>
  <c r="G1078" i="6"/>
  <c r="G1077" i="6"/>
  <c r="G1076" i="6"/>
  <c r="G1073" i="6"/>
  <c r="G1072" i="6"/>
  <c r="G1071" i="6"/>
  <c r="G1070" i="6"/>
  <c r="G1069" i="6"/>
  <c r="G1068" i="6"/>
  <c r="G1067" i="6"/>
  <c r="G1066" i="6"/>
  <c r="G1065" i="6"/>
  <c r="G1064" i="6"/>
  <c r="G1063" i="6"/>
  <c r="G1062" i="6"/>
  <c r="B1055" i="6"/>
  <c r="G1054" i="6"/>
  <c r="B1054" i="6"/>
  <c r="B1053" i="6"/>
  <c r="B1052" i="6"/>
  <c r="A999" i="6"/>
  <c r="G996" i="6"/>
  <c r="B996" i="6"/>
  <c r="G995" i="6"/>
  <c r="B995" i="6"/>
  <c r="G994" i="6"/>
  <c r="B994" i="6"/>
  <c r="G993" i="6"/>
  <c r="B993" i="6"/>
  <c r="G992" i="6"/>
  <c r="B992" i="6"/>
  <c r="G991" i="6"/>
  <c r="B991" i="6"/>
  <c r="G990" i="6"/>
  <c r="B990" i="6"/>
  <c r="G989" i="6"/>
  <c r="B989" i="6"/>
  <c r="G988" i="6"/>
  <c r="B988" i="6"/>
  <c r="G985" i="6"/>
  <c r="G984" i="6"/>
  <c r="G983" i="6"/>
  <c r="G982" i="6"/>
  <c r="G981" i="6"/>
  <c r="G980" i="6"/>
  <c r="G979" i="6"/>
  <c r="G978" i="6"/>
  <c r="G977" i="6"/>
  <c r="G976" i="6"/>
  <c r="G973" i="6"/>
  <c r="B973" i="6"/>
  <c r="G972" i="6"/>
  <c r="B972" i="6"/>
  <c r="G971" i="6"/>
  <c r="B971" i="6"/>
  <c r="G970" i="6"/>
  <c r="B970" i="6"/>
  <c r="G969" i="6"/>
  <c r="B969" i="6"/>
  <c r="G968" i="6"/>
  <c r="B968" i="6"/>
  <c r="G967" i="6"/>
  <c r="B967" i="6"/>
  <c r="G966" i="6"/>
  <c r="B966" i="6"/>
  <c r="G965" i="6"/>
  <c r="B965" i="6"/>
  <c r="G964" i="6"/>
  <c r="B964" i="6"/>
  <c r="G963" i="6"/>
  <c r="B963" i="6"/>
  <c r="G962" i="6"/>
  <c r="B962" i="6"/>
  <c r="B955" i="6"/>
  <c r="G954" i="6"/>
  <c r="B954" i="6"/>
  <c r="B953" i="6"/>
  <c r="B952" i="6"/>
  <c r="A949" i="6"/>
  <c r="G946" i="6"/>
  <c r="B946" i="6"/>
  <c r="G945" i="6"/>
  <c r="B945" i="6"/>
  <c r="G944" i="6"/>
  <c r="B944" i="6"/>
  <c r="G943" i="6"/>
  <c r="B943" i="6"/>
  <c r="G942" i="6"/>
  <c r="B942" i="6"/>
  <c r="G941" i="6"/>
  <c r="B941" i="6"/>
  <c r="G940" i="6"/>
  <c r="B940" i="6"/>
  <c r="G939" i="6"/>
  <c r="B939" i="6"/>
  <c r="G938" i="6"/>
  <c r="B938" i="6"/>
  <c r="G935" i="6"/>
  <c r="B935" i="6"/>
  <c r="G934" i="6"/>
  <c r="B934" i="6"/>
  <c r="G933" i="6"/>
  <c r="B933" i="6"/>
  <c r="G932" i="6"/>
  <c r="B932" i="6"/>
  <c r="G931" i="6"/>
  <c r="B931" i="6"/>
  <c r="G930" i="6"/>
  <c r="B930" i="6"/>
  <c r="G929" i="6"/>
  <c r="B929" i="6"/>
  <c r="G928" i="6"/>
  <c r="B928" i="6"/>
  <c r="G927" i="6"/>
  <c r="B927" i="6"/>
  <c r="G926" i="6"/>
  <c r="B926" i="6"/>
  <c r="G923" i="6"/>
  <c r="B923" i="6"/>
  <c r="G922" i="6"/>
  <c r="B922" i="6"/>
  <c r="G921" i="6"/>
  <c r="B921" i="6"/>
  <c r="G920" i="6"/>
  <c r="B920" i="6"/>
  <c r="G919" i="6"/>
  <c r="B919" i="6"/>
  <c r="G918" i="6"/>
  <c r="B918" i="6"/>
  <c r="G917" i="6"/>
  <c r="B917" i="6"/>
  <c r="G916" i="6"/>
  <c r="B916" i="6"/>
  <c r="G915" i="6"/>
  <c r="B915" i="6"/>
  <c r="G914" i="6"/>
  <c r="B914" i="6"/>
  <c r="G913" i="6"/>
  <c r="B913" i="6"/>
  <c r="G912" i="6"/>
  <c r="B912" i="6"/>
  <c r="B905" i="6"/>
  <c r="G904" i="6"/>
  <c r="B904" i="6"/>
  <c r="B903" i="6"/>
  <c r="B902" i="6"/>
  <c r="A899" i="6"/>
  <c r="G896" i="6"/>
  <c r="B896" i="6"/>
  <c r="G895" i="6"/>
  <c r="B895" i="6"/>
  <c r="G894" i="6"/>
  <c r="B894" i="6"/>
  <c r="G893" i="6"/>
  <c r="B893" i="6"/>
  <c r="G892" i="6"/>
  <c r="B892" i="6"/>
  <c r="G891" i="6"/>
  <c r="B891" i="6"/>
  <c r="G890" i="6"/>
  <c r="B890" i="6"/>
  <c r="G889" i="6"/>
  <c r="B889" i="6"/>
  <c r="G888" i="6"/>
  <c r="B888" i="6"/>
  <c r="G885" i="6"/>
  <c r="B885" i="6"/>
  <c r="G884" i="6"/>
  <c r="B884" i="6"/>
  <c r="G883" i="6"/>
  <c r="B883" i="6"/>
  <c r="G882" i="6"/>
  <c r="B882" i="6"/>
  <c r="G881" i="6"/>
  <c r="B881" i="6"/>
  <c r="G880" i="6"/>
  <c r="B880" i="6"/>
  <c r="G879" i="6"/>
  <c r="B879" i="6"/>
  <c r="G878" i="6"/>
  <c r="B878" i="6"/>
  <c r="G877" i="6"/>
  <c r="B877" i="6"/>
  <c r="G876" i="6"/>
  <c r="B876" i="6"/>
  <c r="G873" i="6"/>
  <c r="B873" i="6"/>
  <c r="G872" i="6"/>
  <c r="B872" i="6"/>
  <c r="G871" i="6"/>
  <c r="B871" i="6"/>
  <c r="G870" i="6"/>
  <c r="B870" i="6"/>
  <c r="G869" i="6"/>
  <c r="B869" i="6"/>
  <c r="G868" i="6"/>
  <c r="B868" i="6"/>
  <c r="G867" i="6"/>
  <c r="B867" i="6"/>
  <c r="G866" i="6"/>
  <c r="B866" i="6"/>
  <c r="G865" i="6"/>
  <c r="B865" i="6"/>
  <c r="G864" i="6"/>
  <c r="B864" i="6"/>
  <c r="G863" i="6"/>
  <c r="B863" i="6"/>
  <c r="G862" i="6"/>
  <c r="B862" i="6"/>
  <c r="B855" i="6"/>
  <c r="G854" i="6"/>
  <c r="B854" i="6"/>
  <c r="B853" i="6"/>
  <c r="B852" i="6"/>
  <c r="A849" i="6"/>
  <c r="G846" i="6"/>
  <c r="B846" i="6"/>
  <c r="G845" i="6"/>
  <c r="B845" i="6"/>
  <c r="G844" i="6"/>
  <c r="B844" i="6"/>
  <c r="G843" i="6"/>
  <c r="B843" i="6"/>
  <c r="G842" i="6"/>
  <c r="B842" i="6"/>
  <c r="G841" i="6"/>
  <c r="B841" i="6"/>
  <c r="G840" i="6"/>
  <c r="B840" i="6"/>
  <c r="G839" i="6"/>
  <c r="B839" i="6"/>
  <c r="G838" i="6"/>
  <c r="B838" i="6"/>
  <c r="G835" i="6"/>
  <c r="G834" i="6"/>
  <c r="G833" i="6"/>
  <c r="G832" i="6"/>
  <c r="G831" i="6"/>
  <c r="G830" i="6"/>
  <c r="G829" i="6"/>
  <c r="G828" i="6"/>
  <c r="G827" i="6"/>
  <c r="G826" i="6"/>
  <c r="B826" i="6"/>
  <c r="G823" i="6"/>
  <c r="B823" i="6"/>
  <c r="G822" i="6"/>
  <c r="B822" i="6"/>
  <c r="G821" i="6"/>
  <c r="B821" i="6"/>
  <c r="G820" i="6"/>
  <c r="B820" i="6"/>
  <c r="G819" i="6"/>
  <c r="B819" i="6"/>
  <c r="G818" i="6"/>
  <c r="B818" i="6"/>
  <c r="G817" i="6"/>
  <c r="B817" i="6"/>
  <c r="G816" i="6"/>
  <c r="B816" i="6"/>
  <c r="G815" i="6"/>
  <c r="B815" i="6"/>
  <c r="G814" i="6"/>
  <c r="B814" i="6"/>
  <c r="G813" i="6"/>
  <c r="B813" i="6"/>
  <c r="G812" i="6"/>
  <c r="B812" i="6"/>
  <c r="B805" i="6"/>
  <c r="G804" i="6"/>
  <c r="B804" i="6"/>
  <c r="B803" i="6"/>
  <c r="B802" i="6"/>
  <c r="A799" i="6"/>
  <c r="G796" i="6"/>
  <c r="B796" i="6"/>
  <c r="G795" i="6"/>
  <c r="B795" i="6"/>
  <c r="G794" i="6"/>
  <c r="B794" i="6"/>
  <c r="G793" i="6"/>
  <c r="B793" i="6"/>
  <c r="G792" i="6"/>
  <c r="B792" i="6"/>
  <c r="G791" i="6"/>
  <c r="B791" i="6"/>
  <c r="G790" i="6"/>
  <c r="B790" i="6"/>
  <c r="G789" i="6"/>
  <c r="B789" i="6"/>
  <c r="G788" i="6"/>
  <c r="B788" i="6"/>
  <c r="G785" i="6"/>
  <c r="B785" i="6"/>
  <c r="G784" i="6"/>
  <c r="B784" i="6"/>
  <c r="G783" i="6"/>
  <c r="B783" i="6"/>
  <c r="G782" i="6"/>
  <c r="B782" i="6"/>
  <c r="G781" i="6"/>
  <c r="B781" i="6"/>
  <c r="G780" i="6"/>
  <c r="B780" i="6"/>
  <c r="G779" i="6"/>
  <c r="B779" i="6"/>
  <c r="G778" i="6"/>
  <c r="B778" i="6"/>
  <c r="G777" i="6"/>
  <c r="B777" i="6"/>
  <c r="G776" i="6"/>
  <c r="B776" i="6"/>
  <c r="G773" i="6"/>
  <c r="B773" i="6"/>
  <c r="G772" i="6"/>
  <c r="B772" i="6"/>
  <c r="G771" i="6"/>
  <c r="B771" i="6"/>
  <c r="G770" i="6"/>
  <c r="B770" i="6"/>
  <c r="G769" i="6"/>
  <c r="B769" i="6"/>
  <c r="G768" i="6"/>
  <c r="B768" i="6"/>
  <c r="G767" i="6"/>
  <c r="B767" i="6"/>
  <c r="G766" i="6"/>
  <c r="B766" i="6"/>
  <c r="G765" i="6"/>
  <c r="B765" i="6"/>
  <c r="G764" i="6"/>
  <c r="B764" i="6"/>
  <c r="G763" i="6"/>
  <c r="B763" i="6"/>
  <c r="G762" i="6"/>
  <c r="B762" i="6"/>
  <c r="B755" i="6"/>
  <c r="G754" i="6"/>
  <c r="B754" i="6"/>
  <c r="B753" i="6"/>
  <c r="B752" i="6"/>
  <c r="A749" i="6"/>
  <c r="G746" i="6"/>
  <c r="B746" i="6"/>
  <c r="G745" i="6"/>
  <c r="B745" i="6"/>
  <c r="G744" i="6"/>
  <c r="B744" i="6"/>
  <c r="G743" i="6"/>
  <c r="B743" i="6"/>
  <c r="G742" i="6"/>
  <c r="B742" i="6"/>
  <c r="G741" i="6"/>
  <c r="B741" i="6"/>
  <c r="G740" i="6"/>
  <c r="B740" i="6"/>
  <c r="G739" i="6"/>
  <c r="B739" i="6"/>
  <c r="G738" i="6"/>
  <c r="B738" i="6"/>
  <c r="G735" i="6"/>
  <c r="B735" i="6"/>
  <c r="G734" i="6"/>
  <c r="B734" i="6"/>
  <c r="G733" i="6"/>
  <c r="B733" i="6"/>
  <c r="G732" i="6"/>
  <c r="B732" i="6"/>
  <c r="G731" i="6"/>
  <c r="B731" i="6"/>
  <c r="G730" i="6"/>
  <c r="B730" i="6"/>
  <c r="G729" i="6"/>
  <c r="B729" i="6"/>
  <c r="G728" i="6"/>
  <c r="B728" i="6"/>
  <c r="G727" i="6"/>
  <c r="B727" i="6"/>
  <c r="G726" i="6"/>
  <c r="B726" i="6"/>
  <c r="G723" i="6"/>
  <c r="B723" i="6"/>
  <c r="G722" i="6"/>
  <c r="B722" i="6"/>
  <c r="G721" i="6"/>
  <c r="B721" i="6"/>
  <c r="G720" i="6"/>
  <c r="B720" i="6"/>
  <c r="G719" i="6"/>
  <c r="B719" i="6"/>
  <c r="G718" i="6"/>
  <c r="B718" i="6"/>
  <c r="G717" i="6"/>
  <c r="B717" i="6"/>
  <c r="G716" i="6"/>
  <c r="B716" i="6"/>
  <c r="G715" i="6"/>
  <c r="B715" i="6"/>
  <c r="G714" i="6"/>
  <c r="B714" i="6"/>
  <c r="G713" i="6"/>
  <c r="B713" i="6"/>
  <c r="G712" i="6"/>
  <c r="B712" i="6"/>
  <c r="B705" i="6"/>
  <c r="G704" i="6"/>
  <c r="B704" i="6"/>
  <c r="B703" i="6"/>
  <c r="B702" i="6"/>
  <c r="A699" i="6"/>
  <c r="G696" i="6"/>
  <c r="B696" i="6"/>
  <c r="G695" i="6"/>
  <c r="B695" i="6"/>
  <c r="G694" i="6"/>
  <c r="B694" i="6"/>
  <c r="G693" i="6"/>
  <c r="B693" i="6"/>
  <c r="G692" i="6"/>
  <c r="B692" i="6"/>
  <c r="G691" i="6"/>
  <c r="B691" i="6"/>
  <c r="G690" i="6"/>
  <c r="B690" i="6"/>
  <c r="G689" i="6"/>
  <c r="B689" i="6"/>
  <c r="G688" i="6"/>
  <c r="B688" i="6"/>
  <c r="G685" i="6"/>
  <c r="G684" i="6"/>
  <c r="G683" i="6"/>
  <c r="G682" i="6"/>
  <c r="G681" i="6"/>
  <c r="G680" i="6"/>
  <c r="G679" i="6"/>
  <c r="G678" i="6"/>
  <c r="G677" i="6"/>
  <c r="G676" i="6"/>
  <c r="B676" i="6"/>
  <c r="G673" i="6"/>
  <c r="B673" i="6"/>
  <c r="G672" i="6"/>
  <c r="B672" i="6"/>
  <c r="G671" i="6"/>
  <c r="B671" i="6"/>
  <c r="G670" i="6"/>
  <c r="B670" i="6"/>
  <c r="G669" i="6"/>
  <c r="B669" i="6"/>
  <c r="G668" i="6"/>
  <c r="B668" i="6"/>
  <c r="G667" i="6"/>
  <c r="B667" i="6"/>
  <c r="G666" i="6"/>
  <c r="B666" i="6"/>
  <c r="G665" i="6"/>
  <c r="B665" i="6"/>
  <c r="G664" i="6"/>
  <c r="B664" i="6"/>
  <c r="G663" i="6"/>
  <c r="B663" i="6"/>
  <c r="G662" i="6"/>
  <c r="B662" i="6"/>
  <c r="B655" i="6"/>
  <c r="G654" i="6"/>
  <c r="B654" i="6"/>
  <c r="B653" i="6"/>
  <c r="B652" i="6"/>
  <c r="A649" i="6"/>
  <c r="G646" i="6"/>
  <c r="B646" i="6"/>
  <c r="G645" i="6"/>
  <c r="B645" i="6"/>
  <c r="G644" i="6"/>
  <c r="B644" i="6"/>
  <c r="G643" i="6"/>
  <c r="B643" i="6"/>
  <c r="G642" i="6"/>
  <c r="B642" i="6"/>
  <c r="G641" i="6"/>
  <c r="B641" i="6"/>
  <c r="G640" i="6"/>
  <c r="B640" i="6"/>
  <c r="G639" i="6"/>
  <c r="B639" i="6"/>
  <c r="G638" i="6"/>
  <c r="B638" i="6"/>
  <c r="G635" i="6"/>
  <c r="B635" i="6"/>
  <c r="G634" i="6"/>
  <c r="B634" i="6"/>
  <c r="G633" i="6"/>
  <c r="B633" i="6"/>
  <c r="G632" i="6"/>
  <c r="B632" i="6"/>
  <c r="G631" i="6"/>
  <c r="B631" i="6"/>
  <c r="G630" i="6"/>
  <c r="B630" i="6"/>
  <c r="G629" i="6"/>
  <c r="B629" i="6"/>
  <c r="G628" i="6"/>
  <c r="B628" i="6"/>
  <c r="G627" i="6"/>
  <c r="B627" i="6"/>
  <c r="G626" i="6"/>
  <c r="B626" i="6"/>
  <c r="G623" i="6"/>
  <c r="B623" i="6"/>
  <c r="G622" i="6"/>
  <c r="B622" i="6"/>
  <c r="G621" i="6"/>
  <c r="B621" i="6"/>
  <c r="G620" i="6"/>
  <c r="B620" i="6"/>
  <c r="G619" i="6"/>
  <c r="B619" i="6"/>
  <c r="G618" i="6"/>
  <c r="B618" i="6"/>
  <c r="G617" i="6"/>
  <c r="B617" i="6"/>
  <c r="G616" i="6"/>
  <c r="B616" i="6"/>
  <c r="G615" i="6"/>
  <c r="B615" i="6"/>
  <c r="G614" i="6"/>
  <c r="B614" i="6"/>
  <c r="G613" i="6"/>
  <c r="B613" i="6"/>
  <c r="G612" i="6"/>
  <c r="B612" i="6"/>
  <c r="B605" i="6"/>
  <c r="G604" i="6"/>
  <c r="B604" i="6"/>
  <c r="B603" i="6"/>
  <c r="B602" i="6"/>
  <c r="A599" i="6"/>
  <c r="G596" i="6"/>
  <c r="B596" i="6"/>
  <c r="G595" i="6"/>
  <c r="B595" i="6"/>
  <c r="G594" i="6"/>
  <c r="B594" i="6"/>
  <c r="G593" i="6"/>
  <c r="B593" i="6"/>
  <c r="G592" i="6"/>
  <c r="B592" i="6"/>
  <c r="G591" i="6"/>
  <c r="B591" i="6"/>
  <c r="G590" i="6"/>
  <c r="B590" i="6"/>
  <c r="G589" i="6"/>
  <c r="B589" i="6"/>
  <c r="G588" i="6"/>
  <c r="B588" i="6"/>
  <c r="G585" i="6"/>
  <c r="B585" i="6"/>
  <c r="G584" i="6"/>
  <c r="B584" i="6"/>
  <c r="G583" i="6"/>
  <c r="B583" i="6"/>
  <c r="G582" i="6"/>
  <c r="B582" i="6"/>
  <c r="G581" i="6"/>
  <c r="B581" i="6"/>
  <c r="G580" i="6"/>
  <c r="B580" i="6"/>
  <c r="G579" i="6"/>
  <c r="B579" i="6"/>
  <c r="G578" i="6"/>
  <c r="B578" i="6"/>
  <c r="G577" i="6"/>
  <c r="B577" i="6"/>
  <c r="G576" i="6"/>
  <c r="B576" i="6"/>
  <c r="G573" i="6"/>
  <c r="B573" i="6"/>
  <c r="G572" i="6"/>
  <c r="B572" i="6"/>
  <c r="G571" i="6"/>
  <c r="B571" i="6"/>
  <c r="G570" i="6"/>
  <c r="B570" i="6"/>
  <c r="G569" i="6"/>
  <c r="B569" i="6"/>
  <c r="G568" i="6"/>
  <c r="B568" i="6"/>
  <c r="G567" i="6"/>
  <c r="B567" i="6"/>
  <c r="G566" i="6"/>
  <c r="B566" i="6"/>
  <c r="G565" i="6"/>
  <c r="B565" i="6"/>
  <c r="G564" i="6"/>
  <c r="B564" i="6"/>
  <c r="G563" i="6"/>
  <c r="B563" i="6"/>
  <c r="G562" i="6"/>
  <c r="B562" i="6"/>
  <c r="B555" i="6"/>
  <c r="G554" i="6"/>
  <c r="B554" i="6"/>
  <c r="B553" i="6"/>
  <c r="B552" i="6"/>
  <c r="A549" i="6"/>
  <c r="G546" i="6"/>
  <c r="B546" i="6"/>
  <c r="G545" i="6"/>
  <c r="B545" i="6"/>
  <c r="G544" i="6"/>
  <c r="B544" i="6"/>
  <c r="G543" i="6"/>
  <c r="B543" i="6"/>
  <c r="G542" i="6"/>
  <c r="B542" i="6"/>
  <c r="G541" i="6"/>
  <c r="B541" i="6"/>
  <c r="G540" i="6"/>
  <c r="B540" i="6"/>
  <c r="G539" i="6"/>
  <c r="B539" i="6"/>
  <c r="G538" i="6"/>
  <c r="B538" i="6"/>
  <c r="G535" i="6"/>
  <c r="G534" i="6"/>
  <c r="G533" i="6"/>
  <c r="G532" i="6"/>
  <c r="G531" i="6"/>
  <c r="G530" i="6"/>
  <c r="G529" i="6"/>
  <c r="G528" i="6"/>
  <c r="G527" i="6"/>
  <c r="G526" i="6"/>
  <c r="B526" i="6"/>
  <c r="G523" i="6"/>
  <c r="B523" i="6"/>
  <c r="G522" i="6"/>
  <c r="B522" i="6"/>
  <c r="G521" i="6"/>
  <c r="B521" i="6"/>
  <c r="G520" i="6"/>
  <c r="B520" i="6"/>
  <c r="G519" i="6"/>
  <c r="B519" i="6"/>
  <c r="G518" i="6"/>
  <c r="B518" i="6"/>
  <c r="G517" i="6"/>
  <c r="B517" i="6"/>
  <c r="G516" i="6"/>
  <c r="B516" i="6"/>
  <c r="G515" i="6"/>
  <c r="B515" i="6"/>
  <c r="G514" i="6"/>
  <c r="B514" i="6"/>
  <c r="G513" i="6"/>
  <c r="B513" i="6"/>
  <c r="G512" i="6"/>
  <c r="B512" i="6"/>
  <c r="B505" i="6"/>
  <c r="G504" i="6"/>
  <c r="B504" i="6"/>
  <c r="B503" i="6"/>
  <c r="B502" i="6"/>
  <c r="A499" i="6"/>
  <c r="G496" i="6"/>
  <c r="B496" i="6"/>
  <c r="G495" i="6"/>
  <c r="B495" i="6"/>
  <c r="G494" i="6"/>
  <c r="B494" i="6"/>
  <c r="G493" i="6"/>
  <c r="B493" i="6"/>
  <c r="G492" i="6"/>
  <c r="B492" i="6"/>
  <c r="G491" i="6"/>
  <c r="B491" i="6"/>
  <c r="G490" i="6"/>
  <c r="B490" i="6"/>
  <c r="G489" i="6"/>
  <c r="B489" i="6"/>
  <c r="G488" i="6"/>
  <c r="B488" i="6"/>
  <c r="G485" i="6"/>
  <c r="B485" i="6"/>
  <c r="G484" i="6"/>
  <c r="B484" i="6"/>
  <c r="G483" i="6"/>
  <c r="B483" i="6"/>
  <c r="G482" i="6"/>
  <c r="B482" i="6"/>
  <c r="G481" i="6"/>
  <c r="B481" i="6"/>
  <c r="G480" i="6"/>
  <c r="B480" i="6"/>
  <c r="G479" i="6"/>
  <c r="B479" i="6"/>
  <c r="G478" i="6"/>
  <c r="B478" i="6"/>
  <c r="G477" i="6"/>
  <c r="B477" i="6"/>
  <c r="G476" i="6"/>
  <c r="B476" i="6"/>
  <c r="G473" i="6"/>
  <c r="B473" i="6"/>
  <c r="G472" i="6"/>
  <c r="B472" i="6"/>
  <c r="G471" i="6"/>
  <c r="B471" i="6"/>
  <c r="G470" i="6"/>
  <c r="B470" i="6"/>
  <c r="G469" i="6"/>
  <c r="B469" i="6"/>
  <c r="G468" i="6"/>
  <c r="B468" i="6"/>
  <c r="G467" i="6"/>
  <c r="B467" i="6"/>
  <c r="G466" i="6"/>
  <c r="B466" i="6"/>
  <c r="G465" i="6"/>
  <c r="B465" i="6"/>
  <c r="G464" i="6"/>
  <c r="B464" i="6"/>
  <c r="G463" i="6"/>
  <c r="B463" i="6"/>
  <c r="G462" i="6"/>
  <c r="B462" i="6"/>
  <c r="B455" i="6"/>
  <c r="G454" i="6"/>
  <c r="B454" i="6"/>
  <c r="B453" i="6"/>
  <c r="B452" i="6"/>
  <c r="A399" i="6"/>
  <c r="G396" i="6"/>
  <c r="B396" i="6"/>
  <c r="G395" i="6"/>
  <c r="B395" i="6"/>
  <c r="G394" i="6"/>
  <c r="B394" i="6"/>
  <c r="G393" i="6"/>
  <c r="B393" i="6"/>
  <c r="G392" i="6"/>
  <c r="B392" i="6"/>
  <c r="G391" i="6"/>
  <c r="B391" i="6"/>
  <c r="G390" i="6"/>
  <c r="B390" i="6"/>
  <c r="G389" i="6"/>
  <c r="B389" i="6"/>
  <c r="G388" i="6"/>
  <c r="B388" i="6"/>
  <c r="G385" i="6"/>
  <c r="B385" i="6"/>
  <c r="G384" i="6"/>
  <c r="B384" i="6"/>
  <c r="G383" i="6"/>
  <c r="B383" i="6"/>
  <c r="G382" i="6"/>
  <c r="B382" i="6"/>
  <c r="G381" i="6"/>
  <c r="B381" i="6"/>
  <c r="G380" i="6"/>
  <c r="B380" i="6"/>
  <c r="G379" i="6"/>
  <c r="B379" i="6"/>
  <c r="G378" i="6"/>
  <c r="B378" i="6"/>
  <c r="G377" i="6"/>
  <c r="B377" i="6"/>
  <c r="G376" i="6"/>
  <c r="B376" i="6"/>
  <c r="G373" i="6"/>
  <c r="B373" i="6"/>
  <c r="G372" i="6"/>
  <c r="B372" i="6"/>
  <c r="G371" i="6"/>
  <c r="B371" i="6"/>
  <c r="G370" i="6"/>
  <c r="B370" i="6"/>
  <c r="G369" i="6"/>
  <c r="B369" i="6"/>
  <c r="G368" i="6"/>
  <c r="B368" i="6"/>
  <c r="G367" i="6"/>
  <c r="B367" i="6"/>
  <c r="G366" i="6"/>
  <c r="B366" i="6"/>
  <c r="G365" i="6"/>
  <c r="B365" i="6"/>
  <c r="G364" i="6"/>
  <c r="B364" i="6"/>
  <c r="G363" i="6"/>
  <c r="B363" i="6"/>
  <c r="G362" i="6"/>
  <c r="B362" i="6"/>
  <c r="B355" i="6"/>
  <c r="G354" i="6"/>
  <c r="B354" i="6"/>
  <c r="B353" i="6"/>
  <c r="B352" i="6"/>
  <c r="A349" i="6"/>
  <c r="G346" i="6"/>
  <c r="B346" i="6"/>
  <c r="G345" i="6"/>
  <c r="B345" i="6"/>
  <c r="G344" i="6"/>
  <c r="B344" i="6"/>
  <c r="G343" i="6"/>
  <c r="B343" i="6"/>
  <c r="G342" i="6"/>
  <c r="B342" i="6"/>
  <c r="G341" i="6"/>
  <c r="B341" i="6"/>
  <c r="G340" i="6"/>
  <c r="B340" i="6"/>
  <c r="G339" i="6"/>
  <c r="B339" i="6"/>
  <c r="G338" i="6"/>
  <c r="B338" i="6"/>
  <c r="G335" i="6"/>
  <c r="G334" i="6"/>
  <c r="G333" i="6"/>
  <c r="G332" i="6"/>
  <c r="G331" i="6"/>
  <c r="G330" i="6"/>
  <c r="G329" i="6"/>
  <c r="G328" i="6"/>
  <c r="G327" i="6"/>
  <c r="G326" i="6"/>
  <c r="B326" i="6"/>
  <c r="G323" i="6"/>
  <c r="B323" i="6"/>
  <c r="G322" i="6"/>
  <c r="B322" i="6"/>
  <c r="G321" i="6"/>
  <c r="B321" i="6"/>
  <c r="G320" i="6"/>
  <c r="B320" i="6"/>
  <c r="G319" i="6"/>
  <c r="B319" i="6"/>
  <c r="G318" i="6"/>
  <c r="B318" i="6"/>
  <c r="G317" i="6"/>
  <c r="B317" i="6"/>
  <c r="G316" i="6"/>
  <c r="B316" i="6"/>
  <c r="G315" i="6"/>
  <c r="B315" i="6"/>
  <c r="G314" i="6"/>
  <c r="B314" i="6"/>
  <c r="G313" i="6"/>
  <c r="B313" i="6"/>
  <c r="G312" i="6"/>
  <c r="B312" i="6"/>
  <c r="B305" i="6"/>
  <c r="G304" i="6"/>
  <c r="B304" i="6"/>
  <c r="B303" i="6"/>
  <c r="B302" i="6"/>
  <c r="A299" i="6"/>
  <c r="G296" i="6"/>
  <c r="B296" i="6"/>
  <c r="G295" i="6"/>
  <c r="B295" i="6"/>
  <c r="G294" i="6"/>
  <c r="B294" i="6"/>
  <c r="G293" i="6"/>
  <c r="B293" i="6"/>
  <c r="G292" i="6"/>
  <c r="B292" i="6"/>
  <c r="G291" i="6"/>
  <c r="B291" i="6"/>
  <c r="G290" i="6"/>
  <c r="B290" i="6"/>
  <c r="G289" i="6"/>
  <c r="B289" i="6"/>
  <c r="G288" i="6"/>
  <c r="B288" i="6"/>
  <c r="G285" i="6"/>
  <c r="B285" i="6"/>
  <c r="G284" i="6"/>
  <c r="B284" i="6"/>
  <c r="G283" i="6"/>
  <c r="B283" i="6"/>
  <c r="G282" i="6"/>
  <c r="B282" i="6"/>
  <c r="G281" i="6"/>
  <c r="B281" i="6"/>
  <c r="G280" i="6"/>
  <c r="B280" i="6"/>
  <c r="G279" i="6"/>
  <c r="B279" i="6"/>
  <c r="G278" i="6"/>
  <c r="B278" i="6"/>
  <c r="G277" i="6"/>
  <c r="B277" i="6"/>
  <c r="G276" i="6"/>
  <c r="B276" i="6"/>
  <c r="G273" i="6"/>
  <c r="B273" i="6"/>
  <c r="G272" i="6"/>
  <c r="B272" i="6"/>
  <c r="G271" i="6"/>
  <c r="B271" i="6"/>
  <c r="G270" i="6"/>
  <c r="B270" i="6"/>
  <c r="G269" i="6"/>
  <c r="B269" i="6"/>
  <c r="G268" i="6"/>
  <c r="B268" i="6"/>
  <c r="G267" i="6"/>
  <c r="B267" i="6"/>
  <c r="G266" i="6"/>
  <c r="B266" i="6"/>
  <c r="G265" i="6"/>
  <c r="B265" i="6"/>
  <c r="G264" i="6"/>
  <c r="B264" i="6"/>
  <c r="G263" i="6"/>
  <c r="B263" i="6"/>
  <c r="G262" i="6"/>
  <c r="B262" i="6"/>
  <c r="B255" i="6"/>
  <c r="G254" i="6"/>
  <c r="B254" i="6"/>
  <c r="B253" i="6"/>
  <c r="B252" i="6"/>
  <c r="A249" i="6"/>
  <c r="G246" i="6"/>
  <c r="B246" i="6"/>
  <c r="G245" i="6"/>
  <c r="B245" i="6"/>
  <c r="G244" i="6"/>
  <c r="B244" i="6"/>
  <c r="G243" i="6"/>
  <c r="B243" i="6"/>
  <c r="G242" i="6"/>
  <c r="B242" i="6"/>
  <c r="G241" i="6"/>
  <c r="B241" i="6"/>
  <c r="G240" i="6"/>
  <c r="B240" i="6"/>
  <c r="G239" i="6"/>
  <c r="B239" i="6"/>
  <c r="G238" i="6"/>
  <c r="B238" i="6"/>
  <c r="G235" i="6"/>
  <c r="B235" i="6"/>
  <c r="G234" i="6"/>
  <c r="B234" i="6"/>
  <c r="G233" i="6"/>
  <c r="B233" i="6"/>
  <c r="G232" i="6"/>
  <c r="B232" i="6"/>
  <c r="G231" i="6"/>
  <c r="B231" i="6"/>
  <c r="G230" i="6"/>
  <c r="B230" i="6"/>
  <c r="G229" i="6"/>
  <c r="B229" i="6"/>
  <c r="G228" i="6"/>
  <c r="B228" i="6"/>
  <c r="G227" i="6"/>
  <c r="B227" i="6"/>
  <c r="G226" i="6"/>
  <c r="B226" i="6"/>
  <c r="G223" i="6"/>
  <c r="B223" i="6"/>
  <c r="G222" i="6"/>
  <c r="B222" i="6"/>
  <c r="G221" i="6"/>
  <c r="B221" i="6"/>
  <c r="G220" i="6"/>
  <c r="B220" i="6"/>
  <c r="G219" i="6"/>
  <c r="B219" i="6"/>
  <c r="G218" i="6"/>
  <c r="B218" i="6"/>
  <c r="G217" i="6"/>
  <c r="B217" i="6"/>
  <c r="G216" i="6"/>
  <c r="B216" i="6"/>
  <c r="G215" i="6"/>
  <c r="B215" i="6"/>
  <c r="G214" i="6"/>
  <c r="B214" i="6"/>
  <c r="G213" i="6"/>
  <c r="B213" i="6"/>
  <c r="G212" i="6"/>
  <c r="B212" i="6"/>
  <c r="B205" i="6"/>
  <c r="G204" i="6"/>
  <c r="B204" i="6"/>
  <c r="B203" i="6"/>
  <c r="B202" i="6"/>
  <c r="A199" i="6"/>
  <c r="G196" i="6"/>
  <c r="B196" i="6"/>
  <c r="G195" i="6"/>
  <c r="B195" i="6"/>
  <c r="G194" i="6"/>
  <c r="B194" i="6"/>
  <c r="G193" i="6"/>
  <c r="B193" i="6"/>
  <c r="G192" i="6"/>
  <c r="B192" i="6"/>
  <c r="G191" i="6"/>
  <c r="B191" i="6"/>
  <c r="G190" i="6"/>
  <c r="B190" i="6"/>
  <c r="G189" i="6"/>
  <c r="B189" i="6"/>
  <c r="G188" i="6"/>
  <c r="B188" i="6"/>
  <c r="G185" i="6"/>
  <c r="G184" i="6"/>
  <c r="G183" i="6"/>
  <c r="G182" i="6"/>
  <c r="G181" i="6"/>
  <c r="G180" i="6"/>
  <c r="G179" i="6"/>
  <c r="G178" i="6"/>
  <c r="G177" i="6"/>
  <c r="G176" i="6"/>
  <c r="B176" i="6"/>
  <c r="G173" i="6"/>
  <c r="B173" i="6"/>
  <c r="G172" i="6"/>
  <c r="B172" i="6"/>
  <c r="G171" i="6"/>
  <c r="B171" i="6"/>
  <c r="G170" i="6"/>
  <c r="B170" i="6"/>
  <c r="G169" i="6"/>
  <c r="B169" i="6"/>
  <c r="G168" i="6"/>
  <c r="B168" i="6"/>
  <c r="G167" i="6"/>
  <c r="B167" i="6"/>
  <c r="G166" i="6"/>
  <c r="B166" i="6"/>
  <c r="G165" i="6"/>
  <c r="B165" i="6"/>
  <c r="G164" i="6"/>
  <c r="B164" i="6"/>
  <c r="G163" i="6"/>
  <c r="B163" i="6"/>
  <c r="G162" i="6"/>
  <c r="B162" i="6"/>
  <c r="B155" i="6"/>
  <c r="G154" i="6"/>
  <c r="B154" i="6"/>
  <c r="B153" i="6"/>
  <c r="B152" i="6"/>
  <c r="G130" i="6"/>
  <c r="B130" i="6"/>
  <c r="G129" i="6"/>
  <c r="B129" i="6"/>
  <c r="G81" i="6"/>
  <c r="B81" i="6"/>
  <c r="G80" i="6"/>
  <c r="B80" i="6"/>
  <c r="G30" i="6"/>
  <c r="G29" i="6"/>
  <c r="G1736" i="6" l="1"/>
  <c r="G2236" i="6"/>
  <c r="G2747" i="6"/>
  <c r="G947" i="6"/>
  <c r="G2174" i="6"/>
  <c r="G2247" i="6"/>
  <c r="G936" i="6"/>
  <c r="G2447" i="6"/>
  <c r="G2474" i="6"/>
  <c r="G2497" i="6"/>
  <c r="G486" i="6"/>
  <c r="G1397" i="6"/>
  <c r="G2024" i="6"/>
  <c r="G2347" i="6"/>
  <c r="G247" i="6"/>
  <c r="G2836" i="6"/>
  <c r="G547" i="6"/>
  <c r="G586" i="6"/>
  <c r="G597" i="6"/>
  <c r="G1497" i="6"/>
  <c r="G1847" i="6"/>
  <c r="G1874" i="6"/>
  <c r="G1897" i="6"/>
  <c r="G1924" i="6"/>
  <c r="G1936" i="6"/>
  <c r="G1947" i="6"/>
  <c r="G2597" i="6"/>
  <c r="G2624" i="6"/>
  <c r="G2636" i="6"/>
  <c r="G2647" i="6"/>
  <c r="G1747" i="6"/>
  <c r="G1647" i="6"/>
  <c r="G2324" i="6"/>
  <c r="G2386" i="6"/>
  <c r="G2397" i="6"/>
  <c r="G2774" i="6"/>
  <c r="G2847" i="6"/>
  <c r="G1724" i="6"/>
  <c r="G2824" i="6"/>
  <c r="G736" i="6"/>
  <c r="G749" i="6" s="1"/>
  <c r="G747" i="6"/>
  <c r="G886" i="6"/>
  <c r="G897" i="6"/>
  <c r="G1574" i="6"/>
  <c r="G1586" i="6"/>
  <c r="G1597" i="6"/>
  <c r="G1997" i="6"/>
  <c r="G2147" i="6"/>
  <c r="G2297" i="6"/>
  <c r="G2536" i="6"/>
  <c r="G697" i="6"/>
  <c r="G847" i="6"/>
  <c r="G1447" i="6"/>
  <c r="G1797" i="6"/>
  <c r="G2047" i="6"/>
  <c r="G2197" i="6"/>
  <c r="G2586" i="6"/>
  <c r="G636" i="6"/>
  <c r="G986" i="6"/>
  <c r="G1136" i="6"/>
  <c r="G1174" i="6"/>
  <c r="G1286" i="6"/>
  <c r="G1324" i="6"/>
  <c r="G1436" i="6"/>
  <c r="G1486" i="6"/>
  <c r="G1636" i="6"/>
  <c r="G1836" i="6"/>
  <c r="G1886" i="6"/>
  <c r="G1986" i="6"/>
  <c r="G2036" i="6"/>
  <c r="G2136" i="6"/>
  <c r="G2186" i="6"/>
  <c r="G2547" i="6"/>
  <c r="G2686" i="6"/>
  <c r="G2697" i="6"/>
  <c r="G2074" i="6"/>
  <c r="G2086" i="6"/>
  <c r="G2097" i="6"/>
  <c r="G2286" i="6"/>
  <c r="G2336" i="6"/>
  <c r="G2786" i="6"/>
  <c r="G2797" i="6"/>
  <c r="G1474" i="6"/>
  <c r="G2436" i="6"/>
  <c r="G2486" i="6"/>
  <c r="G174" i="6"/>
  <c r="G997" i="6"/>
  <c r="G1147" i="6"/>
  <c r="G1297" i="6"/>
  <c r="G2736" i="6"/>
  <c r="G1424" i="6"/>
  <c r="G1624" i="6"/>
  <c r="G1824" i="6"/>
  <c r="G1974" i="6"/>
  <c r="G2124" i="6"/>
  <c r="G2224" i="6"/>
  <c r="G2274" i="6"/>
  <c r="G2374" i="6"/>
  <c r="G2424" i="6"/>
  <c r="G2524" i="6"/>
  <c r="G2574" i="6"/>
  <c r="G2674" i="6"/>
  <c r="G2724" i="6"/>
  <c r="G374" i="6"/>
  <c r="G1086" i="6"/>
  <c r="G1097" i="6"/>
  <c r="G1386" i="6"/>
  <c r="G224" i="6"/>
  <c r="G236" i="6"/>
  <c r="G286" i="6"/>
  <c r="G297" i="6"/>
  <c r="G536" i="6"/>
  <c r="G574" i="6"/>
  <c r="G686" i="6"/>
  <c r="G724" i="6"/>
  <c r="G836" i="6"/>
  <c r="G874" i="6"/>
  <c r="G1186" i="6"/>
  <c r="G1197" i="6"/>
  <c r="G1236" i="6"/>
  <c r="G1247" i="6"/>
  <c r="G647" i="6"/>
  <c r="G786" i="6"/>
  <c r="G797" i="6"/>
  <c r="G1336" i="6"/>
  <c r="G1347" i="6"/>
  <c r="G974" i="6"/>
  <c r="G1074" i="6"/>
  <c r="G1124" i="6"/>
  <c r="G1224" i="6"/>
  <c r="G1274" i="6"/>
  <c r="G1374" i="6"/>
  <c r="G524" i="6"/>
  <c r="G624" i="6"/>
  <c r="G674" i="6"/>
  <c r="G774" i="6"/>
  <c r="G824" i="6"/>
  <c r="G924" i="6"/>
  <c r="G197" i="6"/>
  <c r="G386" i="6"/>
  <c r="G397" i="6"/>
  <c r="G186" i="6"/>
  <c r="G347" i="6"/>
  <c r="G497" i="6"/>
  <c r="G336" i="6"/>
  <c r="G324" i="6"/>
  <c r="G474" i="6"/>
  <c r="G274" i="6"/>
  <c r="G299" i="6" l="1"/>
  <c r="G2599" i="6"/>
  <c r="G2499" i="6"/>
  <c r="G2299" i="6"/>
  <c r="G2249" i="6"/>
  <c r="G899" i="6"/>
  <c r="G2399" i="6"/>
  <c r="G2199" i="6"/>
  <c r="G1849" i="6"/>
  <c r="G549" i="6"/>
  <c r="G2349" i="6"/>
  <c r="G949" i="6"/>
  <c r="G1299" i="6"/>
  <c r="G1749" i="6"/>
  <c r="G1399" i="6"/>
  <c r="G2699" i="6"/>
  <c r="G2549" i="6"/>
  <c r="G1649" i="6"/>
  <c r="G2449" i="6"/>
  <c r="G1449" i="6"/>
  <c r="G2099" i="6"/>
  <c r="G1949" i="6"/>
  <c r="G399" i="6"/>
  <c r="G1349" i="6"/>
  <c r="G999" i="6"/>
  <c r="G2849" i="6"/>
  <c r="G499" i="6"/>
  <c r="G2749" i="6"/>
  <c r="G2649" i="6"/>
  <c r="G2799" i="6"/>
  <c r="G1599" i="6"/>
  <c r="G199" i="6"/>
  <c r="G1899" i="6"/>
  <c r="G2049" i="6"/>
  <c r="G649" i="6"/>
  <c r="G1199" i="6"/>
  <c r="G599" i="6"/>
  <c r="G1499" i="6"/>
  <c r="G1799" i="6"/>
  <c r="G849" i="6"/>
  <c r="G799" i="6"/>
  <c r="G2149" i="6"/>
  <c r="G1249" i="6"/>
  <c r="G249" i="6"/>
  <c r="G699" i="6"/>
  <c r="G1999" i="6"/>
  <c r="G1149" i="6"/>
  <c r="G1099" i="6"/>
  <c r="G349" i="6"/>
  <c r="B144" i="6" l="1"/>
  <c r="B143" i="6"/>
  <c r="B142" i="6"/>
  <c r="B141" i="6"/>
  <c r="B140" i="6"/>
  <c r="B139" i="6"/>
  <c r="B138" i="6"/>
  <c r="B135" i="6"/>
  <c r="B134" i="6"/>
  <c r="B133" i="6"/>
  <c r="B132" i="6"/>
  <c r="B131" i="6"/>
  <c r="B128" i="6"/>
  <c r="B127" i="6"/>
  <c r="B126" i="6"/>
  <c r="B123" i="6"/>
  <c r="B122" i="6"/>
  <c r="B121" i="6"/>
  <c r="B120" i="6"/>
  <c r="B119" i="6"/>
  <c r="B118" i="6"/>
  <c r="B117" i="6"/>
  <c r="B116" i="6"/>
  <c r="B115" i="6"/>
  <c r="B114" i="6"/>
  <c r="B113" i="6"/>
  <c r="B112" i="6"/>
  <c r="B96" i="6"/>
  <c r="B95" i="6"/>
  <c r="B94" i="6"/>
  <c r="B93" i="6"/>
  <c r="B92" i="6"/>
  <c r="B91" i="6"/>
  <c r="B90" i="6"/>
  <c r="B89" i="6"/>
  <c r="B88" i="6"/>
  <c r="B85" i="6"/>
  <c r="B84" i="6"/>
  <c r="B83" i="6"/>
  <c r="B82" i="6"/>
  <c r="B79" i="6"/>
  <c r="B78" i="6"/>
  <c r="B77" i="6"/>
  <c r="B76" i="6"/>
  <c r="B73" i="6"/>
  <c r="B72" i="6"/>
  <c r="B71" i="6"/>
  <c r="B70" i="6"/>
  <c r="B69" i="6"/>
  <c r="B68" i="6"/>
  <c r="B67" i="6"/>
  <c r="B66" i="6"/>
  <c r="B65" i="6"/>
  <c r="B64" i="6"/>
  <c r="B63" i="6"/>
  <c r="B62" i="6"/>
  <c r="B46" i="6"/>
  <c r="B45" i="6"/>
  <c r="B44" i="6"/>
  <c r="B43" i="6"/>
  <c r="B42" i="6"/>
  <c r="B41" i="6"/>
  <c r="B40" i="6"/>
  <c r="B39" i="6"/>
  <c r="B38" i="6"/>
  <c r="B26" i="6"/>
  <c r="B23" i="6"/>
  <c r="B22" i="6"/>
  <c r="B21" i="6"/>
  <c r="B20" i="6"/>
  <c r="B19" i="6"/>
  <c r="B18" i="6"/>
  <c r="B17" i="6"/>
  <c r="B16" i="6"/>
  <c r="B15" i="6"/>
  <c r="B14" i="6"/>
  <c r="B13" i="6"/>
  <c r="B12" i="6"/>
  <c r="G18" i="2"/>
  <c r="G22" i="2"/>
  <c r="G23" i="2"/>
  <c r="G24" i="2"/>
  <c r="G25" i="2"/>
  <c r="G27" i="2"/>
  <c r="G28" i="2"/>
  <c r="G29" i="2"/>
  <c r="G31" i="2"/>
  <c r="G32" i="2"/>
  <c r="G38" i="2"/>
  <c r="G39" i="2"/>
  <c r="G35"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2" i="2"/>
  <c r="G93" i="2"/>
  <c r="G94" i="2"/>
  <c r="D99" i="2"/>
  <c r="D96" i="2"/>
  <c r="D95" i="2"/>
  <c r="D94" i="2"/>
  <c r="D93" i="2"/>
  <c r="D92" i="2"/>
  <c r="D90" i="2"/>
  <c r="D89" i="2"/>
  <c r="D88" i="2"/>
  <c r="D87" i="2"/>
  <c r="D86" i="2"/>
  <c r="D85" i="2"/>
  <c r="D84" i="2"/>
  <c r="D83" i="2"/>
  <c r="D82" i="2"/>
  <c r="D81" i="2"/>
  <c r="D80" i="2"/>
  <c r="D79" i="2"/>
  <c r="D78" i="2"/>
  <c r="G2307" i="6" s="1"/>
  <c r="D77" i="2"/>
  <c r="G2257" i="6" s="1"/>
  <c r="D76" i="2"/>
  <c r="D75" i="2"/>
  <c r="D74" i="2"/>
  <c r="D73" i="2"/>
  <c r="D72" i="2"/>
  <c r="D71" i="2"/>
  <c r="G2007" i="6" s="1"/>
  <c r="D70" i="2"/>
  <c r="G1957" i="6" s="1"/>
  <c r="D69" i="2"/>
  <c r="D68" i="2"/>
  <c r="D67" i="2"/>
  <c r="D66" i="2"/>
  <c r="D65" i="2"/>
  <c r="D64" i="2"/>
  <c r="D63" i="2"/>
  <c r="D62" i="2"/>
  <c r="D61" i="2"/>
  <c r="D60" i="2"/>
  <c r="G1557" i="6" s="1"/>
  <c r="D59" i="2"/>
  <c r="D54" i="2"/>
  <c r="D53" i="2"/>
  <c r="G1307" i="6" s="1"/>
  <c r="D52" i="2"/>
  <c r="D51" i="2"/>
  <c r="D50" i="2"/>
  <c r="D49" i="2"/>
  <c r="D47" i="2"/>
  <c r="D46" i="2"/>
  <c r="G857" i="6"/>
  <c r="G807" i="6"/>
  <c r="D41" i="2"/>
  <c r="G757" i="6" s="1"/>
  <c r="D40" i="2"/>
  <c r="D39" i="2"/>
  <c r="G657" i="6" s="1"/>
  <c r="D38" i="2"/>
  <c r="G607" i="6" s="1"/>
  <c r="D32" i="2"/>
  <c r="G557" i="6" s="1"/>
  <c r="D31" i="2"/>
  <c r="G507" i="6" s="1"/>
  <c r="D29" i="2"/>
  <c r="G257" i="6"/>
  <c r="G207" i="6"/>
  <c r="G157" i="6"/>
  <c r="G107" i="6"/>
  <c r="G57" i="6"/>
  <c r="D18" i="2"/>
  <c r="B99" i="2"/>
  <c r="B98" i="2"/>
  <c r="B96" i="2"/>
  <c r="B95" i="2"/>
  <c r="B94" i="2"/>
  <c r="B93" i="2"/>
  <c r="B92" i="2"/>
  <c r="B90" i="2"/>
  <c r="B90" i="9" s="1"/>
  <c r="B89" i="2"/>
  <c r="B88" i="2"/>
  <c r="B87" i="2"/>
  <c r="B86" i="2"/>
  <c r="B85" i="2"/>
  <c r="B84" i="2"/>
  <c r="B83" i="2"/>
  <c r="B82" i="2"/>
  <c r="B81" i="2"/>
  <c r="B80" i="2"/>
  <c r="B79" i="2"/>
  <c r="C2357" i="6" s="1"/>
  <c r="B2399" i="6" s="1"/>
  <c r="B78" i="2"/>
  <c r="C2307" i="6" s="1"/>
  <c r="B2349" i="6" s="1"/>
  <c r="B77" i="2"/>
  <c r="B76" i="2"/>
  <c r="B75" i="2"/>
  <c r="B74" i="2"/>
  <c r="B73" i="2"/>
  <c r="B72" i="2"/>
  <c r="B71" i="2"/>
  <c r="C2007" i="6" s="1"/>
  <c r="B2049" i="6" s="1"/>
  <c r="B70" i="2"/>
  <c r="C1957" i="6" s="1"/>
  <c r="B1999" i="6" s="1"/>
  <c r="B69" i="2"/>
  <c r="B68" i="2"/>
  <c r="B67" i="2"/>
  <c r="B66" i="2"/>
  <c r="B65" i="2"/>
  <c r="B64" i="2"/>
  <c r="B63" i="2"/>
  <c r="B62" i="2"/>
  <c r="B61" i="2"/>
  <c r="B60" i="2"/>
  <c r="C1557" i="6" s="1"/>
  <c r="B1599" i="6" s="1"/>
  <c r="B59" i="2"/>
  <c r="C1406" i="6"/>
  <c r="B54" i="2"/>
  <c r="B53" i="2"/>
  <c r="C1307" i="6" s="1"/>
  <c r="B1349" i="6" s="1"/>
  <c r="B52" i="2"/>
  <c r="B51" i="2"/>
  <c r="B50" i="2"/>
  <c r="B49" i="2"/>
  <c r="B47" i="2"/>
  <c r="C957" i="6" s="1"/>
  <c r="B999" i="6" s="1"/>
  <c r="B46" i="2"/>
  <c r="B45" i="2"/>
  <c r="B42" i="2"/>
  <c r="C857" i="6"/>
  <c r="B899" i="6" s="1"/>
  <c r="C807" i="6"/>
  <c r="B849" i="6" s="1"/>
  <c r="C757" i="6"/>
  <c r="B799" i="6" s="1"/>
  <c r="B39" i="2"/>
  <c r="C657" i="6" s="1"/>
  <c r="B699" i="6" s="1"/>
  <c r="B38" i="2"/>
  <c r="C607" i="6" s="1"/>
  <c r="B649" i="6" s="1"/>
  <c r="B32" i="2"/>
  <c r="C557" i="6" s="1"/>
  <c r="B599" i="6" s="1"/>
  <c r="C507" i="6"/>
  <c r="B549" i="6" s="1"/>
  <c r="B29" i="2"/>
  <c r="C457" i="6" s="1"/>
  <c r="B499" i="6" s="1"/>
  <c r="B28" i="2"/>
  <c r="C257" i="6" s="1"/>
  <c r="B299" i="6" s="1"/>
  <c r="B27" i="2"/>
  <c r="B25" i="2"/>
  <c r="C207" i="6" s="1"/>
  <c r="B249" i="6" s="1"/>
  <c r="B22" i="2"/>
  <c r="C157" i="6" s="1"/>
  <c r="B199" i="6" s="1"/>
  <c r="B20" i="2"/>
  <c r="C57" i="6" s="1"/>
  <c r="B19" i="2"/>
  <c r="B18" i="2"/>
  <c r="C2907" i="6" l="1"/>
  <c r="B2949" i="6" s="1"/>
  <c r="C2906" i="6"/>
  <c r="C1607" i="6"/>
  <c r="B1649" i="6" s="1"/>
  <c r="G1607" i="6"/>
  <c r="C1056" i="6"/>
  <c r="C2857" i="6"/>
  <c r="B2899" i="6" s="1"/>
  <c r="C2856" i="6"/>
  <c r="G457" i="6"/>
  <c r="C107" i="6"/>
  <c r="C2057" i="6"/>
  <c r="B2099" i="6" s="1"/>
  <c r="G307" i="6"/>
  <c r="G907" i="6"/>
  <c r="C307" i="6"/>
  <c r="B349" i="6" s="1"/>
  <c r="G707" i="6"/>
  <c r="G1357" i="6"/>
  <c r="G2207" i="6"/>
  <c r="C1357" i="6"/>
  <c r="B1399" i="6" s="1"/>
  <c r="C707" i="6"/>
  <c r="B749" i="6" s="1"/>
  <c r="G957" i="6"/>
  <c r="C2207" i="6"/>
  <c r="B2249" i="6" s="1"/>
  <c r="G2057" i="6"/>
  <c r="C907" i="6"/>
  <c r="B949" i="6" s="1"/>
  <c r="C2257" i="6"/>
  <c r="B2299" i="6" s="1"/>
  <c r="G2357" i="6"/>
  <c r="G2807" i="6"/>
  <c r="C2807" i="6"/>
  <c r="B2849" i="6" s="1"/>
  <c r="C1157" i="6"/>
  <c r="B1199" i="6" s="1"/>
  <c r="C1207" i="6"/>
  <c r="B1249" i="6" s="1"/>
  <c r="C1857" i="6"/>
  <c r="B1899" i="6" s="1"/>
  <c r="C1907" i="6"/>
  <c r="B1949" i="6" s="1"/>
  <c r="C2157" i="6"/>
  <c r="B2199" i="6" s="1"/>
  <c r="C2407" i="6"/>
  <c r="B2449" i="6" s="1"/>
  <c r="C2557" i="6"/>
  <c r="B2599" i="6" s="1"/>
  <c r="C2657" i="6"/>
  <c r="B2699" i="6" s="1"/>
  <c r="C2757" i="6"/>
  <c r="B2799" i="6" s="1"/>
  <c r="G1057" i="6"/>
  <c r="G1107" i="6"/>
  <c r="G1257" i="6"/>
  <c r="G1407" i="6"/>
  <c r="G1457" i="6"/>
  <c r="G1807" i="6"/>
  <c r="G2107" i="6"/>
  <c r="G2457" i="6"/>
  <c r="G2507" i="6"/>
  <c r="G2607" i="6"/>
  <c r="G2707" i="6"/>
  <c r="B399" i="6"/>
  <c r="C1057" i="6"/>
  <c r="B1099" i="6" s="1"/>
  <c r="C1107" i="6"/>
  <c r="B1149" i="6" s="1"/>
  <c r="C1257" i="6"/>
  <c r="B1299" i="6" s="1"/>
  <c r="C1407" i="6"/>
  <c r="B1449" i="6" s="1"/>
  <c r="C1457" i="6"/>
  <c r="B1499" i="6" s="1"/>
  <c r="C1807" i="6"/>
  <c r="B1849" i="6" s="1"/>
  <c r="C2107" i="6"/>
  <c r="B2149" i="6" s="1"/>
  <c r="C2457" i="6"/>
  <c r="B2499" i="6" s="1"/>
  <c r="C2507" i="6"/>
  <c r="B2549" i="6" s="1"/>
  <c r="C2607" i="6"/>
  <c r="B2649" i="6" s="1"/>
  <c r="C2707" i="6"/>
  <c r="B2749" i="6" s="1"/>
  <c r="G1157" i="6"/>
  <c r="G1207" i="6"/>
  <c r="G1857" i="6"/>
  <c r="G1907" i="6"/>
  <c r="G2157" i="6"/>
  <c r="G2407" i="6"/>
  <c r="G2557" i="6"/>
  <c r="G2657" i="6"/>
  <c r="G2757" i="6"/>
  <c r="G1707" i="6"/>
  <c r="B1799" i="6"/>
  <c r="C1707" i="6"/>
  <c r="B1749" i="6" s="1"/>
  <c r="C1706" i="6"/>
  <c r="C156" i="6"/>
  <c r="C306" i="6"/>
  <c r="C206" i="6"/>
  <c r="C256" i="6"/>
  <c r="C1956" i="6"/>
  <c r="C2006" i="6"/>
  <c r="C2056" i="6"/>
  <c r="C1906" i="6"/>
  <c r="C2406" i="6"/>
  <c r="C2456" i="6"/>
  <c r="C806" i="6"/>
  <c r="C856" i="6"/>
  <c r="C706" i="6"/>
  <c r="C556" i="6"/>
  <c r="C906" i="6"/>
  <c r="C756" i="6"/>
  <c r="C606" i="6"/>
  <c r="C456" i="6"/>
  <c r="C956" i="6"/>
  <c r="C656" i="6"/>
  <c r="C506" i="6"/>
  <c r="C1606" i="6"/>
  <c r="C1456" i="6"/>
  <c r="C1556" i="6"/>
  <c r="C1806" i="6"/>
  <c r="C1856" i="6"/>
  <c r="C2256" i="6"/>
  <c r="C2106" i="6"/>
  <c r="C2306" i="6"/>
  <c r="C2156" i="6"/>
  <c r="C2356" i="6"/>
  <c r="C2206" i="6"/>
  <c r="C1306" i="6"/>
  <c r="C1356" i="6"/>
  <c r="C1206" i="6"/>
  <c r="C1256" i="6"/>
  <c r="C1156" i="6"/>
  <c r="C1106" i="6"/>
  <c r="C2806" i="6"/>
  <c r="C2756" i="6"/>
  <c r="C2606" i="6"/>
  <c r="C2656" i="6"/>
  <c r="C2506" i="6"/>
  <c r="C2706" i="6"/>
  <c r="C2556" i="6"/>
  <c r="G7" i="6"/>
  <c r="C7" i="6"/>
  <c r="C6" i="6"/>
  <c r="C56" i="6"/>
  <c r="C106" i="6"/>
  <c r="B19" i="9" l="1"/>
  <c r="B20" i="9"/>
  <c r="B21" i="9"/>
  <c r="B22" i="9"/>
  <c r="B23" i="9"/>
  <c r="B24" i="9"/>
  <c r="B25" i="9"/>
  <c r="B26" i="9"/>
  <c r="B27" i="9"/>
  <c r="B28" i="9"/>
  <c r="B31" i="9"/>
  <c r="B32" i="9"/>
  <c r="B33" i="9"/>
  <c r="B34" i="9"/>
  <c r="B35" i="9"/>
  <c r="B36" i="9"/>
  <c r="B37" i="9"/>
  <c r="B38" i="9"/>
  <c r="B39" i="9"/>
  <c r="B40" i="9"/>
  <c r="B41" i="9"/>
  <c r="B42" i="9"/>
  <c r="B43" i="9"/>
  <c r="B44" i="9"/>
  <c r="B45" i="9"/>
  <c r="B46" i="9"/>
  <c r="B47"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2" i="9"/>
  <c r="B93" i="9"/>
  <c r="B94" i="9"/>
  <c r="B95" i="9"/>
  <c r="B96" i="9"/>
  <c r="B97" i="9"/>
  <c r="B98" i="9"/>
  <c r="C7" i="9"/>
  <c r="A149" i="6" l="1"/>
  <c r="A99" i="6"/>
  <c r="A49" i="6"/>
  <c r="F30" i="2" s="1"/>
  <c r="F50" i="2" l="1"/>
  <c r="F49" i="2"/>
  <c r="F43" i="2"/>
  <c r="F51" i="2"/>
  <c r="F52" i="2"/>
  <c r="F44" i="2"/>
  <c r="F56" i="2"/>
  <c r="F45" i="2"/>
  <c r="F53" i="2"/>
  <c r="F46" i="2"/>
  <c r="F54" i="2"/>
  <c r="F48" i="2"/>
  <c r="F47" i="2"/>
  <c r="F55" i="2"/>
  <c r="F57" i="2"/>
  <c r="F90" i="2"/>
  <c r="F91" i="2"/>
  <c r="F94" i="2"/>
  <c r="F92" i="2"/>
  <c r="F26" i="2"/>
  <c r="F35" i="2"/>
  <c r="F60" i="2"/>
  <c r="F68" i="2"/>
  <c r="F76" i="2"/>
  <c r="F86" i="2"/>
  <c r="F95" i="2"/>
  <c r="F93" i="2"/>
  <c r="F27" i="2"/>
  <c r="F36" i="2"/>
  <c r="F61" i="2"/>
  <c r="F69" i="2"/>
  <c r="F77" i="2"/>
  <c r="F96" i="2"/>
  <c r="F28" i="2"/>
  <c r="F37" i="2"/>
  <c r="F62" i="2"/>
  <c r="F70" i="2"/>
  <c r="F78" i="2"/>
  <c r="F97" i="2"/>
  <c r="F21" i="2"/>
  <c r="F29" i="2"/>
  <c r="F38" i="2"/>
  <c r="F63" i="2"/>
  <c r="F71" i="2"/>
  <c r="F79" i="2"/>
  <c r="F87" i="2"/>
  <c r="F98" i="2"/>
  <c r="F31" i="2"/>
  <c r="F39" i="2"/>
  <c r="F64" i="2"/>
  <c r="F72" i="2"/>
  <c r="F80" i="2"/>
  <c r="F88" i="2"/>
  <c r="F99" i="2"/>
  <c r="F23" i="2"/>
  <c r="F32" i="2"/>
  <c r="F40" i="2"/>
  <c r="F65" i="2"/>
  <c r="F73" i="2"/>
  <c r="F81" i="2"/>
  <c r="F89" i="2"/>
  <c r="F24" i="2"/>
  <c r="F33" i="2"/>
  <c r="F41" i="2"/>
  <c r="F58" i="2"/>
  <c r="F66" i="2"/>
  <c r="F74" i="2"/>
  <c r="F82" i="2"/>
  <c r="F85" i="2"/>
  <c r="F25" i="2"/>
  <c r="F34" i="2"/>
  <c r="F42" i="2"/>
  <c r="F59" i="2"/>
  <c r="F67" i="2"/>
  <c r="F75" i="2"/>
  <c r="F83" i="2"/>
  <c r="F84" i="2"/>
  <c r="D297" i="11"/>
  <c r="D969" i="11"/>
  <c r="D968" i="11"/>
  <c r="D967" i="11"/>
  <c r="D966" i="11"/>
  <c r="D965" i="11"/>
  <c r="D964" i="11"/>
  <c r="D963" i="11"/>
  <c r="D962" i="11"/>
  <c r="D960" i="11"/>
  <c r="D959" i="11"/>
  <c r="D958" i="11"/>
  <c r="D957" i="11"/>
  <c r="D956" i="11"/>
  <c r="D955" i="11"/>
  <c r="D953" i="11"/>
  <c r="D952" i="11"/>
  <c r="D951" i="11"/>
  <c r="D949" i="11"/>
  <c r="D948" i="11"/>
  <c r="D947" i="11"/>
  <c r="D945" i="11"/>
  <c r="D944" i="11"/>
  <c r="D943" i="11"/>
  <c r="D942" i="11"/>
  <c r="D941" i="11"/>
  <c r="D940" i="11"/>
  <c r="D939" i="11"/>
  <c r="D938" i="11"/>
  <c r="D937" i="11"/>
  <c r="D936" i="11"/>
  <c r="D935" i="11"/>
  <c r="D933" i="11"/>
  <c r="D932" i="11"/>
  <c r="D931" i="11"/>
  <c r="D930" i="11"/>
  <c r="D929" i="11"/>
  <c r="D928" i="11"/>
  <c r="D927" i="11"/>
  <c r="D926" i="11"/>
  <c r="D925" i="11"/>
  <c r="D924" i="11"/>
  <c r="D923" i="11"/>
  <c r="D922" i="11"/>
  <c r="D921" i="11"/>
  <c r="D920" i="11"/>
  <c r="D919" i="11"/>
  <c r="D918" i="11"/>
  <c r="D917" i="11"/>
  <c r="D915" i="11"/>
  <c r="D914" i="11"/>
  <c r="D913" i="11"/>
  <c r="D912" i="11"/>
  <c r="D911" i="11"/>
  <c r="D910" i="11"/>
  <c r="D909" i="11"/>
  <c r="D907" i="11"/>
  <c r="D906" i="11"/>
  <c r="D905" i="11"/>
  <c r="D904" i="11"/>
  <c r="D903" i="11"/>
  <c r="D902" i="11"/>
  <c r="D901" i="11"/>
  <c r="D899" i="11"/>
  <c r="D898" i="11"/>
  <c r="D897" i="11"/>
  <c r="D896" i="11"/>
  <c r="D895" i="11"/>
  <c r="D894" i="11"/>
  <c r="D892" i="11"/>
  <c r="D891" i="11"/>
  <c r="D890" i="11"/>
  <c r="D889" i="11"/>
  <c r="D887" i="11"/>
  <c r="D886" i="11"/>
  <c r="D885" i="11"/>
  <c r="D883" i="11"/>
  <c r="D882" i="11"/>
  <c r="D881" i="11"/>
  <c r="D880" i="11"/>
  <c r="D879" i="11"/>
  <c r="D878" i="11"/>
  <c r="D876" i="11"/>
  <c r="D875" i="11"/>
  <c r="D874" i="11"/>
  <c r="D873" i="11"/>
  <c r="D872" i="11"/>
  <c r="D871" i="11"/>
  <c r="D870" i="11"/>
  <c r="D868" i="11"/>
  <c r="D867" i="11"/>
  <c r="D866" i="11"/>
  <c r="D865" i="11"/>
  <c r="D864" i="11"/>
  <c r="D863" i="11"/>
  <c r="D862" i="11"/>
  <c r="D860" i="11"/>
  <c r="D859" i="11"/>
  <c r="D858" i="11"/>
  <c r="D857" i="11"/>
  <c r="D856" i="11"/>
  <c r="D855" i="11"/>
  <c r="D854" i="11"/>
  <c r="D853" i="11"/>
  <c r="D852" i="11"/>
  <c r="D850" i="11"/>
  <c r="D849" i="11"/>
  <c r="D848" i="11"/>
  <c r="D847" i="11"/>
  <c r="D846" i="11"/>
  <c r="D844" i="11"/>
  <c r="D843" i="11"/>
  <c r="D842" i="11"/>
  <c r="D841" i="11"/>
  <c r="D840" i="11"/>
  <c r="D839" i="11"/>
  <c r="D838" i="11"/>
  <c r="D837" i="11"/>
  <c r="D836" i="11"/>
  <c r="D835" i="11"/>
  <c r="D833" i="11"/>
  <c r="D832" i="11"/>
  <c r="D831" i="11"/>
  <c r="D830" i="11"/>
  <c r="D829" i="11"/>
  <c r="D828" i="11"/>
  <c r="D827" i="11"/>
  <c r="D826" i="11"/>
  <c r="D825" i="11"/>
  <c r="D823" i="11"/>
  <c r="D822" i="11"/>
  <c r="D821" i="11"/>
  <c r="D820" i="11"/>
  <c r="D819" i="11"/>
  <c r="D818" i="11"/>
  <c r="D817" i="11"/>
  <c r="D816" i="11"/>
  <c r="D815" i="11"/>
  <c r="D813" i="11"/>
  <c r="D812" i="11"/>
  <c r="D811" i="11"/>
  <c r="D809" i="11"/>
  <c r="D808" i="11"/>
  <c r="D807" i="11"/>
  <c r="D806" i="11"/>
  <c r="D805" i="11"/>
  <c r="D803" i="11"/>
  <c r="D802" i="11"/>
  <c r="D801" i="11"/>
  <c r="D800" i="11"/>
  <c r="D799" i="11"/>
  <c r="D797" i="11"/>
  <c r="D796" i="11"/>
  <c r="D795" i="11"/>
  <c r="D794" i="11"/>
  <c r="D793" i="11"/>
  <c r="D792" i="11"/>
  <c r="D790" i="11"/>
  <c r="D789" i="11"/>
  <c r="D788" i="11"/>
  <c r="D787" i="11"/>
  <c r="D786" i="11"/>
  <c r="D785" i="11"/>
  <c r="D783" i="11"/>
  <c r="D782" i="11"/>
  <c r="D781" i="11"/>
  <c r="D779" i="11"/>
  <c r="D778" i="11"/>
  <c r="D777" i="11"/>
  <c r="D776" i="11"/>
  <c r="D775" i="11"/>
  <c r="D773" i="11"/>
  <c r="D772" i="11"/>
  <c r="D771" i="11"/>
  <c r="D770" i="11"/>
  <c r="D769" i="11"/>
  <c r="D767" i="11"/>
  <c r="D765" i="11"/>
  <c r="D764" i="11"/>
  <c r="D763" i="11"/>
  <c r="D762"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3" i="11"/>
  <c r="D552" i="11"/>
  <c r="D551" i="11"/>
  <c r="D550" i="11"/>
  <c r="D549" i="11"/>
  <c r="D548" i="11"/>
  <c r="D547" i="11"/>
  <c r="D546" i="11"/>
  <c r="D545" i="11"/>
  <c r="D544" i="11"/>
  <c r="D543" i="11"/>
  <c r="D542" i="11"/>
  <c r="D541" i="11"/>
  <c r="D540" i="11"/>
  <c r="D539" i="11"/>
  <c r="D538" i="11"/>
  <c r="D537" i="11"/>
  <c r="D536" i="11"/>
  <c r="D535" i="11"/>
  <c r="D534" i="11"/>
  <c r="D533" i="11"/>
  <c r="D532" i="11"/>
  <c r="D522" i="11"/>
  <c r="D519" i="11"/>
  <c r="D518" i="11"/>
  <c r="D517" i="11"/>
  <c r="D516" i="11"/>
  <c r="D515" i="11"/>
  <c r="D505" i="11"/>
  <c r="D504" i="11"/>
  <c r="D503" i="11"/>
  <c r="D502" i="11"/>
  <c r="D500" i="11"/>
  <c r="D499" i="11"/>
  <c r="D498" i="11"/>
  <c r="D497" i="11"/>
  <c r="D496" i="11"/>
  <c r="D495" i="11"/>
  <c r="D494" i="11"/>
  <c r="D493" i="11"/>
  <c r="D492" i="11"/>
  <c r="D491" i="11"/>
  <c r="D490" i="11"/>
  <c r="D482" i="11"/>
  <c r="D481" i="11"/>
  <c r="D480" i="11"/>
  <c r="D479" i="11"/>
  <c r="D478" i="11"/>
  <c r="D477" i="11"/>
  <c r="D474" i="11"/>
  <c r="D473" i="11"/>
  <c r="D472" i="11"/>
  <c r="D471" i="11"/>
  <c r="D470" i="11"/>
  <c r="D469" i="11"/>
  <c r="D468" i="11"/>
  <c r="D467" i="11"/>
  <c r="D466" i="11"/>
  <c r="D465" i="11"/>
  <c r="D464" i="11"/>
  <c r="D463" i="11"/>
  <c r="D462" i="11"/>
  <c r="D461" i="11"/>
  <c r="D460" i="11"/>
  <c r="D459" i="11"/>
  <c r="D458" i="11"/>
  <c r="D457" i="11"/>
  <c r="D456" i="11"/>
  <c r="D455" i="11"/>
  <c r="D454" i="11"/>
  <c r="D445" i="11"/>
  <c r="D444" i="11"/>
  <c r="D443" i="11"/>
  <c r="D442" i="11"/>
  <c r="D441" i="11"/>
  <c r="D440" i="11"/>
  <c r="D439" i="11"/>
  <c r="D438" i="11"/>
  <c r="D437" i="11"/>
  <c r="D436" i="11"/>
  <c r="D435" i="11"/>
  <c r="D434" i="11"/>
  <c r="D433" i="11"/>
  <c r="D432" i="11"/>
  <c r="D431" i="11"/>
  <c r="D430" i="11"/>
  <c r="D429" i="11"/>
  <c r="D428"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298" i="11"/>
  <c r="D296" i="11"/>
  <c r="D295" i="11"/>
  <c r="D294" i="11"/>
  <c r="D293" i="11"/>
  <c r="D292" i="11"/>
  <c r="D291" i="11"/>
  <c r="D283" i="11"/>
  <c r="D282" i="11"/>
  <c r="D281" i="11"/>
  <c r="D280" i="11"/>
  <c r="D279" i="11"/>
  <c r="D278" i="11"/>
  <c r="D277" i="11"/>
  <c r="D276" i="11"/>
  <c r="D267" i="11"/>
  <c r="D259" i="11"/>
  <c r="D258" i="11"/>
  <c r="D257" i="11"/>
  <c r="D256" i="11"/>
  <c r="D255" i="11"/>
  <c r="D254" i="11"/>
  <c r="D253" i="11"/>
  <c r="D252" i="11"/>
  <c r="D251" i="11"/>
  <c r="D250" i="11"/>
  <c r="D249" i="11"/>
  <c r="D248" i="11"/>
  <c r="D247" i="11"/>
  <c r="D246" i="11"/>
  <c r="D245" i="11"/>
  <c r="D244" i="11"/>
  <c r="D232" i="11"/>
  <c r="D231" i="11"/>
  <c r="D230" i="11"/>
  <c r="D229" i="11"/>
  <c r="D228" i="11"/>
  <c r="D227"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N18" i="9" l="1"/>
  <c r="N19" i="9"/>
  <c r="G146" i="6" l="1"/>
  <c r="G145" i="6"/>
  <c r="G144" i="6"/>
  <c r="G143" i="6"/>
  <c r="G142" i="6"/>
  <c r="G141" i="6"/>
  <c r="G140" i="6"/>
  <c r="G139" i="6"/>
  <c r="G138" i="6"/>
  <c r="G135" i="6"/>
  <c r="G134" i="6"/>
  <c r="G133" i="6"/>
  <c r="G132" i="6"/>
  <c r="G131" i="6"/>
  <c r="G128" i="6"/>
  <c r="G127" i="6"/>
  <c r="G126" i="6"/>
  <c r="G123" i="6"/>
  <c r="G122" i="6"/>
  <c r="G121" i="6"/>
  <c r="G120" i="6"/>
  <c r="G119" i="6"/>
  <c r="G118" i="6"/>
  <c r="G117" i="6"/>
  <c r="G116" i="6"/>
  <c r="G115" i="6"/>
  <c r="G114" i="6"/>
  <c r="G113" i="6"/>
  <c r="G112" i="6"/>
  <c r="G96" i="6"/>
  <c r="G95" i="6"/>
  <c r="G94" i="6"/>
  <c r="G93" i="6"/>
  <c r="G92" i="6"/>
  <c r="G91" i="6"/>
  <c r="G90" i="6"/>
  <c r="G89" i="6"/>
  <c r="G88" i="6"/>
  <c r="G85" i="6"/>
  <c r="G84" i="6"/>
  <c r="G83" i="6"/>
  <c r="G82" i="6"/>
  <c r="G79" i="6"/>
  <c r="G78" i="6"/>
  <c r="G77" i="6"/>
  <c r="G76" i="6"/>
  <c r="G73" i="6"/>
  <c r="G72" i="6"/>
  <c r="G71" i="6"/>
  <c r="G70" i="6"/>
  <c r="G69" i="6"/>
  <c r="G68" i="6"/>
  <c r="G67" i="6"/>
  <c r="G66" i="6"/>
  <c r="G65" i="6"/>
  <c r="G64" i="6"/>
  <c r="G63" i="6"/>
  <c r="G62" i="6"/>
  <c r="B103" i="6"/>
  <c r="B53" i="6"/>
  <c r="B3" i="6"/>
  <c r="G97" i="6" l="1"/>
  <c r="G136" i="6"/>
  <c r="G86" i="6"/>
  <c r="G147" i="6"/>
  <c r="G124" i="6"/>
  <c r="G74" i="6"/>
  <c r="B105" i="6"/>
  <c r="G104" i="6"/>
  <c r="B104" i="6"/>
  <c r="B102" i="6"/>
  <c r="B55" i="6"/>
  <c r="G54" i="6"/>
  <c r="B54" i="6"/>
  <c r="B52" i="6"/>
  <c r="B5" i="6"/>
  <c r="G4" i="6"/>
  <c r="B4" i="6"/>
  <c r="B2" i="6"/>
  <c r="B149" i="6"/>
  <c r="B99" i="6"/>
  <c r="B49" i="6"/>
  <c r="G99" i="6" l="1"/>
  <c r="G149" i="6"/>
  <c r="F22" i="2" s="1"/>
  <c r="C32" i="8"/>
  <c r="C11" i="8"/>
  <c r="A18" i="9"/>
  <c r="B18" i="9" s="1"/>
  <c r="G20" i="2" l="1"/>
  <c r="F20" i="2"/>
  <c r="G21" i="2"/>
  <c r="D13" i="8"/>
  <c r="D20" i="8"/>
  <c r="D34" i="8"/>
  <c r="D40" i="8"/>
  <c r="D39" i="8"/>
  <c r="D23" i="8"/>
  <c r="D21" i="8"/>
  <c r="D27" i="8"/>
  <c r="D25" i="8"/>
  <c r="D28" i="8"/>
  <c r="D24" i="8"/>
  <c r="D26" i="8"/>
  <c r="D22" i="8"/>
  <c r="D41" i="8"/>
  <c r="D37" i="8"/>
  <c r="D42" i="8"/>
  <c r="D38" i="8"/>
  <c r="D36" i="8"/>
  <c r="D12" i="8"/>
  <c r="D16" i="8"/>
  <c r="D44" i="8"/>
  <c r="D29" i="8"/>
  <c r="D18" i="8"/>
  <c r="D33" i="8"/>
  <c r="D43" i="8"/>
  <c r="C48" i="8"/>
  <c r="E20" i="8" s="1"/>
  <c r="D46" i="8"/>
  <c r="D14" i="8"/>
  <c r="D45" i="8"/>
  <c r="D35" i="8"/>
  <c r="D30" i="8"/>
  <c r="D19" i="8"/>
  <c r="D15" i="8"/>
  <c r="D17" i="8"/>
  <c r="E40" i="8" l="1"/>
  <c r="E39" i="8"/>
  <c r="E12" i="8"/>
  <c r="E21" i="8"/>
  <c r="E23" i="8"/>
  <c r="E25" i="8"/>
  <c r="E27" i="8"/>
  <c r="E41" i="8"/>
  <c r="E36" i="8"/>
  <c r="E38" i="8"/>
  <c r="E42" i="8"/>
  <c r="E37" i="8"/>
  <c r="E22" i="8"/>
  <c r="E24" i="8"/>
  <c r="E26" i="8"/>
  <c r="E28" i="8"/>
  <c r="D11" i="8"/>
  <c r="E46" i="8"/>
  <c r="E13" i="8"/>
  <c r="E45" i="8"/>
  <c r="E35" i="8"/>
  <c r="E14" i="8"/>
  <c r="E18" i="8"/>
  <c r="E29" i="8"/>
  <c r="E44" i="8"/>
  <c r="E34" i="8"/>
  <c r="E15" i="8"/>
  <c r="E19" i="8"/>
  <c r="E30" i="8"/>
  <c r="E43" i="8"/>
  <c r="E33" i="8"/>
  <c r="E16" i="8"/>
  <c r="E17" i="8"/>
  <c r="E48" i="8" l="1"/>
  <c r="G19" i="6"/>
  <c r="G20" i="6"/>
  <c r="D32" i="8" l="1"/>
  <c r="C5" i="8" l="1"/>
  <c r="B4" i="8"/>
  <c r="B3" i="8"/>
  <c r="B2" i="8"/>
  <c r="B1" i="8"/>
  <c r="C10" i="9" l="1"/>
  <c r="C8" i="9"/>
  <c r="C6" i="9"/>
  <c r="C5" i="9"/>
  <c r="C4" i="9"/>
  <c r="C3" i="9"/>
  <c r="C2" i="9"/>
  <c r="C1" i="9"/>
  <c r="C9" i="9"/>
  <c r="B107" i="2"/>
  <c r="B110" i="2"/>
  <c r="N99" i="9" l="1"/>
  <c r="N98" i="9"/>
  <c r="N97" i="9"/>
  <c r="N96" i="9"/>
  <c r="N95" i="9"/>
  <c r="N94" i="9"/>
  <c r="N93" i="9"/>
  <c r="N92"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7" i="9"/>
  <c r="N46" i="9"/>
  <c r="N45" i="9"/>
  <c r="N44" i="9"/>
  <c r="N43" i="9"/>
  <c r="N42" i="9"/>
  <c r="N41" i="9"/>
  <c r="N40" i="9"/>
  <c r="N39" i="9"/>
  <c r="N38" i="9"/>
  <c r="N37" i="9"/>
  <c r="N36" i="9"/>
  <c r="N35" i="9"/>
  <c r="N34" i="9"/>
  <c r="N33" i="9"/>
  <c r="N32" i="9"/>
  <c r="N31" i="9"/>
  <c r="N29" i="9"/>
  <c r="N28" i="9"/>
  <c r="N27" i="9"/>
  <c r="N26" i="9"/>
  <c r="N25" i="9"/>
  <c r="N24" i="9"/>
  <c r="N23" i="9"/>
  <c r="N22" i="9"/>
  <c r="N21" i="9"/>
  <c r="N20" i="9"/>
  <c r="G28" i="6" l="1"/>
  <c r="G31" i="6"/>
  <c r="G32" i="6"/>
  <c r="G33" i="6"/>
  <c r="G34" i="6"/>
  <c r="G35" i="6"/>
  <c r="G42" i="6"/>
  <c r="G43" i="6"/>
  <c r="G44" i="6"/>
  <c r="G45" i="6"/>
  <c r="G46" i="6"/>
  <c r="G21" i="6"/>
  <c r="G22" i="6"/>
  <c r="G23" i="6"/>
  <c r="G13" i="6"/>
  <c r="G14" i="6"/>
  <c r="G15" i="6"/>
  <c r="G16" i="6"/>
  <c r="G17" i="6"/>
  <c r="G18" i="6"/>
  <c r="B109" i="2" l="1"/>
  <c r="G12" i="6" l="1"/>
  <c r="G24" i="6" l="1"/>
  <c r="G26" i="6"/>
  <c r="G27" i="6"/>
  <c r="G39" i="6"/>
  <c r="G41" i="6"/>
  <c r="G40" i="6"/>
  <c r="G38" i="6"/>
  <c r="G36" i="6" l="1"/>
  <c r="G47" i="6"/>
  <c r="G49" i="6" l="1"/>
  <c r="G107" i="2"/>
  <c r="F19" i="2" l="1"/>
  <c r="G19" i="2" s="1"/>
  <c r="G101" i="2" s="1"/>
  <c r="H30" i="2" s="1"/>
  <c r="H18" i="2" l="1"/>
  <c r="D18" i="9" s="1"/>
  <c r="H95" i="2"/>
  <c r="H97" i="2"/>
  <c r="D97" i="9" s="1"/>
  <c r="H99" i="2"/>
  <c r="H96" i="2"/>
  <c r="D96" i="9" s="1"/>
  <c r="H98" i="2"/>
  <c r="D98" i="9" s="1"/>
  <c r="H51" i="2"/>
  <c r="H83" i="2"/>
  <c r="H52" i="2"/>
  <c r="D52" i="9" s="1"/>
  <c r="H84" i="2"/>
  <c r="H42" i="2"/>
  <c r="H77" i="2"/>
  <c r="H45" i="2"/>
  <c r="H86" i="2"/>
  <c r="H41" i="2"/>
  <c r="H71" i="2"/>
  <c r="H35" i="2"/>
  <c r="D36" i="9" s="1"/>
  <c r="H72" i="2"/>
  <c r="H20" i="2"/>
  <c r="D20" i="9" s="1"/>
  <c r="H89" i="2"/>
  <c r="H21" i="2"/>
  <c r="D21" i="9" s="1"/>
  <c r="H66" i="2"/>
  <c r="H22" i="2"/>
  <c r="D22" i="9" s="1"/>
  <c r="H92" i="2"/>
  <c r="D92" i="9" s="1"/>
  <c r="H85" i="2"/>
  <c r="H54" i="2"/>
  <c r="H46" i="2"/>
  <c r="D43" i="9" s="1"/>
  <c r="H65" i="2"/>
  <c r="H74" i="2"/>
  <c r="E106" i="2"/>
  <c r="B106" i="2" s="1"/>
  <c r="H32" i="2"/>
  <c r="H67" i="2"/>
  <c r="H38" i="2"/>
  <c r="H68" i="2"/>
  <c r="H24" i="2"/>
  <c r="D24" i="9" s="1"/>
  <c r="H61" i="2"/>
  <c r="D58" i="9" s="1"/>
  <c r="H94" i="2"/>
  <c r="D94" i="9" s="1"/>
  <c r="H25" i="2"/>
  <c r="D25" i="9" s="1"/>
  <c r="H70" i="2"/>
  <c r="H87" i="2"/>
  <c r="H88" i="2"/>
  <c r="D85" i="9" s="1"/>
  <c r="G105" i="2"/>
  <c r="D37" i="9"/>
  <c r="H73" i="2"/>
  <c r="H82" i="2"/>
  <c r="H93" i="2"/>
  <c r="D93" i="9" s="1"/>
  <c r="H79" i="2"/>
  <c r="H80" i="2"/>
  <c r="D95" i="9"/>
  <c r="D55" i="9"/>
  <c r="H75" i="2"/>
  <c r="D72" i="9" s="1"/>
  <c r="H76" i="2"/>
  <c r="H39" i="2"/>
  <c r="D33" i="9" s="1"/>
  <c r="H69" i="2"/>
  <c r="H40" i="2"/>
  <c r="D34" i="9" s="1"/>
  <c r="H78" i="2"/>
  <c r="H27" i="2"/>
  <c r="D26" i="9" s="1"/>
  <c r="H63" i="2"/>
  <c r="H28" i="2"/>
  <c r="H64" i="2"/>
  <c r="H49" i="2"/>
  <c r="D45" i="9" s="1"/>
  <c r="H81" i="2"/>
  <c r="H50" i="2"/>
  <c r="H90" i="2"/>
  <c r="H19" i="2"/>
  <c r="D19" i="9" s="1"/>
  <c r="H59" i="2"/>
  <c r="D56" i="9" s="1"/>
  <c r="H23" i="2"/>
  <c r="D23" i="9" s="1"/>
  <c r="H60" i="2"/>
  <c r="D57" i="9" s="1"/>
  <c r="H53" i="2"/>
  <c r="H62" i="2"/>
  <c r="H47" i="2"/>
  <c r="D44" i="9" s="1"/>
  <c r="H29" i="2"/>
  <c r="H31" i="2"/>
  <c r="D84" i="9" l="1"/>
  <c r="D65" i="9"/>
  <c r="D87" i="9"/>
  <c r="D51" i="9"/>
  <c r="D75" i="9"/>
  <c r="D67" i="9"/>
  <c r="D66" i="9"/>
  <c r="D86" i="9"/>
  <c r="D70" i="9"/>
  <c r="D89" i="9"/>
  <c r="D77" i="9"/>
  <c r="D76" i="9"/>
  <c r="D35" i="9"/>
  <c r="D28" i="9"/>
  <c r="D78" i="9"/>
  <c r="D42" i="9"/>
  <c r="D41" i="9"/>
  <c r="D59" i="9"/>
  <c r="D61" i="9"/>
  <c r="D50" i="9"/>
  <c r="D71" i="9"/>
  <c r="D83" i="9"/>
  <c r="D32" i="9"/>
  <c r="D73" i="9"/>
  <c r="D29" i="9"/>
  <c r="D27" i="9"/>
  <c r="D40" i="9"/>
  <c r="D79" i="9"/>
  <c r="D88" i="9"/>
  <c r="D68" i="9"/>
  <c r="D80" i="9"/>
  <c r="D63" i="9"/>
  <c r="D53" i="9"/>
  <c r="D62" i="9"/>
  <c r="D54" i="9"/>
  <c r="D74" i="9"/>
  <c r="D82" i="9"/>
  <c r="D64" i="9"/>
  <c r="D69" i="9"/>
  <c r="D81" i="9"/>
  <c r="D60" i="9"/>
  <c r="D90" i="9"/>
  <c r="D31" i="9"/>
  <c r="D49" i="9"/>
  <c r="D39" i="9"/>
  <c r="D38" i="9"/>
  <c r="D47" i="9"/>
  <c r="D46" i="9"/>
  <c r="G106" i="2"/>
  <c r="G108" i="2" s="1"/>
  <c r="H101" i="2"/>
  <c r="K102" i="9" l="1"/>
  <c r="L102" i="9"/>
  <c r="G109" i="2"/>
  <c r="G110" i="2"/>
  <c r="I102" i="9"/>
  <c r="D100" i="9"/>
  <c r="F102" i="9"/>
  <c r="F103" i="9" s="1"/>
  <c r="J102" i="9"/>
  <c r="G102" i="9"/>
  <c r="H102" i="9"/>
  <c r="E117" i="2"/>
  <c r="G112" i="2" l="1"/>
  <c r="G103" i="9"/>
  <c r="H103" i="9" s="1"/>
  <c r="I103" i="9" s="1"/>
  <c r="J103" i="9" s="1"/>
  <c r="K103" i="9" s="1"/>
  <c r="L103" i="9" s="1"/>
  <c r="C11" i="9" l="1"/>
  <c r="K105" i="9"/>
  <c r="L105" i="9"/>
  <c r="H105" i="9"/>
  <c r="I105" i="9"/>
  <c r="E105" i="9"/>
  <c r="E106" i="9" s="1"/>
  <c r="G105" i="9"/>
  <c r="B1" i="7"/>
  <c r="K5" i="7" s="1"/>
  <c r="J105" i="9"/>
  <c r="F105" i="9"/>
  <c r="C11" i="2"/>
  <c r="B2" i="7" l="1"/>
  <c r="I20" i="7" s="1"/>
  <c r="F106" i="9"/>
  <c r="G106" i="9" s="1"/>
  <c r="H106" i="9" s="1"/>
  <c r="I106" i="9" s="1"/>
  <c r="J106" i="9" s="1"/>
  <c r="K106" i="9" s="1"/>
  <c r="L106" i="9" s="1"/>
  <c r="J21" i="7"/>
  <c r="J23" i="7" l="1"/>
  <c r="I7" i="7"/>
  <c r="I9" i="7"/>
  <c r="I14" i="7"/>
  <c r="I18" i="7"/>
  <c r="J18" i="7" s="1"/>
  <c r="I10" i="7"/>
  <c r="I13" i="7"/>
  <c r="J13" i="7" s="1"/>
  <c r="I17" i="7"/>
  <c r="I8" i="7"/>
  <c r="J9" i="7" s="1"/>
  <c r="I12" i="7"/>
  <c r="J17" i="7" l="1"/>
  <c r="J8" i="7"/>
  <c r="J20" i="7"/>
  <c r="J19" i="7"/>
  <c r="J10" i="7"/>
  <c r="I16" i="7"/>
  <c r="J16" i="7" s="1"/>
  <c r="I11" i="7"/>
  <c r="J11" i="7" s="1"/>
  <c r="J7" i="7"/>
  <c r="J15" i="7"/>
  <c r="J14" i="7"/>
  <c r="J12" i="7"/>
  <c r="A3" i="7" l="1"/>
  <c r="B115" i="2" s="1"/>
</calcChain>
</file>

<file path=xl/sharedStrings.xml><?xml version="1.0" encoding="utf-8"?>
<sst xmlns="http://schemas.openxmlformats.org/spreadsheetml/2006/main" count="20606" uniqueCount="1639">
  <si>
    <t>DESIGNACION</t>
  </si>
  <si>
    <t>UN.</t>
  </si>
  <si>
    <t>CANT.</t>
  </si>
  <si>
    <t>UNITARIO</t>
  </si>
  <si>
    <t xml:space="preserve"> </t>
  </si>
  <si>
    <t/>
  </si>
  <si>
    <t>gl</t>
  </si>
  <si>
    <t>m3</t>
  </si>
  <si>
    <t>m2</t>
  </si>
  <si>
    <t>HORMIGONES SIMPLES</t>
  </si>
  <si>
    <t>REVESTIMIENTOS</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</si>
  <si>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</si>
  <si>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</si>
  <si>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</si>
  <si>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</si>
  <si>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</si>
  <si>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</si>
  <si>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</si>
  <si>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</si>
  <si>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</si>
  <si>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</si>
  <si>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</si>
  <si>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</si>
  <si>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</si>
  <si>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</si>
  <si>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</si>
  <si>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</si>
  <si>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</si>
  <si>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</si>
  <si>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</si>
  <si>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</si>
  <si>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</si>
  <si>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</si>
  <si>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</si>
  <si>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</si>
  <si>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</si>
  <si>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</si>
  <si>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</si>
  <si>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</si>
  <si>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</si>
  <si>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</si>
  <si>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</si>
  <si>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</si>
  <si>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</si>
  <si>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</si>
  <si>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</si>
  <si>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</si>
  <si>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</si>
  <si>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</si>
  <si>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</si>
  <si>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</si>
  <si>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</si>
  <si>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</si>
  <si>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</si>
  <si>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</si>
  <si>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</si>
  <si>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</si>
  <si>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</si>
  <si>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</si>
  <si>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</si>
  <si>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</si>
  <si>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</si>
  <si>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</si>
  <si>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</si>
  <si>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</si>
  <si>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</si>
  <si>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</si>
  <si>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</si>
  <si>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</si>
  <si>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</si>
  <si>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</si>
  <si>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</si>
  <si>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</si>
  <si>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</si>
  <si>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</si>
  <si>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</si>
  <si>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</si>
  <si>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</si>
  <si>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</si>
  <si>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</si>
  <si>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</si>
  <si>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</si>
  <si>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</si>
  <si>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</si>
  <si>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</si>
  <si>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</si>
  <si>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</si>
  <si>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</si>
  <si>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</si>
  <si>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</si>
  <si>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</si>
  <si>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</si>
  <si>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</si>
  <si>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</si>
  <si>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</si>
  <si>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</si>
  <si>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</si>
  <si>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</si>
  <si>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</si>
  <si>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</si>
  <si>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</si>
  <si>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</si>
  <si>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</si>
  <si>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</si>
  <si>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</si>
  <si>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</si>
  <si>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</si>
  <si>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</si>
  <si>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</si>
  <si>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</si>
  <si>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</si>
  <si>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</si>
  <si>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</si>
  <si>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</si>
  <si>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</si>
  <si>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</si>
  <si>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</si>
  <si>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</si>
  <si>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</si>
  <si>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</si>
  <si>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</si>
  <si>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</si>
  <si>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</si>
  <si>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</si>
  <si>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</si>
  <si>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</si>
  <si>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</si>
  <si>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</si>
  <si>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</si>
  <si>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</si>
  <si>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</si>
  <si>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</si>
  <si>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</si>
  <si>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</si>
  <si>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</si>
  <si>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</si>
  <si>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</si>
  <si>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</si>
  <si>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</si>
  <si>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</si>
  <si>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Obra</t>
  </si>
  <si>
    <t>Gastos Generales de la Empresa</t>
  </si>
  <si>
    <t>Importe</t>
  </si>
  <si>
    <t>Coeficiente de Paso / Cascada</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</si>
  <si>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</si>
  <si>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</si>
  <si>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</si>
  <si>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</si>
  <si>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</si>
  <si>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</si>
  <si>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</si>
  <si>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</si>
  <si>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</si>
  <si>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</si>
  <si>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</si>
  <si>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</si>
  <si>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</si>
  <si>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</si>
  <si>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</si>
  <si>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</si>
  <si>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</si>
  <si>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</si>
  <si>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</si>
  <si>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</si>
  <si>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</si>
  <si>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</si>
  <si>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</si>
  <si>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</si>
  <si>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</si>
  <si>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</si>
  <si>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</si>
  <si>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</si>
  <si>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</si>
  <si>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</si>
  <si>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</si>
  <si>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</si>
  <si>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</si>
  <si>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</si>
  <si>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</si>
  <si>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</si>
  <si>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</si>
  <si>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</si>
  <si>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</si>
  <si>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</si>
  <si>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</si>
  <si>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</si>
  <si>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</si>
  <si>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</si>
  <si>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</si>
  <si>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</si>
  <si>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</si>
  <si>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</si>
  <si>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</si>
  <si>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</si>
  <si>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</si>
  <si>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</si>
  <si>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</si>
  <si>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</si>
  <si>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</si>
  <si>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</si>
  <si>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</si>
  <si>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</si>
  <si>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</si>
  <si>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</si>
  <si>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</si>
  <si>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</si>
  <si>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</si>
  <si>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</si>
  <si>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</si>
  <si>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</si>
  <si>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</si>
  <si>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</si>
  <si>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</si>
  <si>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</si>
  <si>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</si>
  <si>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</si>
  <si>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</si>
  <si>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</si>
  <si>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</si>
  <si>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</si>
  <si>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</si>
  <si>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</si>
  <si>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</si>
  <si>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</si>
  <si>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</si>
  <si>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</si>
  <si>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</si>
  <si>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</si>
  <si>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</si>
  <si>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</si>
  <si>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</si>
  <si>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</si>
  <si>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</si>
  <si>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</si>
  <si>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</si>
  <si>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</si>
  <si>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</si>
  <si>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</si>
  <si>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</si>
  <si>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</si>
  <si>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</si>
  <si>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</si>
  <si>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</si>
  <si>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</si>
  <si>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</si>
  <si>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</si>
  <si>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</si>
  <si>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</si>
  <si>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</si>
  <si>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</si>
  <si>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</si>
  <si>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</si>
  <si>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</si>
  <si>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</si>
  <si>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</si>
  <si>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</si>
  <si>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</si>
  <si>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</si>
  <si>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</si>
  <si>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</si>
  <si>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</si>
  <si>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</si>
  <si>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</si>
  <si>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</si>
  <si>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</si>
  <si>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</si>
  <si>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</si>
  <si>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</si>
  <si>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</si>
  <si>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</si>
  <si>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</si>
  <si>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</si>
  <si>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</si>
  <si>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</si>
  <si>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</si>
  <si>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</si>
  <si>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</si>
  <si>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</si>
  <si>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</si>
  <si>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</si>
  <si>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</si>
  <si>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</si>
  <si>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</si>
  <si>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</si>
  <si>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</si>
  <si>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</si>
  <si>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</si>
  <si>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</si>
  <si>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</si>
  <si>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</si>
  <si>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</si>
  <si>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</si>
  <si>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</si>
  <si>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</si>
  <si>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</si>
  <si>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</si>
  <si>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</si>
  <si>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</si>
  <si>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</si>
  <si>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</si>
  <si>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</si>
  <si>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</si>
  <si>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</si>
  <si>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</si>
  <si>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</si>
  <si>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</si>
  <si>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</si>
  <si>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</si>
  <si>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</si>
  <si>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</si>
  <si>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</si>
  <si>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</si>
  <si>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</si>
  <si>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</si>
  <si>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</si>
  <si>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</si>
  <si>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</si>
  <si>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</si>
  <si>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</si>
  <si>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</si>
  <si>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</si>
  <si>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</si>
  <si>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</si>
  <si>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</si>
  <si>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</si>
  <si>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</si>
  <si>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</si>
  <si>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</si>
  <si>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</si>
  <si>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</si>
  <si>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</si>
  <si>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</si>
  <si>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</si>
  <si>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</si>
  <si>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</si>
  <si>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</si>
  <si>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</si>
  <si>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</si>
  <si>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</si>
  <si>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</si>
  <si>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</si>
  <si>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</si>
  <si>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</si>
  <si>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</si>
  <si>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</si>
  <si>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</si>
  <si>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</si>
  <si>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</si>
  <si>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</si>
  <si>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</si>
  <si>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</si>
  <si>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</si>
  <si>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</si>
  <si>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</si>
  <si>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</si>
  <si>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</si>
  <si>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</si>
  <si>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</si>
  <si>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</si>
  <si>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</si>
  <si>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</si>
  <si>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</si>
  <si>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</si>
  <si>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</si>
  <si>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</si>
  <si>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</si>
  <si>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</si>
  <si>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</si>
  <si>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</si>
  <si>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</si>
  <si>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</si>
  <si>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</si>
  <si>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</si>
  <si>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</si>
  <si>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</si>
  <si>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</si>
  <si>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</si>
  <si>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</si>
  <si>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</si>
  <si>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</si>
  <si>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</si>
  <si>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</si>
  <si>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</si>
  <si>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</si>
  <si>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</si>
  <si>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</si>
  <si>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</si>
  <si>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</si>
  <si>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</si>
  <si>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</si>
  <si>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</si>
  <si>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</si>
  <si>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</si>
  <si>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</si>
  <si>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</si>
  <si>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</si>
  <si>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</si>
  <si>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</si>
  <si>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</si>
  <si>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</si>
  <si>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</si>
  <si>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</si>
  <si>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</si>
  <si>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</si>
  <si>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</si>
  <si>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</si>
  <si>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</si>
  <si>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</si>
  <si>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</si>
  <si>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</si>
  <si>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</si>
  <si>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</si>
  <si>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</si>
  <si>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</si>
  <si>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</si>
  <si>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</si>
  <si>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</si>
  <si>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</si>
  <si>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</si>
  <si>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</si>
  <si>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</si>
  <si>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</si>
  <si>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</si>
  <si>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</si>
  <si>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</si>
  <si>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</si>
  <si>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</si>
  <si>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</si>
  <si>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</si>
  <si>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</si>
  <si>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</si>
  <si>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</si>
  <si>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</si>
  <si>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</si>
  <si>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</si>
  <si>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</si>
  <si>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</si>
  <si>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</si>
  <si>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</si>
  <si>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</si>
  <si>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</si>
  <si>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</si>
  <si>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</si>
  <si>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</si>
  <si>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</si>
  <si>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</si>
  <si>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</si>
  <si>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</si>
  <si>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</si>
  <si>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</si>
  <si>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</si>
  <si>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</si>
  <si>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</si>
  <si>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</si>
  <si>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</si>
  <si>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</si>
  <si>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</si>
  <si>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</si>
  <si>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</si>
  <si>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</si>
  <si>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</si>
  <si>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</si>
  <si>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</si>
  <si>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</si>
  <si>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</si>
  <si>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</si>
  <si>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</si>
  <si>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</si>
  <si>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</si>
  <si>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</si>
  <si>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</si>
  <si>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</si>
  <si>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</si>
  <si>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</si>
  <si>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</si>
  <si>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</si>
  <si>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</si>
  <si>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</si>
  <si>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</si>
  <si>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</si>
  <si>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</si>
  <si>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</si>
  <si>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</si>
  <si>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</si>
  <si>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</si>
  <si>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</si>
  <si>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</si>
  <si>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</si>
  <si>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</si>
  <si>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</si>
  <si>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</si>
  <si>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</si>
  <si>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</si>
  <si>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</si>
  <si>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</si>
  <si>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</si>
  <si>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</si>
  <si>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</si>
  <si>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</si>
  <si>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</si>
  <si>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</si>
  <si>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</si>
  <si>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</si>
  <si>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</si>
  <si>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</si>
  <si>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</si>
  <si>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</si>
  <si>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</si>
  <si>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</si>
  <si>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</si>
  <si>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</si>
  <si>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</si>
  <si>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</si>
  <si>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</si>
  <si>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</si>
  <si>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</si>
  <si>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</si>
  <si>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</si>
  <si>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</si>
  <si>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</si>
  <si>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</si>
  <si>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</si>
  <si>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</si>
  <si>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</si>
  <si>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</si>
  <si>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</si>
  <si>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</si>
  <si>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</si>
  <si>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</si>
  <si>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</si>
  <si>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</si>
  <si>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</si>
  <si>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</si>
  <si>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</si>
  <si>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</si>
  <si>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</si>
  <si>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</si>
  <si>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</si>
  <si>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</si>
  <si>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</si>
  <si>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</si>
  <si>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</si>
  <si>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</si>
  <si>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</si>
  <si>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</si>
  <si>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</si>
  <si>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</si>
  <si>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</si>
  <si>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</si>
  <si>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</si>
  <si>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</si>
  <si>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</si>
  <si>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</si>
  <si>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</si>
  <si>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</si>
  <si>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</si>
  <si>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</si>
  <si>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</si>
  <si>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</si>
  <si>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</si>
  <si>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</si>
  <si>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</si>
  <si>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</si>
  <si>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</si>
  <si>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</si>
  <si>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</si>
  <si>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</si>
  <si>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</si>
  <si>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</si>
  <si>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</si>
  <si>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</si>
  <si>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</si>
  <si>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</si>
  <si>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</si>
  <si>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</si>
  <si>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</si>
  <si>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</si>
  <si>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</si>
  <si>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</si>
  <si>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</si>
  <si>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</si>
  <si>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</si>
  <si>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</si>
  <si>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</si>
  <si>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</si>
  <si>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</si>
  <si>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</si>
  <si>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</si>
  <si>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</si>
  <si>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</si>
  <si>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</si>
  <si>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</si>
  <si>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</si>
  <si>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</si>
  <si>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</si>
  <si>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</si>
  <si>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</si>
  <si>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</si>
  <si>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</si>
  <si>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</si>
  <si>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</si>
  <si>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</si>
  <si>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</si>
  <si>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</si>
  <si>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</si>
  <si>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</si>
  <si>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</si>
  <si>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</si>
  <si>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</si>
  <si>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</si>
  <si>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</si>
  <si>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</si>
  <si>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</si>
  <si>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</si>
  <si>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</si>
  <si>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</si>
  <si>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</si>
  <si>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</si>
  <si>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</si>
  <si>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</si>
  <si>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</si>
  <si>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</si>
  <si>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</si>
  <si>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</si>
  <si>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</si>
  <si>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</si>
  <si>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</si>
  <si>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</si>
  <si>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</si>
  <si>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</si>
  <si>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</si>
  <si>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</si>
  <si>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</si>
  <si>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</si>
  <si>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</si>
  <si>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</si>
  <si>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</si>
  <si>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</si>
  <si>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</si>
  <si>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</si>
  <si>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</si>
  <si>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</si>
  <si>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</si>
  <si>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</si>
  <si>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</si>
  <si>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</si>
  <si>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</si>
  <si>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</si>
  <si>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</si>
  <si>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</si>
  <si>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</si>
  <si>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</si>
  <si>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</si>
  <si>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</si>
  <si>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</si>
  <si>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</si>
  <si>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</si>
  <si>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</si>
  <si>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</si>
  <si>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</si>
  <si>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</si>
  <si>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</si>
  <si>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</si>
  <si>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</si>
  <si>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</si>
  <si>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</si>
  <si>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</si>
  <si>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</si>
  <si>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</si>
  <si>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</si>
  <si>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</si>
  <si>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</si>
  <si>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</si>
  <si>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</si>
  <si>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</si>
  <si>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</si>
  <si>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</si>
  <si>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</si>
  <si>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</si>
  <si>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</si>
  <si>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</si>
  <si>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</si>
  <si>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</si>
  <si>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</si>
  <si>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</si>
  <si>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</si>
  <si>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</si>
  <si>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</si>
  <si>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</si>
  <si>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</si>
  <si>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</si>
  <si>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</si>
  <si>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</si>
  <si>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</si>
  <si>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</si>
  <si>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</si>
  <si>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</si>
  <si>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</si>
  <si>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</si>
  <si>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</si>
  <si>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</si>
  <si>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</si>
  <si>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</si>
  <si>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</si>
  <si>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</si>
  <si>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</si>
  <si>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</si>
  <si>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</si>
  <si>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</si>
  <si>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</si>
  <si>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</si>
  <si>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</si>
  <si>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</si>
  <si>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</si>
  <si>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</si>
  <si>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</si>
  <si>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</si>
  <si>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</si>
  <si>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</si>
  <si>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</si>
  <si>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</si>
  <si>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</si>
  <si>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</si>
  <si>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</si>
  <si>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</si>
  <si>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</si>
  <si>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</si>
  <si>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</si>
  <si>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</si>
  <si>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</si>
  <si>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</si>
  <si>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</si>
  <si>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</si>
  <si>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</si>
  <si>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</si>
  <si>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</si>
  <si>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</si>
  <si>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</si>
  <si>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</si>
  <si>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</si>
  <si>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</si>
  <si>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</si>
  <si>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</si>
  <si>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</si>
  <si>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</si>
  <si>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</si>
  <si>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</si>
  <si>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</si>
  <si>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</si>
  <si>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</si>
  <si>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</si>
  <si>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</si>
  <si>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</si>
  <si>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</si>
  <si>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</si>
  <si>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</si>
  <si>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</si>
  <si>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</si>
  <si>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</si>
  <si>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</si>
  <si>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</si>
  <si>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</si>
  <si>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</si>
  <si>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</si>
  <si>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</si>
  <si>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</si>
  <si>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</si>
  <si>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</si>
  <si>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</si>
  <si>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</si>
  <si>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</si>
  <si>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</si>
  <si>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</si>
  <si>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</si>
  <si>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</si>
  <si>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</si>
  <si>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</si>
  <si>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</si>
  <si>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</si>
  <si>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</si>
  <si>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</si>
  <si>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</si>
  <si>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</si>
  <si>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</si>
  <si>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</si>
  <si>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</si>
  <si>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</si>
  <si>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</si>
  <si>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</si>
  <si>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</si>
  <si>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</si>
  <si>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</si>
  <si>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</si>
  <si>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</si>
  <si>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</si>
  <si>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</si>
  <si>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</si>
  <si>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</si>
  <si>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</si>
  <si>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</si>
  <si>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</si>
  <si>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</si>
  <si>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</si>
  <si>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</si>
  <si>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</si>
  <si>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</si>
  <si>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</si>
  <si>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</si>
  <si>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</si>
  <si>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</si>
  <si>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</si>
  <si>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</si>
  <si>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</si>
  <si>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</si>
  <si>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</si>
  <si>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</si>
  <si>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</si>
  <si>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</si>
  <si>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</si>
  <si>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</si>
  <si>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</si>
  <si>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</si>
  <si>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</si>
  <si>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</si>
  <si>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</si>
  <si>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</si>
  <si>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</si>
  <si>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</si>
  <si>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</si>
  <si>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</si>
  <si>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</si>
  <si>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</si>
  <si>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</si>
  <si>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</si>
  <si>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</si>
  <si>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</si>
  <si>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</si>
  <si>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</si>
  <si>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</si>
  <si>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</si>
  <si>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</si>
  <si>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</si>
  <si>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</si>
  <si>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</si>
  <si>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</si>
  <si>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</si>
  <si>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</si>
  <si>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</si>
  <si>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</si>
  <si>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</si>
  <si>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</si>
  <si>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</si>
  <si>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</si>
  <si>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</si>
  <si>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</si>
  <si>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</si>
  <si>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</si>
  <si>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</si>
  <si>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</si>
  <si>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</si>
  <si>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</si>
  <si>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</si>
  <si>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</si>
  <si>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</si>
  <si>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</si>
  <si>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</si>
  <si>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</si>
  <si>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</si>
  <si>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</si>
  <si>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</si>
  <si>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</si>
  <si>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</si>
  <si>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</si>
  <si>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</si>
  <si>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</si>
  <si>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</si>
  <si>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</si>
  <si>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</si>
  <si>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</si>
  <si>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</si>
  <si>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</si>
  <si>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</si>
  <si>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</si>
  <si>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</si>
  <si>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</si>
  <si>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</si>
  <si>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</si>
  <si>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</si>
  <si>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</si>
  <si>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</si>
  <si>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</si>
  <si>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</si>
  <si>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</si>
  <si>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</si>
  <si>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</si>
  <si>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</si>
  <si>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</si>
  <si>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</si>
  <si>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</si>
  <si>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</si>
  <si>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</si>
  <si>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</si>
  <si>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</si>
  <si>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</si>
  <si>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</si>
  <si>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</si>
  <si>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</si>
  <si>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</si>
  <si>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</si>
  <si>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</si>
  <si>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</si>
  <si>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</si>
  <si>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</si>
  <si>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</si>
  <si>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</si>
  <si>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</si>
  <si>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</si>
  <si>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</si>
  <si>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</si>
  <si>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</si>
  <si>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</si>
  <si>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</si>
  <si>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</si>
  <si>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</si>
  <si>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</si>
  <si>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</si>
  <si>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</si>
  <si>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</si>
  <si>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</si>
  <si>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</si>
  <si>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</si>
  <si>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</si>
  <si>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</si>
  <si>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</si>
  <si>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</si>
  <si>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</si>
  <si>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</si>
  <si>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</si>
  <si>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</si>
  <si>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</si>
  <si>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</si>
  <si>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</si>
  <si>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</si>
  <si>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</si>
  <si>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</si>
  <si>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</si>
  <si>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</si>
  <si>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</si>
  <si>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</si>
  <si>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</si>
  <si>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</si>
  <si>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</si>
  <si>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</si>
  <si>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</si>
  <si>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</si>
  <si>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</si>
  <si>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</si>
  <si>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</si>
  <si>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</si>
  <si>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</si>
  <si>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</si>
  <si>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</si>
  <si>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</si>
  <si>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</si>
  <si>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</si>
  <si>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</si>
  <si>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</si>
  <si>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</si>
  <si>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</si>
  <si>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</si>
  <si>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</si>
  <si>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</si>
  <si>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</si>
  <si>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</si>
  <si>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</si>
  <si>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</si>
  <si>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</si>
  <si>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</si>
  <si>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</si>
  <si>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</si>
  <si>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</si>
  <si>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</si>
  <si>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</si>
  <si>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</si>
  <si>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</si>
  <si>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</si>
  <si>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</si>
  <si>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</si>
  <si>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</si>
  <si>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</si>
  <si>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</si>
  <si>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</si>
  <si>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</si>
  <si>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</si>
  <si>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</si>
  <si>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</si>
  <si>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</si>
  <si>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</si>
  <si>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</si>
  <si>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</si>
  <si>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</si>
  <si>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</si>
  <si>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</si>
  <si>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</si>
  <si>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</si>
  <si>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</si>
  <si>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</si>
  <si>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</si>
  <si>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</si>
  <si>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0001</t>
  </si>
  <si>
    <t>TRABAJOS PRELIMINARES</t>
  </si>
  <si>
    <t>Movilización de obra</t>
  </si>
  <si>
    <t>0002</t>
  </si>
  <si>
    <t>Obrador</t>
  </si>
  <si>
    <t>0003</t>
  </si>
  <si>
    <t>Cartel de obra</t>
  </si>
  <si>
    <t>0004</t>
  </si>
  <si>
    <t>0005</t>
  </si>
  <si>
    <t>Erradicación de árboles</t>
  </si>
  <si>
    <t>0006</t>
  </si>
  <si>
    <t>0007</t>
  </si>
  <si>
    <t>Replanteo</t>
  </si>
  <si>
    <t>MOVIMIENTOS DE SUELOS</t>
  </si>
  <si>
    <t>Relleno y compactación</t>
  </si>
  <si>
    <t>Excavación para subsuelo</t>
  </si>
  <si>
    <t>Excavación para fundaciones</t>
  </si>
  <si>
    <t>Hormigón de limpieza</t>
  </si>
  <si>
    <t>Hormigón para cimientos</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</si>
  <si>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</si>
  <si>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</si>
  <si>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</si>
  <si>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</si>
  <si>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</si>
  <si>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</si>
  <si>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</si>
  <si>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</si>
  <si>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</si>
  <si>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</si>
  <si>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</si>
  <si>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</si>
  <si>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</si>
  <si>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</si>
  <si>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</si>
  <si>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</si>
  <si>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</si>
  <si>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</si>
  <si>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</si>
  <si>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</si>
  <si>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15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</si>
  <si>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</si>
  <si>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</si>
  <si>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</si>
  <si>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</si>
  <si>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</si>
  <si>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</si>
  <si>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</si>
  <si>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</si>
  <si>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</si>
  <si>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</si>
  <si>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</si>
  <si>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</si>
  <si>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</si>
  <si>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</si>
  <si>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</si>
  <si>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</si>
  <si>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</si>
  <si>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</si>
  <si>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</si>
  <si>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</si>
  <si>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</si>
  <si>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</si>
  <si>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</si>
  <si>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</si>
  <si>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</si>
  <si>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Enlucido exterior</t>
  </si>
  <si>
    <t>CUBIERTA DE TECHO</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</si>
  <si>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</si>
  <si>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</si>
  <si>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</si>
  <si>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</si>
  <si>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</si>
  <si>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</si>
  <si>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</si>
  <si>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</si>
  <si>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</si>
  <si>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</si>
  <si>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</si>
  <si>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</si>
  <si>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</si>
  <si>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placa roca de yeso</t>
  </si>
  <si>
    <t>Tabique placa roca de yeso para sanitario</t>
  </si>
  <si>
    <t>Tabique medio forro de placa de yeso</t>
  </si>
  <si>
    <t>Tabique medio forro de placa de yeso para sanitario</t>
  </si>
  <si>
    <t>Tabique estructura aluminio y placas madera</t>
  </si>
  <si>
    <t>0013</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</si>
  <si>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</si>
  <si>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</si>
  <si>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</si>
  <si>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</si>
  <si>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</si>
  <si>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</si>
  <si>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</si>
  <si>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</si>
  <si>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</si>
  <si>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</si>
  <si>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</si>
  <si>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</si>
  <si>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</si>
  <si>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</si>
  <si>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</si>
  <si>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</si>
  <si>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</si>
  <si>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</si>
  <si>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</si>
  <si>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</si>
  <si>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</si>
  <si>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</si>
  <si>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</si>
  <si>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</si>
  <si>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</si>
  <si>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</si>
  <si>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</si>
  <si>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</si>
  <si>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</si>
  <si>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</si>
  <si>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muro H° Visto</t>
  </si>
  <si>
    <t>Esmalte sintético muro interior</t>
  </si>
  <si>
    <t>Esmalte sintético muro exterior</t>
  </si>
  <si>
    <t>Esmalte sintético sobre carpintería madera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</si>
  <si>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</si>
  <si>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</si>
  <si>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</si>
  <si>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</si>
  <si>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</si>
  <si>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</si>
  <si>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</si>
  <si>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</si>
  <si>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</si>
  <si>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</si>
  <si>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</si>
  <si>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</si>
  <si>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</si>
  <si>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</si>
  <si>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</si>
  <si>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</si>
  <si>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Tapajuntas</t>
  </si>
  <si>
    <t>0019</t>
  </si>
  <si>
    <t>Instalación eléctrica - Fuerza mótriz y media tensión</t>
  </si>
  <si>
    <t>Instalación eléctrica - Corrientes débiles</t>
  </si>
  <si>
    <t>Instalación eléctrica - Cañerias y/o bandejas</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</si>
  <si>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</si>
  <si>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</si>
  <si>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</si>
  <si>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</si>
  <si>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</si>
  <si>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</si>
  <si>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</si>
  <si>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OBRAS EXTERIORES</t>
  </si>
  <si>
    <t>Parquización</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</si>
  <si>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</si>
  <si>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</si>
  <si>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</si>
  <si>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</si>
  <si>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</si>
  <si>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</si>
  <si>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</si>
  <si>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</si>
  <si>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</si>
  <si>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</si>
  <si>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</si>
  <si>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</si>
  <si>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</si>
  <si>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</si>
  <si>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</si>
  <si>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</si>
  <si>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de hormigón</t>
  </si>
  <si>
    <t>Antepechos de granito natural</t>
  </si>
  <si>
    <t>Umbrales de hormigón</t>
  </si>
  <si>
    <t>0025</t>
  </si>
  <si>
    <t>CIERRE PERIMETRAL</t>
  </si>
  <si>
    <t>Cerco olímpico</t>
  </si>
  <si>
    <t>Mampostería y malla artística</t>
  </si>
  <si>
    <t>un</t>
  </si>
  <si>
    <t>Inversión Acumulada</t>
  </si>
  <si>
    <t>FECHA APERTURA LICITACIÓN:</t>
  </si>
  <si>
    <t>ANTICIPO FINANCIERO:</t>
  </si>
  <si>
    <t>8-1</t>
  </si>
  <si>
    <t>10-1</t>
  </si>
  <si>
    <t>10-2</t>
  </si>
  <si>
    <t>12-1</t>
  </si>
  <si>
    <t>12-2</t>
  </si>
  <si>
    <t>13-1</t>
  </si>
  <si>
    <t>17-1</t>
  </si>
  <si>
    <t>17-2</t>
  </si>
  <si>
    <t>19-1</t>
  </si>
  <si>
    <t>19-2</t>
  </si>
  <si>
    <t>19-3</t>
  </si>
  <si>
    <t>1-1</t>
  </si>
  <si>
    <t>1-2</t>
  </si>
  <si>
    <t>ANTICIPO FINANCIERO/ACOPIO:</t>
  </si>
  <si>
    <t>2-1</t>
  </si>
  <si>
    <t>3-1</t>
  </si>
  <si>
    <t>5-1</t>
  </si>
  <si>
    <t>5-2</t>
  </si>
  <si>
    <t>6-1</t>
  </si>
  <si>
    <t>7-1</t>
  </si>
  <si>
    <t>8-2</t>
  </si>
  <si>
    <t>9-1</t>
  </si>
  <si>
    <t>11-1</t>
  </si>
  <si>
    <t>14-1</t>
  </si>
  <si>
    <t>15-1</t>
  </si>
  <si>
    <t>16-1</t>
  </si>
  <si>
    <t>16-2</t>
  </si>
  <si>
    <t>18-1</t>
  </si>
  <si>
    <t>18-2</t>
  </si>
  <si>
    <t>18-3</t>
  </si>
  <si>
    <t>4-1</t>
  </si>
  <si>
    <t>4-2</t>
  </si>
  <si>
    <t>DIRECCIÓN ARQUITECTURA</t>
  </si>
  <si>
    <t>RUBRO ITEM</t>
  </si>
  <si>
    <t>I-0001</t>
  </si>
  <si>
    <t>I-0001.0004</t>
  </si>
  <si>
    <t>I-0001.0007</t>
  </si>
  <si>
    <t>I-0001.0006</t>
  </si>
  <si>
    <t>I-0002</t>
  </si>
  <si>
    <t>I-0002.0003</t>
  </si>
  <si>
    <t>I-0003</t>
  </si>
  <si>
    <t>I-0003.0001</t>
  </si>
  <si>
    <t>I-0004</t>
  </si>
  <si>
    <t>I-0004.0001</t>
  </si>
  <si>
    <t>I-0004.0002</t>
  </si>
  <si>
    <t>I-0004.0013</t>
  </si>
  <si>
    <t>I-0004.0005</t>
  </si>
  <si>
    <t>I-0004.0004</t>
  </si>
  <si>
    <t>I-0004.0006</t>
  </si>
  <si>
    <t>I-0004.0007</t>
  </si>
  <si>
    <t>I-0004.0008</t>
  </si>
  <si>
    <t>I-0004.0014</t>
  </si>
  <si>
    <t>I-0004.0015</t>
  </si>
  <si>
    <t>I-0005</t>
  </si>
  <si>
    <t>I-0005.0010</t>
  </si>
  <si>
    <t>I-0005.0002</t>
  </si>
  <si>
    <t>I-0006</t>
  </si>
  <si>
    <t>I-0006.0008</t>
  </si>
  <si>
    <t>I-0007</t>
  </si>
  <si>
    <t>I-0007.0005</t>
  </si>
  <si>
    <t>I-0008</t>
  </si>
  <si>
    <t>I-0008.0001</t>
  </si>
  <si>
    <t>I-0008.0002</t>
  </si>
  <si>
    <t>I-0008.0003</t>
  </si>
  <si>
    <t>I-0010</t>
  </si>
  <si>
    <t>I-0010.0004</t>
  </si>
  <si>
    <t>I-0011</t>
  </si>
  <si>
    <t>I-0011.0001</t>
  </si>
  <si>
    <t>I-0011.0009</t>
  </si>
  <si>
    <t>I-0012</t>
  </si>
  <si>
    <t>I-0012.0008</t>
  </si>
  <si>
    <t>I-0012.0007</t>
  </si>
  <si>
    <t>I-0012.0009</t>
  </si>
  <si>
    <t>I-0013</t>
  </si>
  <si>
    <t>I-0013.0002</t>
  </si>
  <si>
    <t>I-0013.0009</t>
  </si>
  <si>
    <t>I-0013.0020</t>
  </si>
  <si>
    <t>I-0013.0023</t>
  </si>
  <si>
    <t>I-0013.0030</t>
  </si>
  <si>
    <t>I-0013.0033</t>
  </si>
  <si>
    <t>I-0014</t>
  </si>
  <si>
    <t>I-0014.0002</t>
  </si>
  <si>
    <t>I-0015</t>
  </si>
  <si>
    <t>I-0015.0020</t>
  </si>
  <si>
    <t>I-0015.0030</t>
  </si>
  <si>
    <t>I-0016</t>
  </si>
  <si>
    <t>I-0016.0001</t>
  </si>
  <si>
    <t>I-0016.0002</t>
  </si>
  <si>
    <t>I-0016.0013</t>
  </si>
  <si>
    <t>I-0016.0003</t>
  </si>
  <si>
    <t>I-0016.0012</t>
  </si>
  <si>
    <t>I-0017</t>
  </si>
  <si>
    <t>I-0017.0001</t>
  </si>
  <si>
    <t>I-0017.0002</t>
  </si>
  <si>
    <t>I-0017.0003</t>
  </si>
  <si>
    <t>I-0018</t>
  </si>
  <si>
    <t>I-0018.0008</t>
  </si>
  <si>
    <t>I-0018.0009</t>
  </si>
  <si>
    <t>I-0021</t>
  </si>
  <si>
    <t>I-0021.0002</t>
  </si>
  <si>
    <t>I-0021.0005</t>
  </si>
  <si>
    <t>I-0021.0003</t>
  </si>
  <si>
    <t>I-0022</t>
  </si>
  <si>
    <t>I-0022.0001</t>
  </si>
  <si>
    <t>I-0022.0002</t>
  </si>
  <si>
    <t>I-0022.0003</t>
  </si>
  <si>
    <t>I-0022.0004</t>
  </si>
  <si>
    <t>I-0024</t>
  </si>
  <si>
    <t>I-0025</t>
  </si>
  <si>
    <t>I-0029</t>
  </si>
  <si>
    <t>I-0029.0001</t>
  </si>
  <si>
    <t>I-0029.0002</t>
  </si>
  <si>
    <t>I-0032</t>
  </si>
  <si>
    <t>I-0032.0002</t>
  </si>
  <si>
    <t>I-0033</t>
  </si>
  <si>
    <t>8-3</t>
  </si>
  <si>
    <t>15-2</t>
  </si>
  <si>
    <t>15-3</t>
  </si>
  <si>
    <t>19-4</t>
  </si>
  <si>
    <t>22-1</t>
  </si>
  <si>
    <t>22-2</t>
  </si>
  <si>
    <t>23-1</t>
  </si>
  <si>
    <t>OBRAS DE ARQUITECTURA- PLANILLA DE CODIGOS DE ITEMS</t>
  </si>
  <si>
    <t>I-0001.0001</t>
  </si>
  <si>
    <t>I-0001.0002</t>
  </si>
  <si>
    <t>I-0001.0003</t>
  </si>
  <si>
    <t>Limpieza de terreno y nivelación</t>
  </si>
  <si>
    <t>I-0001.0005</t>
  </si>
  <si>
    <t>Demolición incluido retiro de material</t>
  </si>
  <si>
    <t>I-0002.0001</t>
  </si>
  <si>
    <t>I-0002.0002</t>
  </si>
  <si>
    <t>I-0003.0002</t>
  </si>
  <si>
    <t>I-0004.0003</t>
  </si>
  <si>
    <t>I-0004.0009</t>
  </si>
  <si>
    <t>I-0004.0010</t>
  </si>
  <si>
    <t>I-0004.0011</t>
  </si>
  <si>
    <t>I-0004.0012</t>
  </si>
  <si>
    <t>Dados de Hº Aº - Muertos</t>
  </si>
  <si>
    <t>Losas de hormigón armado Tque. Rva.</t>
  </si>
  <si>
    <t>Cordón de hormigón armado</t>
  </si>
  <si>
    <t>I-0005.0001</t>
  </si>
  <si>
    <t>Contrapiso e = 10 cm terminación rodillado</t>
  </si>
  <si>
    <t>I-0005.0003</t>
  </si>
  <si>
    <t>I-0005.0004</t>
  </si>
  <si>
    <t>Contrapiso e = 8 cm</t>
  </si>
  <si>
    <t>I-0005.0005</t>
  </si>
  <si>
    <t>Contrapiso s/losas</t>
  </si>
  <si>
    <t>I-0005.0006</t>
  </si>
  <si>
    <t>Contrapiso s/azotea accesible</t>
  </si>
  <si>
    <t>I-0005.0007</t>
  </si>
  <si>
    <t>Contrapiso locales sanitarios</t>
  </si>
  <si>
    <t>Contrapiso armado e = 10 cm Bajo Piso Granitico</t>
  </si>
  <si>
    <t>I-0005.0011</t>
  </si>
  <si>
    <t>I-0005.0012</t>
  </si>
  <si>
    <t>I-0005.0021</t>
  </si>
  <si>
    <t>I-0005.0022</t>
  </si>
  <si>
    <t>I-0006.0001</t>
  </si>
  <si>
    <t>I-0006.0002</t>
  </si>
  <si>
    <t>I-0006.0003</t>
  </si>
  <si>
    <t>I-0006.0004</t>
  </si>
  <si>
    <t>I-0006.0005</t>
  </si>
  <si>
    <t>I-0006.0006</t>
  </si>
  <si>
    <t>I-0006.0007</t>
  </si>
  <si>
    <t>I-0006.0010</t>
  </si>
  <si>
    <t>I-0006.0011</t>
  </si>
  <si>
    <t>I-0006.0020</t>
  </si>
  <si>
    <t>I-0006.0021</t>
  </si>
  <si>
    <t>I-0007.0001</t>
  </si>
  <si>
    <t>I-0007.0002</t>
  </si>
  <si>
    <t>I-0007.0003</t>
  </si>
  <si>
    <t>I-0007.0004</t>
  </si>
  <si>
    <t>Capa aisladora horizontal y vertical</t>
  </si>
  <si>
    <t>I-0007.0006</t>
  </si>
  <si>
    <t>Capa aisladora Horizontal y Vertical en canteros</t>
  </si>
  <si>
    <t>I-0007.0007</t>
  </si>
  <si>
    <t>Capa aisladora Vertical en subsuelos</t>
  </si>
  <si>
    <t xml:space="preserve">Revoque grueso </t>
  </si>
  <si>
    <t>Grueso impermeable b/ revestimiento</t>
  </si>
  <si>
    <t xml:space="preserve">Enlucido </t>
  </si>
  <si>
    <t>I-0008.0004</t>
  </si>
  <si>
    <t>I-0009</t>
  </si>
  <si>
    <t>I-0009.0001</t>
  </si>
  <si>
    <t>Cubierta de chapa panel</t>
  </si>
  <si>
    <t>I-0009.0002</t>
  </si>
  <si>
    <t>Cubierta de techo con baldoza ceramica</t>
  </si>
  <si>
    <t>I-0010.0001</t>
  </si>
  <si>
    <t>I-0010.0002</t>
  </si>
  <si>
    <t>I-0010.0003</t>
  </si>
  <si>
    <t>I-0010.0005</t>
  </si>
  <si>
    <t>I-0010.0006</t>
  </si>
  <si>
    <t>I-0010.0007</t>
  </si>
  <si>
    <t>I-0010.0008</t>
  </si>
  <si>
    <t xml:space="preserve">Cielorraso Tipo Hunter Douglas Natura </t>
  </si>
  <si>
    <t>I-0010.0009</t>
  </si>
  <si>
    <t xml:space="preserve">Cielorraso Tipo Hunter Douglas Minicell </t>
  </si>
  <si>
    <t>I-0010.0010</t>
  </si>
  <si>
    <t>I-0011.0002</t>
  </si>
  <si>
    <t>I-0011.0003</t>
  </si>
  <si>
    <t>I-0011.0004</t>
  </si>
  <si>
    <t>I-0011.0005</t>
  </si>
  <si>
    <t>I-0011.0006</t>
  </si>
  <si>
    <t xml:space="preserve">Revestimiento en Muro de HºAº </t>
  </si>
  <si>
    <t>I-0011.0007</t>
  </si>
  <si>
    <t>Revestimiento Madera de Cedro</t>
  </si>
  <si>
    <t>I-0011.0008</t>
  </si>
  <si>
    <t>Buñas de Acero Inoxidable</t>
  </si>
  <si>
    <t>Chapa Perforada con Estructura de Soporte</t>
  </si>
  <si>
    <t>TABIQUES</t>
  </si>
  <si>
    <t>I-0012.0001</t>
  </si>
  <si>
    <t>I-0012.0002</t>
  </si>
  <si>
    <t>I-0012.0003</t>
  </si>
  <si>
    <t>I-0012.0004</t>
  </si>
  <si>
    <t>I-0012.0005</t>
  </si>
  <si>
    <t>I-0012.0006</t>
  </si>
  <si>
    <t>Tabique box granito natural en sanitarios</t>
  </si>
  <si>
    <t xml:space="preserve">Tabique de Placa verde de Yeso </t>
  </si>
  <si>
    <t>Cierre sobre dinteles con placa cementicia c/aisl. Termica (garita)</t>
  </si>
  <si>
    <t>PISOS, ZOCALOS, UMBRALES Y ANTEPECHOS</t>
  </si>
  <si>
    <t>I-0013.0001</t>
  </si>
  <si>
    <t>Piso granítico (0,30x0,30)</t>
  </si>
  <si>
    <t>Piso granítico (0,20x0,20)</t>
  </si>
  <si>
    <t>I-0013.0003</t>
  </si>
  <si>
    <t>Piso granítico (0,15x0,15)</t>
  </si>
  <si>
    <t>I-0013.0004</t>
  </si>
  <si>
    <t>I-0013.0005</t>
  </si>
  <si>
    <t>I-0013.0006</t>
  </si>
  <si>
    <t>I-0013.0007</t>
  </si>
  <si>
    <t>I-0013.0008</t>
  </si>
  <si>
    <t>I-0013.0010</t>
  </si>
  <si>
    <t>Piso de Madera Flotante</t>
  </si>
  <si>
    <t>I-0013.0011</t>
  </si>
  <si>
    <t>Alfombras</t>
  </si>
  <si>
    <t>I-0013.0012</t>
  </si>
  <si>
    <t>Piso Porcelanato</t>
  </si>
  <si>
    <t>I-0013.0013</t>
  </si>
  <si>
    <t>Piso de Hormigón Estampado</t>
  </si>
  <si>
    <t>I-0013.0014</t>
  </si>
  <si>
    <t>Pavimentos Articulado</t>
  </si>
  <si>
    <t>I-0013.0015</t>
  </si>
  <si>
    <t>I-0013.0016</t>
  </si>
  <si>
    <t>Veredines con terminacion  Rodillado</t>
  </si>
  <si>
    <t>I-0013.0021</t>
  </si>
  <si>
    <t>I-0013.0022</t>
  </si>
  <si>
    <t>I-0013.0024</t>
  </si>
  <si>
    <t>Zócalo de acero inoxidable</t>
  </si>
  <si>
    <t>I-0013.0025</t>
  </si>
  <si>
    <t>0031</t>
  </si>
  <si>
    <t>I-0013.0031</t>
  </si>
  <si>
    <t>0032</t>
  </si>
  <si>
    <t>I-0013.0032</t>
  </si>
  <si>
    <t>0033</t>
  </si>
  <si>
    <t>Umbrales y solias de granito natural</t>
  </si>
  <si>
    <t>I-0014.0001</t>
  </si>
  <si>
    <t>Mesada granito natural</t>
  </si>
  <si>
    <t>I-0015.0001</t>
  </si>
  <si>
    <t>I-0015.0002</t>
  </si>
  <si>
    <t>I-0015.0003</t>
  </si>
  <si>
    <t>I-0015.0010</t>
  </si>
  <si>
    <t>I-0015.0011</t>
  </si>
  <si>
    <t>I-0015.0012</t>
  </si>
  <si>
    <t>Laminado de seguridad (float 5+PVB+float 5)</t>
  </si>
  <si>
    <t>I-0015.0021</t>
  </si>
  <si>
    <t>I-0015.0022</t>
  </si>
  <si>
    <t xml:space="preserve">Látex cielorraso </t>
  </si>
  <si>
    <t>I-0016.0004</t>
  </si>
  <si>
    <t>I-0016.0010</t>
  </si>
  <si>
    <t>I-0016.0011</t>
  </si>
  <si>
    <t>Esmalte sintético sobre carpintería metálica y herrería</t>
  </si>
  <si>
    <t>I-0016.0014</t>
  </si>
  <si>
    <t>Barniz en Madera</t>
  </si>
  <si>
    <t>I-0016.0015</t>
  </si>
  <si>
    <t>Sellador plastificante piedras exteriores</t>
  </si>
  <si>
    <t>I-0017.0004</t>
  </si>
  <si>
    <t>I-0017.0005</t>
  </si>
  <si>
    <t>I-0017.0006</t>
  </si>
  <si>
    <t>I-0017.0007</t>
  </si>
  <si>
    <t>I-0017.0008</t>
  </si>
  <si>
    <t>I-0017.0009</t>
  </si>
  <si>
    <t>ESTRUCTURAS y CUBIERTAS METALICAS</t>
  </si>
  <si>
    <t>I-0018.0001</t>
  </si>
  <si>
    <t>I-0018.0002</t>
  </si>
  <si>
    <t>I-0018.0003</t>
  </si>
  <si>
    <t>I-0018.0004</t>
  </si>
  <si>
    <t>I-0018.0005</t>
  </si>
  <si>
    <t>I-0018.0006</t>
  </si>
  <si>
    <t>Estructura metálica entrepiso</t>
  </si>
  <si>
    <t>I-0018.0007</t>
  </si>
  <si>
    <t>Cúpula y lucernario</t>
  </si>
  <si>
    <t>Estructura metálica con cubierta de Chapa T90</t>
  </si>
  <si>
    <t>Estructura Metalica con cubierta Termopanel</t>
  </si>
  <si>
    <t>I-0019</t>
  </si>
  <si>
    <t>ESCALERAS</t>
  </si>
  <si>
    <t>I-0019.0001</t>
  </si>
  <si>
    <t xml:space="preserve">Escaleras exteriores de acceso: Granito Natural Sierra Chica </t>
  </si>
  <si>
    <t>I-0019.0002</t>
  </si>
  <si>
    <t>Escaleras granito natural rosa del salto, estructura de hormigón</t>
  </si>
  <si>
    <t>I-0019.0003</t>
  </si>
  <si>
    <t>Escaleras granito natural sierra chica estructura metálica</t>
  </si>
  <si>
    <t>I-0019.0004</t>
  </si>
  <si>
    <t>Escaleras granito natural rosa del salto estructura metálica</t>
  </si>
  <si>
    <t>I-0019.0005</t>
  </si>
  <si>
    <t xml:space="preserve">De chapa estampada con estructura metálica </t>
  </si>
  <si>
    <t>I-0019.0006</t>
  </si>
  <si>
    <t xml:space="preserve">De hormigón </t>
  </si>
  <si>
    <t>I-0020</t>
  </si>
  <si>
    <t>BARANDAS Y PASAMANOS</t>
  </si>
  <si>
    <t>I-0020.0001</t>
  </si>
  <si>
    <t>Pasamanos de acero inoxidable</t>
  </si>
  <si>
    <t>I-0020.0002</t>
  </si>
  <si>
    <t>Barandas en Rampas</t>
  </si>
  <si>
    <t>I-0020.0003</t>
  </si>
  <si>
    <t xml:space="preserve">Barandas de acero inoxidable y vidrio </t>
  </si>
  <si>
    <t>I-0020.0004</t>
  </si>
  <si>
    <t>Barandas de caño laminado</t>
  </si>
  <si>
    <t>INSTALACIONES ELECTRICA</t>
  </si>
  <si>
    <t>I-0021.0001</t>
  </si>
  <si>
    <t>Instalación eléctrica - Instalación y cableado</t>
  </si>
  <si>
    <t>I-0021.0004</t>
  </si>
  <si>
    <t>INSTALACIONES SANITARIA</t>
  </si>
  <si>
    <t>I-0023</t>
  </si>
  <si>
    <t>INSTALACION DE GAS</t>
  </si>
  <si>
    <t>I-0023.0001</t>
  </si>
  <si>
    <t>I-0023.0002</t>
  </si>
  <si>
    <t>INSTALACION TERMOMECANICA</t>
  </si>
  <si>
    <t>INSTALACION SERVICIO CONTRA INCENDIOS</t>
  </si>
  <si>
    <t>0026</t>
  </si>
  <si>
    <t>I-0026</t>
  </si>
  <si>
    <t>INSTALACION RIEGO</t>
  </si>
  <si>
    <t>0027</t>
  </si>
  <si>
    <t>I-0027</t>
  </si>
  <si>
    <t>ASCENSORES Y MONTACARGAS</t>
  </si>
  <si>
    <t>0028</t>
  </si>
  <si>
    <t>I-0028</t>
  </si>
  <si>
    <t>I-0028.0001</t>
  </si>
  <si>
    <t>I-0028.0002</t>
  </si>
  <si>
    <t xml:space="preserve">Veredas </t>
  </si>
  <si>
    <t>I-0028.0003</t>
  </si>
  <si>
    <t>Estacionamiento y demarcación</t>
  </si>
  <si>
    <t>I-0028.0004</t>
  </si>
  <si>
    <t>I-0028.0005</t>
  </si>
  <si>
    <t>Cordón de Hormigón Armado</t>
  </si>
  <si>
    <t>I-0028.0006</t>
  </si>
  <si>
    <t xml:space="preserve">Canteros y Fuente </t>
  </si>
  <si>
    <t>I-0028.0007</t>
  </si>
  <si>
    <t>I-0028.0008</t>
  </si>
  <si>
    <t>Hormigon estampado</t>
  </si>
  <si>
    <t>0029</t>
  </si>
  <si>
    <t xml:space="preserve">Señaletica Interna </t>
  </si>
  <si>
    <t xml:space="preserve">Señaletica Externa </t>
  </si>
  <si>
    <t>I-0029.0003</t>
  </si>
  <si>
    <t>I-0029.0004</t>
  </si>
  <si>
    <t>Totems</t>
  </si>
  <si>
    <t>I-0030</t>
  </si>
  <si>
    <t>I-0030.0001</t>
  </si>
  <si>
    <t>I-0030.0002</t>
  </si>
  <si>
    <t>Butacas</t>
  </si>
  <si>
    <t>u</t>
  </si>
  <si>
    <t>I-0030.0003</t>
  </si>
  <si>
    <t>Mostradores</t>
  </si>
  <si>
    <t>I-0031</t>
  </si>
  <si>
    <t>I-0031.0001</t>
  </si>
  <si>
    <t>I-0031.0002</t>
  </si>
  <si>
    <t>I-0031.0003</t>
  </si>
  <si>
    <t>I-0031.0004</t>
  </si>
  <si>
    <t>I-0031.0005</t>
  </si>
  <si>
    <t>I-0031.0006</t>
  </si>
  <si>
    <t>I-0031.0007</t>
  </si>
  <si>
    <t>I-0031.0008</t>
  </si>
  <si>
    <t>I-0032.0001</t>
  </si>
  <si>
    <t>Cerco malla artística con bastidor</t>
  </si>
  <si>
    <t>I-0032.0003</t>
  </si>
  <si>
    <t>I-0032.0004</t>
  </si>
  <si>
    <t>I-0032.0005</t>
  </si>
  <si>
    <t>Cerco olímpico p/tanques de agua</t>
  </si>
  <si>
    <t xml:space="preserve">LIMPIEZA FINAL DE OBRA </t>
  </si>
  <si>
    <t>ESCUELA DE CINE</t>
  </si>
  <si>
    <t>CALLE 25 DE MAYO</t>
  </si>
  <si>
    <t xml:space="preserve">Limpieza de terreno </t>
  </si>
  <si>
    <t>I-0001.0008</t>
  </si>
  <si>
    <t>I-0002.0004</t>
  </si>
  <si>
    <t>Terraplén y mejoramiento de suelo</t>
  </si>
  <si>
    <t>I-0003.0003</t>
  </si>
  <si>
    <t>Hormigón para cimientos y sobrecimientos</t>
  </si>
  <si>
    <t>Tabique sanitario</t>
  </si>
  <si>
    <t>I-0012.0010</t>
  </si>
  <si>
    <t>I-0012.0011</t>
  </si>
  <si>
    <t xml:space="preserve">Tabique placa cementicia </t>
  </si>
  <si>
    <t>Tabique placa cementicia exterior con aislación</t>
  </si>
  <si>
    <t>Tabique placa cementicia interior con aislación</t>
  </si>
  <si>
    <t>I-0012.0012</t>
  </si>
  <si>
    <t>Ladrillón cerámico macizo e = 0,20 m junta tomada</t>
  </si>
  <si>
    <t>I-0006.0009</t>
  </si>
  <si>
    <t>Chapa miniwave y estructura de soporte</t>
  </si>
  <si>
    <t>I-0018.0010</t>
  </si>
  <si>
    <t>Revestimiento tipo Iggam</t>
  </si>
  <si>
    <t>I-0011.0010</t>
  </si>
  <si>
    <t>Antepechos de chapa</t>
  </si>
  <si>
    <t>I-0013.0034</t>
  </si>
  <si>
    <t>0034</t>
  </si>
  <si>
    <t>I-0015.0023</t>
  </si>
  <si>
    <t>Parquización y riego</t>
  </si>
  <si>
    <t>I-0028.0009</t>
  </si>
  <si>
    <t>Bancos</t>
  </si>
  <si>
    <t>I-0030.0004</t>
  </si>
  <si>
    <t>I-0004.0016</t>
  </si>
  <si>
    <t>Vigas de dintel</t>
  </si>
  <si>
    <t>I-0004.0017</t>
  </si>
  <si>
    <t>Muros de hormigón armado</t>
  </si>
  <si>
    <t>I-0007.0008</t>
  </si>
  <si>
    <t>Capa aisladora horizontal y vertical en muros</t>
  </si>
  <si>
    <t>I-0008.0005</t>
  </si>
  <si>
    <t>Jaharro interior y exterior</t>
  </si>
  <si>
    <t>I-0009.0003</t>
  </si>
  <si>
    <t>Cubierta de techo sobre losa</t>
  </si>
  <si>
    <t>Cielorraso suspendido</t>
  </si>
  <si>
    <t>I-0013.0017</t>
  </si>
  <si>
    <t>Piso de madera multilaminar</t>
  </si>
  <si>
    <t>I-0016.0016</t>
  </si>
  <si>
    <t>Barniz protector hormigon visto</t>
  </si>
  <si>
    <t>Estructura Metalica puente</t>
  </si>
  <si>
    <t>I-0018.0011</t>
  </si>
  <si>
    <t>Estructura Metalica pérgola</t>
  </si>
  <si>
    <t>I-0018.0012</t>
  </si>
  <si>
    <t>Tubo de acero de ventilaciones</t>
  </si>
  <si>
    <t>I-0018.0013</t>
  </si>
  <si>
    <t>Parquización,patio, muros y techos verdes</t>
  </si>
  <si>
    <t>I-0028.0010</t>
  </si>
  <si>
    <t>I-0030.0005</t>
  </si>
  <si>
    <t>Macetas</t>
  </si>
  <si>
    <t>Postes de hormigón armado</t>
  </si>
  <si>
    <t>I-0032.0006</t>
  </si>
  <si>
    <t>2-2</t>
  </si>
  <si>
    <t>3-2</t>
  </si>
  <si>
    <t>9-2</t>
  </si>
  <si>
    <t>13-2</t>
  </si>
  <si>
    <t>13-3</t>
  </si>
  <si>
    <t>13-4</t>
  </si>
  <si>
    <t>13-5</t>
  </si>
  <si>
    <t>13-6</t>
  </si>
  <si>
    <t>17-3</t>
  </si>
  <si>
    <t>17-4</t>
  </si>
  <si>
    <t>17-5</t>
  </si>
  <si>
    <t>Doble Vidrio Hermético (3+3-9+4)</t>
  </si>
  <si>
    <t>18-4</t>
  </si>
  <si>
    <t>23-2</t>
  </si>
  <si>
    <t>24-1</t>
  </si>
  <si>
    <t>24-2</t>
  </si>
  <si>
    <t>22-3</t>
  </si>
  <si>
    <t>502-000736-17</t>
  </si>
  <si>
    <t>10-3</t>
  </si>
  <si>
    <t>Muros de Contención</t>
  </si>
  <si>
    <t>4-3</t>
  </si>
  <si>
    <t>07 - 2017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</si>
</sst>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quot;* #,##0.00_-;\-&quot;$&quot;* #,##0.00_-;_-&quot;$&quot;* &quot;-&quot;??_-;_-@_-"/>
    <numFmt numFmtId="43" formatCode="_-* #,##0.00_-;\-* #,##0.00_-;_-* &quot;-&quot;??_-;_-@_-"/>
    <numFmt numFmtId="164" formatCode="_ &quot;$&quot;\ * #,##0.00_ ;_ &quot;$&quot;\ * \-#,##0.00_ ;_ &quot;$&quot;\ * &quot;-&quot;??_ ;_ @_ "/>
    <numFmt numFmtId="165" formatCode="_ * #,##0.00_ ;_ * \-#,##0.00_ ;_ * &quot;-&quot;??_ ;_ @_ "/>
    <numFmt numFmtId="166" formatCode="_-&quot;$&quot;\ * #,##0.00_-;\-&quot;$&quot;\ * #,##0.00_-;_-&quot;$&quot;\ * &quot;-&quot;??_-;_-@_-"/>
    <numFmt numFmtId="167" formatCode="0.0000%"/>
    <numFmt numFmtId="168" formatCode="0.00_)"/>
    <numFmt numFmtId="169" formatCode="General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10"/>
      <color rgb="FFFF0000"/>
      <name val="Arial"/>
      <family val="2"/>
    </font>
  </fonts>
  <fills count="5">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5" tint="0.79998168889431442"/>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diagonal/>
    </border>
  </borders>
  <cellStyleXfs count="29">
    <xf numFmtId="0" fontId="0" fillId="0" borderId="0"/>
    <xf numFmtId="9" fontId="4" fillId="0" borderId="0" applyFont="0" applyFill="0" applyBorder="0" applyAlignment="0" applyProtection="0"/>
    <xf numFmtId="44" fontId="14"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16" fillId="0" borderId="0"/>
    <xf numFmtId="0" fontId="5" fillId="0" borderId="0"/>
    <xf numFmtId="0" fontId="18" fillId="0" borderId="0">
      <protection locked="0"/>
    </xf>
    <xf numFmtId="170" fontId="19" fillId="0" borderId="0">
      <protection locked="0"/>
    </xf>
    <xf numFmtId="170" fontId="19" fillId="0" borderId="0">
      <protection locked="0"/>
    </xf>
    <xf numFmtId="0" fontId="5"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2"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1" fillId="0" borderId="0"/>
    <xf numFmtId="0" fontId="5" fillId="0" borderId="0"/>
    <xf numFmtId="43" fontId="5" fillId="0" borderId="0" applyFont="0" applyFill="0" applyBorder="0" applyAlignment="0" applyProtection="0"/>
    <xf numFmtId="165" fontId="26"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1" fillId="0" borderId="0"/>
    <xf numFmtId="0" fontId="1" fillId="0" borderId="0"/>
    <xf numFmtId="166" fontId="1" fillId="0" borderId="0" applyFont="0" applyFill="0" applyBorder="0" applyAlignment="0" applyProtection="0"/>
  </cellStyleXfs>
  <cellXfs count="364">
    <xf numFmtId="0" fontId="0" fillId="0" borderId="0" xfId="0"/>
    <xf numFmtId="0" fontId="3" fillId="0" borderId="0" xfId="3"/>
    <xf numFmtId="0" fontId="5" fillId="0" borderId="0" xfId="7" applyFill="1"/>
    <xf numFmtId="169" fontId="5" fillId="0" borderId="0" xfId="7" applyNumberFormat="1" applyFill="1" applyAlignment="1" applyProtection="1">
      <alignment horizontal="left"/>
    </xf>
    <xf numFmtId="39" fontId="5" fillId="0" borderId="0" xfId="7" applyNumberFormat="1" applyFill="1" applyProtection="1"/>
    <xf numFmtId="0" fontId="5" fillId="0" borderId="0" xfId="7"/>
    <xf numFmtId="169" fontId="5" fillId="0" borderId="0" xfId="7" applyNumberFormat="1" applyFill="1" applyProtection="1"/>
    <xf numFmtId="169" fontId="5" fillId="0" borderId="0" xfId="7" applyNumberFormat="1" applyFill="1" applyAlignment="1" applyProtection="1"/>
    <xf numFmtId="169" fontId="5" fillId="0" borderId="0" xfId="7" applyNumberFormat="1" applyAlignment="1" applyProtection="1">
      <alignment horizontal="left"/>
    </xf>
    <xf numFmtId="169" fontId="5" fillId="0" borderId="0" xfId="7" applyNumberFormat="1" applyProtection="1"/>
    <xf numFmtId="169" fontId="5" fillId="0" borderId="0" xfId="7" quotePrefix="1" applyNumberFormat="1" applyFill="1" applyAlignment="1" applyProtection="1">
      <alignment horizontal="left"/>
    </xf>
    <xf numFmtId="169" fontId="5" fillId="0" borderId="0" xfId="7" quotePrefix="1" applyNumberFormat="1" applyAlignment="1" applyProtection="1">
      <alignment horizontal="left"/>
    </xf>
    <xf numFmtId="169" fontId="5" fillId="0" borderId="0" xfId="7" applyNumberFormat="1" applyFill="1" applyAlignment="1" applyProtection="1">
      <alignment horizontal="right"/>
    </xf>
    <xf numFmtId="39" fontId="5" fillId="0" borderId="0" xfId="7" applyNumberFormat="1" applyFill="1" applyAlignment="1" applyProtection="1"/>
    <xf numFmtId="0" fontId="6" fillId="0" borderId="0" xfId="0" applyFont="1" applyFill="1"/>
    <xf numFmtId="0" fontId="6" fillId="0" borderId="0" xfId="0" applyFont="1" applyFill="1" applyAlignment="1">
      <alignment horizontal="center"/>
    </xf>
    <xf numFmtId="0" fontId="5"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5" fillId="0" borderId="0" xfId="7" applyFill="1" applyBorder="1" applyAlignment="1" applyProtection="1">
      <alignment vertical="center"/>
      <protection hidden="1"/>
    </xf>
    <xf numFmtId="164" fontId="9" fillId="0" borderId="0" xfId="0" applyNumberFormat="1" applyFont="1" applyFill="1" applyBorder="1" applyAlignment="1" applyProtection="1">
      <alignment horizontal="right" vertical="center"/>
      <protection hidden="1"/>
    </xf>
    <xf numFmtId="10" fontId="9" fillId="0" borderId="0" xfId="0" applyNumberFormat="1" applyFont="1" applyFill="1" applyBorder="1" applyAlignment="1" applyProtection="1">
      <alignment horizontal="right" vertical="center"/>
      <protection hidden="1"/>
    </xf>
    <xf numFmtId="164" fontId="12"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1" fillId="0" borderId="0" xfId="0" applyFont="1" applyFill="1" applyAlignment="1" applyProtection="1">
      <alignment vertical="center"/>
      <protection hidden="1"/>
    </xf>
    <xf numFmtId="44" fontId="5"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 fillId="0" borderId="0" xfId="7" applyFont="1" applyFill="1" applyAlignment="1" applyProtection="1">
      <alignment vertical="center"/>
      <protection hidden="1"/>
    </xf>
    <xf numFmtId="0" fontId="10" fillId="0" borderId="0" xfId="7" applyFont="1" applyFill="1" applyBorder="1" applyAlignment="1" applyProtection="1">
      <alignment vertical="center"/>
      <protection hidden="1"/>
    </xf>
    <xf numFmtId="44" fontId="10"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1"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44" fontId="17" fillId="0" borderId="0" xfId="7" applyNumberFormat="1" applyFont="1" applyFill="1" applyBorder="1" applyAlignment="1" applyProtection="1">
      <alignment vertical="center"/>
      <protection hidden="1"/>
    </xf>
    <xf numFmtId="0" fontId="9"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5" fillId="0" borderId="13"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wrapText="1"/>
      <protection hidden="1"/>
    </xf>
    <xf numFmtId="4" fontId="5" fillId="0" borderId="9" xfId="0" applyNumberFormat="1" applyFont="1" applyFill="1" applyBorder="1" applyAlignment="1" applyProtection="1">
      <alignment horizontal="center" vertical="center"/>
      <protection hidden="1"/>
    </xf>
    <xf numFmtId="44" fontId="5" fillId="0" borderId="9" xfId="0" applyNumberFormat="1" applyFont="1" applyFill="1" applyBorder="1" applyAlignment="1" applyProtection="1">
      <alignment vertical="center"/>
      <protection hidden="1"/>
    </xf>
    <xf numFmtId="167" fontId="5" fillId="0" borderId="9" xfId="1" applyNumberFormat="1" applyFont="1" applyFill="1" applyBorder="1" applyAlignment="1" applyProtection="1">
      <alignment vertical="center"/>
      <protection hidden="1"/>
    </xf>
    <xf numFmtId="0" fontId="10" fillId="0" borderId="16" xfId="0" applyFont="1" applyFill="1" applyBorder="1" applyAlignment="1" applyProtection="1">
      <alignment horizontal="center" vertical="center"/>
      <protection hidden="1"/>
    </xf>
    <xf numFmtId="44" fontId="9" fillId="0" borderId="9" xfId="0" applyNumberFormat="1" applyFont="1" applyFill="1" applyBorder="1" applyAlignment="1" applyProtection="1">
      <alignment vertical="center"/>
      <protection hidden="1"/>
    </xf>
    <xf numFmtId="167" fontId="9" fillId="0" borderId="9" xfId="1"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0" fontId="11" fillId="0" borderId="3" xfId="0" applyFont="1" applyFill="1" applyBorder="1" applyAlignment="1" applyProtection="1">
      <alignment horizontal="left" vertical="center"/>
      <protection hidden="1"/>
    </xf>
    <xf numFmtId="0" fontId="9"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9" fillId="0" borderId="3" xfId="0" applyFont="1" applyFill="1" applyBorder="1" applyAlignment="1" applyProtection="1">
      <alignment vertical="center"/>
      <protection hidden="1"/>
    </xf>
    <xf numFmtId="44" fontId="9" fillId="0" borderId="4" xfId="0" applyNumberFormat="1" applyFont="1" applyFill="1" applyBorder="1" applyAlignment="1" applyProtection="1">
      <alignment vertical="center"/>
      <protection hidden="1"/>
    </xf>
    <xf numFmtId="10"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vertical="center"/>
      <protection hidden="1"/>
    </xf>
    <xf numFmtId="44" fontId="9" fillId="0" borderId="1"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right" vertical="center"/>
      <protection hidden="1"/>
    </xf>
    <xf numFmtId="0" fontId="9" fillId="0" borderId="7" xfId="0" applyFont="1" applyFill="1" applyBorder="1" applyAlignment="1" applyProtection="1">
      <alignment vertical="center"/>
      <protection hidden="1"/>
    </xf>
    <xf numFmtId="44" fontId="9" fillId="0" borderId="8" xfId="0" applyNumberFormat="1" applyFont="1" applyFill="1" applyBorder="1" applyAlignment="1" applyProtection="1">
      <alignment vertical="center"/>
      <protection hidden="1"/>
    </xf>
    <xf numFmtId="0" fontId="11"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44" fontId="9"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hidden="1"/>
    </xf>
    <xf numFmtId="0" fontId="9" fillId="0" borderId="0" xfId="0" applyFont="1" applyFill="1" applyAlignment="1" applyProtection="1">
      <alignment horizontal="right" vertical="center"/>
      <protection hidden="1"/>
    </xf>
    <xf numFmtId="0" fontId="9" fillId="0" borderId="0" xfId="0" applyFont="1" applyFill="1" applyBorder="1" applyAlignment="1" applyProtection="1">
      <alignment horizontal="right" vertical="center"/>
      <protection hidden="1"/>
    </xf>
    <xf numFmtId="0" fontId="11" fillId="3" borderId="0" xfId="7" applyFont="1" applyFill="1" applyBorder="1" applyAlignment="1" applyProtection="1">
      <alignment vertical="center"/>
      <protection locked="0"/>
    </xf>
    <xf numFmtId="2" fontId="5" fillId="3" borderId="9" xfId="0" applyNumberFormat="1" applyFont="1" applyFill="1" applyBorder="1" applyAlignment="1" applyProtection="1">
      <alignment vertical="center"/>
      <protection locked="0"/>
    </xf>
    <xf numFmtId="10" fontId="0" fillId="3" borderId="0" xfId="1" applyNumberFormat="1" applyFont="1" applyFill="1" applyBorder="1" applyAlignment="1" applyProtection="1">
      <alignment vertical="center"/>
      <protection locked="0"/>
    </xf>
    <xf numFmtId="10" fontId="0" fillId="3" borderId="7" xfId="1" applyNumberFormat="1" applyFont="1" applyFill="1" applyBorder="1" applyAlignment="1" applyProtection="1">
      <alignment vertical="center"/>
      <protection locked="0"/>
    </xf>
    <xf numFmtId="49" fontId="5" fillId="0" borderId="16" xfId="0" applyNumberFormat="1" applyFont="1" applyFill="1" applyBorder="1" applyAlignment="1" applyProtection="1">
      <alignment horizontal="center" vertical="center"/>
      <protection hidden="1"/>
    </xf>
    <xf numFmtId="0" fontId="5" fillId="0" borderId="16" xfId="0" applyFont="1" applyFill="1" applyBorder="1" applyAlignment="1" applyProtection="1">
      <alignment horizontal="left" vertical="center"/>
      <protection hidden="1"/>
    </xf>
    <xf numFmtId="0" fontId="5" fillId="0" borderId="16" xfId="0" applyFont="1" applyFill="1" applyBorder="1" applyAlignment="1" applyProtection="1">
      <alignment horizontal="left" vertical="center" wrapText="1"/>
      <protection hidden="1"/>
    </xf>
    <xf numFmtId="4" fontId="5" fillId="0" borderId="16" xfId="0" applyNumberFormat="1" applyFont="1" applyFill="1" applyBorder="1" applyAlignment="1" applyProtection="1">
      <alignment horizontal="center" vertical="center"/>
      <protection hidden="1"/>
    </xf>
    <xf numFmtId="44" fontId="5" fillId="0" borderId="16" xfId="0" applyNumberFormat="1" applyFont="1" applyFill="1" applyBorder="1" applyAlignment="1" applyProtection="1">
      <alignment vertical="center"/>
      <protection hidden="1"/>
    </xf>
    <xf numFmtId="167" fontId="5" fillId="0" borderId="19" xfId="1" applyNumberFormat="1" applyFont="1" applyFill="1" applyBorder="1" applyAlignment="1" applyProtection="1">
      <alignment vertical="center"/>
      <protection hidden="1"/>
    </xf>
    <xf numFmtId="0" fontId="9"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wrapText="1"/>
      <protection hidden="1"/>
    </xf>
    <xf numFmtId="0" fontId="8" fillId="0" borderId="0" xfId="7" applyFont="1" applyBorder="1" applyAlignment="1">
      <alignment vertical="center"/>
    </xf>
    <xf numFmtId="0" fontId="8" fillId="0" borderId="0" xfId="7" applyFont="1" applyBorder="1" applyAlignment="1">
      <alignment horizontal="center" vertical="center"/>
    </xf>
    <xf numFmtId="0" fontId="6" fillId="0" borderId="0" xfId="7" applyFont="1" applyBorder="1" applyAlignment="1">
      <alignment horizontal="center" vertical="center"/>
    </xf>
    <xf numFmtId="0" fontId="6" fillId="0" borderId="0" xfId="7" applyFont="1" applyBorder="1" applyAlignment="1">
      <alignment horizontal="center" vertical="center" wrapText="1"/>
    </xf>
    <xf numFmtId="0" fontId="6" fillId="0" borderId="0" xfId="7" applyFont="1" applyBorder="1" applyAlignment="1">
      <alignment vertical="center"/>
    </xf>
    <xf numFmtId="0" fontId="6" fillId="0" borderId="0" xfId="7" applyFont="1" applyBorder="1" applyAlignment="1">
      <alignment horizontal="right" vertical="center"/>
    </xf>
    <xf numFmtId="0" fontId="6" fillId="0" borderId="0" xfId="7" applyFont="1" applyBorder="1" applyAlignment="1">
      <alignment horizontal="left" vertical="center"/>
    </xf>
    <xf numFmtId="0" fontId="6" fillId="0" borderId="0" xfId="7" quotePrefix="1" applyFont="1" applyBorder="1" applyAlignment="1">
      <alignment horizontal="left" vertical="center"/>
    </xf>
    <xf numFmtId="0" fontId="6" fillId="0" borderId="0" xfId="19" applyFont="1" applyBorder="1" applyAlignment="1">
      <alignment vertical="center"/>
    </xf>
    <xf numFmtId="0" fontId="6" fillId="0" borderId="0" xfId="19" applyFont="1" applyBorder="1" applyAlignment="1">
      <alignment horizontal="center" vertical="center"/>
    </xf>
    <xf numFmtId="0" fontId="8" fillId="2" borderId="0" xfId="19" applyFont="1" applyFill="1" applyBorder="1" applyAlignment="1">
      <alignment vertical="center"/>
    </xf>
    <xf numFmtId="49" fontId="6" fillId="0" borderId="0" xfId="19" applyNumberFormat="1" applyFont="1" applyBorder="1" applyAlignment="1">
      <alignment vertical="center"/>
    </xf>
    <xf numFmtId="0" fontId="6" fillId="0" borderId="0" xfId="19" applyFont="1" applyBorder="1" applyAlignment="1">
      <alignment horizontal="left" vertical="center"/>
    </xf>
    <xf numFmtId="0" fontId="8" fillId="2" borderId="0" xfId="7" applyFont="1" applyFill="1" applyBorder="1" applyAlignment="1">
      <alignment vertical="center"/>
    </xf>
    <xf numFmtId="0" fontId="8" fillId="2" borderId="0" xfId="7" applyFont="1" applyFill="1" applyBorder="1" applyAlignment="1">
      <alignment horizontal="center" vertical="center"/>
    </xf>
    <xf numFmtId="0" fontId="6" fillId="2" borderId="0" xfId="7" applyFont="1" applyFill="1" applyBorder="1" applyAlignment="1">
      <alignment vertical="center"/>
    </xf>
    <xf numFmtId="0" fontId="6" fillId="2" borderId="0" xfId="7" quotePrefix="1" applyFont="1" applyFill="1" applyBorder="1" applyAlignment="1" applyProtection="1">
      <alignment horizontal="center" vertical="center"/>
    </xf>
    <xf numFmtId="0" fontId="6" fillId="2" borderId="0" xfId="7" quotePrefix="1" applyFont="1" applyFill="1" applyBorder="1" applyAlignment="1" applyProtection="1">
      <alignment horizontal="left" vertical="center"/>
    </xf>
    <xf numFmtId="0" fontId="6" fillId="2" borderId="0" xfId="7" applyFont="1" applyFill="1" applyBorder="1" applyAlignment="1">
      <alignment horizontal="center" vertical="center"/>
    </xf>
    <xf numFmtId="0" fontId="8" fillId="2" borderId="0" xfId="7" applyFont="1" applyFill="1" applyBorder="1" applyAlignment="1" applyProtection="1">
      <alignment horizontal="left" vertical="center"/>
    </xf>
    <xf numFmtId="0" fontId="6" fillId="2" borderId="0" xfId="7" applyFont="1" applyFill="1" applyBorder="1" applyAlignment="1">
      <alignment horizontal="right" vertical="center"/>
    </xf>
    <xf numFmtId="0" fontId="6" fillId="2" borderId="0" xfId="7" applyFont="1" applyFill="1" applyBorder="1" applyAlignment="1" applyProtection="1">
      <alignment horizontal="left" vertical="center"/>
    </xf>
    <xf numFmtId="0" fontId="6" fillId="2" borderId="0" xfId="19" applyFont="1" applyFill="1" applyBorder="1" applyAlignment="1">
      <alignment vertical="center"/>
    </xf>
    <xf numFmtId="0" fontId="6" fillId="2" borderId="0" xfId="19" applyFont="1" applyFill="1" applyBorder="1" applyAlignment="1">
      <alignment horizontal="center" vertical="center"/>
    </xf>
    <xf numFmtId="0" fontId="8" fillId="2" borderId="0" xfId="19" applyFont="1" applyFill="1" applyBorder="1" applyAlignment="1">
      <alignment horizontal="center" vertical="center"/>
    </xf>
    <xf numFmtId="0" fontId="6" fillId="2" borderId="0" xfId="19" quotePrefix="1" applyFont="1" applyFill="1" applyBorder="1" applyAlignment="1" applyProtection="1">
      <alignment horizontal="center" vertical="center"/>
    </xf>
    <xf numFmtId="0" fontId="6" fillId="2" borderId="0" xfId="19" quotePrefix="1" applyFont="1" applyFill="1" applyBorder="1" applyAlignment="1" applyProtection="1">
      <alignment horizontal="left" vertical="center"/>
    </xf>
    <xf numFmtId="0" fontId="8" fillId="2" borderId="0" xfId="19" applyFont="1" applyFill="1" applyBorder="1" applyAlignment="1">
      <alignment vertical="center" wrapText="1"/>
    </xf>
    <xf numFmtId="0" fontId="6" fillId="0" borderId="0" xfId="19" applyFont="1" applyFill="1" applyBorder="1" applyAlignment="1" applyProtection="1">
      <alignment horizontal="left" vertical="center"/>
    </xf>
    <xf numFmtId="0" fontId="6" fillId="2" borderId="0" xfId="7" applyFont="1" applyFill="1" applyBorder="1" applyAlignment="1">
      <alignment horizontal="center" vertical="center" wrapText="1"/>
    </xf>
    <xf numFmtId="0" fontId="6" fillId="2" borderId="0" xfId="7" applyFont="1" applyFill="1" applyBorder="1" applyAlignment="1">
      <alignment horizontal="left" vertical="center"/>
    </xf>
    <xf numFmtId="0" fontId="6" fillId="2" borderId="0" xfId="7" applyFont="1" applyFill="1" applyBorder="1" applyAlignment="1" applyProtection="1">
      <alignment vertical="center"/>
    </xf>
    <xf numFmtId="0" fontId="6" fillId="2" borderId="0" xfId="7" quotePrefix="1" applyFont="1" applyFill="1" applyBorder="1" applyAlignment="1" applyProtection="1">
      <alignment vertical="center"/>
    </xf>
    <xf numFmtId="1" fontId="8" fillId="2" borderId="0" xfId="19" applyNumberFormat="1" applyFont="1" applyFill="1" applyBorder="1" applyAlignment="1">
      <alignment vertical="center" wrapText="1"/>
    </xf>
    <xf numFmtId="1" fontId="8" fillId="2" borderId="0" xfId="19" applyNumberFormat="1" applyFont="1" applyFill="1" applyBorder="1" applyAlignment="1">
      <alignment horizontal="center" vertical="center" wrapText="1"/>
    </xf>
    <xf numFmtId="4" fontId="6"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4" fontId="8" fillId="2" borderId="0" xfId="19" applyNumberFormat="1" applyFont="1" applyFill="1" applyBorder="1" applyAlignment="1">
      <alignment vertical="center"/>
    </xf>
    <xf numFmtId="1" fontId="6" fillId="2" borderId="0" xfId="19" applyNumberFormat="1" applyFont="1" applyFill="1" applyBorder="1" applyAlignment="1">
      <alignment horizontal="right" vertical="center"/>
    </xf>
    <xf numFmtId="1" fontId="6" fillId="2" borderId="0" xfId="19" applyNumberFormat="1" applyFont="1" applyFill="1" applyBorder="1" applyAlignment="1">
      <alignment vertical="center"/>
    </xf>
    <xf numFmtId="1" fontId="6" fillId="2" borderId="0" xfId="19" applyNumberFormat="1" applyFont="1" applyFill="1" applyBorder="1" applyAlignment="1">
      <alignment horizontal="center" vertical="center"/>
    </xf>
    <xf numFmtId="0" fontId="6" fillId="0" borderId="0" xfId="19" applyFont="1" applyFill="1" applyBorder="1" applyAlignment="1">
      <alignment horizontal="center" vertical="center"/>
    </xf>
    <xf numFmtId="0" fontId="6" fillId="2" borderId="0" xfId="19" applyFont="1" applyFill="1" applyBorder="1" applyAlignment="1">
      <alignment horizontal="center" vertical="center" wrapText="1"/>
    </xf>
    <xf numFmtId="0" fontId="6" fillId="0" borderId="0" xfId="19" applyFont="1" applyFill="1" applyBorder="1" applyAlignment="1">
      <alignment vertical="center"/>
    </xf>
    <xf numFmtId="49" fontId="6" fillId="2" borderId="0" xfId="19" applyNumberFormat="1" applyFont="1" applyFill="1" applyBorder="1" applyAlignment="1">
      <alignment horizontal="center" vertical="center"/>
    </xf>
    <xf numFmtId="1" fontId="6" fillId="0" borderId="0" xfId="19" applyNumberFormat="1" applyFont="1" applyFill="1" applyBorder="1" applyAlignment="1">
      <alignment horizontal="center" vertical="center"/>
    </xf>
    <xf numFmtId="0" fontId="6" fillId="0" borderId="0" xfId="7" applyFont="1" applyBorder="1" applyAlignment="1"/>
    <xf numFmtId="0" fontId="6"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6"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14" xfId="7" applyFont="1" applyFill="1" applyBorder="1" applyAlignment="1" applyProtection="1">
      <alignment vertical="center"/>
      <protection hidden="1"/>
    </xf>
    <xf numFmtId="9" fontId="10" fillId="0" borderId="9" xfId="7" applyNumberFormat="1" applyFont="1" applyFill="1" applyBorder="1" applyAlignment="1" applyProtection="1">
      <alignment vertical="center"/>
      <protection hidden="1"/>
    </xf>
    <xf numFmtId="9" fontId="10" fillId="0" borderId="14" xfId="16" applyNumberFormat="1" applyFont="1" applyFill="1" applyBorder="1" applyAlignment="1" applyProtection="1">
      <alignment vertical="center"/>
      <protection hidden="1"/>
    </xf>
    <xf numFmtId="9" fontId="10" fillId="0" borderId="0" xfId="7" applyNumberFormat="1" applyFont="1" applyFill="1" applyBorder="1" applyAlignment="1" applyProtection="1">
      <alignment vertical="center"/>
      <protection hidden="1"/>
    </xf>
    <xf numFmtId="10" fontId="10" fillId="0" borderId="0" xfId="16" applyNumberFormat="1" applyFont="1" applyFill="1" applyBorder="1" applyAlignment="1" applyProtection="1">
      <alignment vertical="center"/>
      <protection hidden="1"/>
    </xf>
    <xf numFmtId="0" fontId="10" fillId="0" borderId="0" xfId="7" applyFont="1" applyFill="1" applyBorder="1" applyAlignment="1" applyProtection="1">
      <alignment horizontal="right" vertical="center"/>
      <protection hidden="1"/>
    </xf>
    <xf numFmtId="44" fontId="10" fillId="0" borderId="0" xfId="7" applyNumberFormat="1" applyFont="1" applyFill="1" applyAlignment="1" applyProtection="1">
      <alignment vertical="center"/>
      <protection hidden="1"/>
    </xf>
    <xf numFmtId="176"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wrapText="1"/>
      <protection hidden="1"/>
    </xf>
    <xf numFmtId="176" fontId="9" fillId="0" borderId="13" xfId="7" applyNumberFormat="1" applyFont="1" applyFill="1" applyBorder="1" applyAlignment="1" applyProtection="1">
      <alignment horizontal="center" vertical="center"/>
      <protection hidden="1"/>
    </xf>
    <xf numFmtId="0" fontId="5" fillId="0" borderId="13" xfId="7" applyFont="1" applyFill="1" applyBorder="1" applyAlignment="1" applyProtection="1">
      <alignment vertical="center"/>
      <protection hidden="1"/>
    </xf>
    <xf numFmtId="0" fontId="9" fillId="0" borderId="19" xfId="7" applyFont="1" applyFill="1" applyBorder="1" applyAlignment="1" applyProtection="1">
      <alignment horizontal="left" vertical="center" wrapText="1"/>
      <protection hidden="1"/>
    </xf>
    <xf numFmtId="0" fontId="5" fillId="0" borderId="16" xfId="7" applyFont="1" applyFill="1" applyBorder="1" applyAlignment="1" applyProtection="1">
      <alignment horizontal="left" vertical="center" wrapText="1"/>
      <protection hidden="1"/>
    </xf>
    <xf numFmtId="164" fontId="5" fillId="0" borderId="0" xfId="7" applyNumberFormat="1" applyFont="1" applyFill="1" applyBorder="1" applyAlignment="1" applyProtection="1">
      <alignment vertical="center"/>
      <protection hidden="1"/>
    </xf>
    <xf numFmtId="0" fontId="5" fillId="0" borderId="9" xfId="7" applyFont="1" applyFill="1" applyBorder="1" applyAlignment="1" applyProtection="1">
      <alignment vertical="center"/>
      <protection hidden="1"/>
    </xf>
    <xf numFmtId="0" fontId="5" fillId="0" borderId="0" xfId="7" applyFont="1" applyFill="1" applyAlignment="1" applyProtection="1">
      <alignment vertical="center"/>
      <protection hidden="1"/>
    </xf>
    <xf numFmtId="0" fontId="5" fillId="0" borderId="0" xfId="7" applyFont="1" applyFill="1" applyBorder="1" applyAlignment="1" applyProtection="1">
      <alignment vertical="center"/>
      <protection hidden="1"/>
    </xf>
    <xf numFmtId="0" fontId="5" fillId="0" borderId="9" xfId="7" applyFont="1" applyFill="1" applyBorder="1" applyAlignment="1" applyProtection="1">
      <alignment horizontal="right" vertical="center"/>
      <protection hidden="1"/>
    </xf>
    <xf numFmtId="10" fontId="5" fillId="0" borderId="9" xfId="16" applyNumberFormat="1" applyFont="1" applyFill="1" applyBorder="1" applyAlignment="1" applyProtection="1">
      <alignment vertical="center"/>
      <protection hidden="1"/>
    </xf>
    <xf numFmtId="0" fontId="5" fillId="0" borderId="0" xfId="7" applyFont="1" applyFill="1" applyAlignment="1" applyProtection="1">
      <alignment horizontal="center" vertical="center"/>
      <protection hidden="1"/>
    </xf>
    <xf numFmtId="0" fontId="5" fillId="0" borderId="0" xfId="7" applyFont="1" applyFill="1" applyBorder="1" applyAlignment="1" applyProtection="1">
      <alignment horizontal="right" vertical="center"/>
      <protection hidden="1"/>
    </xf>
    <xf numFmtId="44" fontId="5" fillId="0" borderId="13" xfId="7" applyNumberFormat="1" applyFont="1" applyFill="1" applyBorder="1" applyAlignment="1" applyProtection="1">
      <alignment vertical="center"/>
      <protection hidden="1"/>
    </xf>
    <xf numFmtId="14" fontId="8" fillId="0" borderId="5"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vertical="center"/>
      <protection hidden="1"/>
    </xf>
    <xf numFmtId="16"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protection hidden="1"/>
    </xf>
    <xf numFmtId="16" fontId="8" fillId="0" borderId="0" xfId="0" applyNumberFormat="1" applyFont="1" applyFill="1" applyBorder="1" applyAlignment="1" applyProtection="1">
      <alignment horizontal="center" vertical="center"/>
      <protection hidden="1"/>
    </xf>
    <xf numFmtId="16" fontId="8" fillId="0" borderId="1" xfId="0" applyNumberFormat="1" applyFont="1" applyFill="1" applyBorder="1" applyAlignment="1" applyProtection="1">
      <alignment horizontal="center" vertical="center"/>
      <protection hidden="1"/>
    </xf>
    <xf numFmtId="14" fontId="8" fillId="0" borderId="0" xfId="0" applyNumberFormat="1" applyFont="1" applyFill="1" applyBorder="1" applyAlignment="1" applyProtection="1">
      <alignment vertical="center" wrapText="1"/>
      <protection hidden="1"/>
    </xf>
    <xf numFmtId="14" fontId="8" fillId="0" borderId="1" xfId="0" applyNumberFormat="1"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2" fontId="6" fillId="0" borderId="0" xfId="0" applyNumberFormat="1" applyFont="1" applyFill="1" applyBorder="1" applyAlignment="1" applyProtection="1">
      <alignment horizontal="right" vertical="center"/>
      <protection hidden="1"/>
    </xf>
    <xf numFmtId="39" fontId="6" fillId="0" borderId="0" xfId="0" applyNumberFormat="1" applyFont="1" applyFill="1" applyBorder="1" applyAlignment="1" applyProtection="1">
      <alignment vertical="center"/>
      <protection hidden="1"/>
    </xf>
    <xf numFmtId="168" fontId="6" fillId="0" borderId="1"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6" fillId="0" borderId="0" xfId="0" applyFont="1" applyFill="1" applyProtection="1">
      <protection hidden="1"/>
    </xf>
    <xf numFmtId="0" fontId="6"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6" fillId="0" borderId="10"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Continuous" vertical="center"/>
      <protection hidden="1"/>
    </xf>
    <xf numFmtId="0" fontId="6" fillId="0" borderId="16" xfId="0" applyFont="1" applyFill="1" applyBorder="1" applyAlignment="1" applyProtection="1">
      <alignment horizontal="center" vertical="center"/>
      <protection hidden="1"/>
    </xf>
    <xf numFmtId="2" fontId="6" fillId="0" borderId="16" xfId="0" applyNumberFormat="1" applyFont="1" applyFill="1" applyBorder="1" applyAlignment="1" applyProtection="1">
      <alignment horizontal="center" vertical="center"/>
      <protection hidden="1"/>
    </xf>
    <xf numFmtId="39" fontId="6" fillId="0" borderId="16" xfId="0" applyNumberFormat="1" applyFont="1" applyFill="1" applyBorder="1" applyAlignment="1" applyProtection="1">
      <alignment horizontal="center" vertical="center"/>
      <protection hidden="1"/>
    </xf>
    <xf numFmtId="168" fontId="6" fillId="0" borderId="28" xfId="0" applyNumberFormat="1" applyFont="1" applyFill="1" applyBorder="1" applyAlignment="1" applyProtection="1">
      <alignment horizontal="center" vertical="center"/>
      <protection hidden="1"/>
    </xf>
    <xf numFmtId="0" fontId="6" fillId="0" borderId="9" xfId="0" applyFont="1" applyFill="1" applyBorder="1" applyProtection="1">
      <protection hidden="1"/>
    </xf>
    <xf numFmtId="44" fontId="6" fillId="0" borderId="11" xfId="2" applyFont="1" applyFill="1" applyBorder="1" applyAlignment="1" applyProtection="1">
      <alignment horizontal="right" vertical="center"/>
      <protection hidden="1"/>
    </xf>
    <xf numFmtId="0" fontId="6" fillId="0" borderId="5" xfId="0" applyFont="1" applyFill="1" applyBorder="1" applyAlignment="1" applyProtection="1">
      <alignment vertical="center"/>
      <protection hidden="1"/>
    </xf>
    <xf numFmtId="168" fontId="6" fillId="0" borderId="32" xfId="0" applyNumberFormat="1" applyFont="1" applyFill="1" applyBorder="1" applyAlignment="1" applyProtection="1">
      <alignment horizontal="center" vertical="center"/>
      <protection hidden="1"/>
    </xf>
    <xf numFmtId="44" fontId="6" fillId="0" borderId="35" xfId="2"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68" fontId="6" fillId="0" borderId="1" xfId="0" applyNumberFormat="1" applyFont="1" applyFill="1" applyBorder="1" applyAlignment="1" applyProtection="1">
      <alignment horizontal="right" vertical="center"/>
      <protection hidden="1"/>
    </xf>
    <xf numFmtId="44" fontId="6" fillId="0" borderId="11" xfId="2" applyFont="1" applyFill="1" applyBorder="1" applyAlignment="1" applyProtection="1">
      <alignment vertical="center"/>
      <protection hidden="1"/>
    </xf>
    <xf numFmtId="0" fontId="6" fillId="0" borderId="5" xfId="0" applyFont="1" applyFill="1" applyBorder="1" applyAlignment="1" applyProtection="1">
      <alignment horizontal="center" vertical="center"/>
      <protection hidden="1"/>
    </xf>
    <xf numFmtId="0" fontId="6" fillId="0" borderId="20"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18" xfId="0" applyFont="1" applyFill="1" applyBorder="1" applyAlignment="1" applyProtection="1">
      <alignment vertical="center"/>
      <protection hidden="1"/>
    </xf>
    <xf numFmtId="2" fontId="6" fillId="0" borderId="18" xfId="0" applyNumberFormat="1" applyFont="1" applyFill="1" applyBorder="1" applyAlignment="1" applyProtection="1">
      <alignment horizontal="right" vertical="center"/>
      <protection hidden="1"/>
    </xf>
    <xf numFmtId="39" fontId="6" fillId="0" borderId="18" xfId="0" applyNumberFormat="1" applyFont="1" applyFill="1" applyBorder="1" applyAlignment="1" applyProtection="1">
      <alignment vertical="center"/>
      <protection hidden="1"/>
    </xf>
    <xf numFmtId="168" fontId="6" fillId="0" borderId="21" xfId="0" applyNumberFormat="1" applyFont="1" applyFill="1" applyBorder="1" applyAlignment="1" applyProtection="1">
      <alignment horizontal="right" vertical="center"/>
      <protection hidden="1"/>
    </xf>
    <xf numFmtId="0" fontId="6" fillId="0" borderId="23" xfId="0" applyFont="1" applyFill="1" applyBorder="1" applyAlignment="1" applyProtection="1">
      <alignment horizontal="centerContinuous" vertical="center"/>
      <protection hidden="1"/>
    </xf>
    <xf numFmtId="2" fontId="6" fillId="0" borderId="24" xfId="0" applyNumberFormat="1" applyFont="1" applyFill="1" applyBorder="1" applyAlignment="1" applyProtection="1">
      <alignment horizontal="centerContinuous" vertical="center"/>
      <protection hidden="1"/>
    </xf>
    <xf numFmtId="39" fontId="6" fillId="0" borderId="25" xfId="0" applyNumberFormat="1" applyFont="1" applyFill="1" applyBorder="1" applyAlignment="1" applyProtection="1">
      <alignment horizontal="left" vertical="center"/>
      <protection hidden="1"/>
    </xf>
    <xf numFmtId="44" fontId="6" fillId="0" borderId="26" xfId="2" applyFont="1" applyFill="1" applyBorder="1" applyAlignment="1" applyProtection="1">
      <alignment horizontal="right" vertical="center"/>
      <protection hidden="1"/>
    </xf>
    <xf numFmtId="0" fontId="6" fillId="3" borderId="9" xfId="6" applyFont="1" applyFill="1" applyBorder="1" applyAlignment="1" applyProtection="1">
      <alignment horizontal="left" vertical="center"/>
      <protection locked="0"/>
    </xf>
    <xf numFmtId="0" fontId="10" fillId="0" borderId="0" xfId="7" applyFont="1" applyFill="1" applyBorder="1" applyAlignment="1" applyProtection="1">
      <alignment horizontal="left" vertical="center"/>
    </xf>
    <xf numFmtId="0" fontId="27" fillId="0" borderId="0" xfId="19" applyFont="1" applyFill="1" applyBorder="1" applyAlignment="1">
      <alignment vertical="center"/>
    </xf>
    <xf numFmtId="0" fontId="10"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27" fillId="0" borderId="0" xfId="19" applyFont="1" applyFill="1" applyBorder="1" applyAlignment="1">
      <alignment horizontal="center" vertical="center"/>
    </xf>
    <xf numFmtId="0" fontId="10" fillId="0" borderId="0" xfId="7" applyFont="1" applyFill="1" applyBorder="1" applyAlignment="1">
      <alignment vertical="center"/>
    </xf>
    <xf numFmtId="16" fontId="10"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9" fontId="5" fillId="4" borderId="13" xfId="16" applyNumberFormat="1" applyFont="1" applyFill="1" applyBorder="1" applyAlignment="1" applyProtection="1">
      <alignment vertical="center"/>
      <protection locked="0"/>
    </xf>
    <xf numFmtId="0" fontId="9" fillId="0" borderId="0" xfId="7" applyFont="1" applyFill="1" applyBorder="1" applyAlignment="1" applyProtection="1">
      <alignment horizontal="center" vertical="center" wrapText="1"/>
      <protection hidden="1"/>
    </xf>
    <xf numFmtId="167" fontId="5" fillId="0" borderId="0" xfId="16" applyNumberFormat="1" applyFont="1" applyFill="1" applyBorder="1" applyAlignment="1" applyProtection="1">
      <alignment vertical="center"/>
      <protection hidden="1"/>
    </xf>
    <xf numFmtId="167" fontId="9" fillId="0" borderId="0" xfId="16" applyNumberFormat="1" applyFont="1" applyFill="1" applyBorder="1" applyAlignment="1" applyProtection="1">
      <alignment vertical="center"/>
      <protection hidden="1"/>
    </xf>
    <xf numFmtId="0" fontId="5" fillId="0" borderId="9" xfId="7" applyFont="1" applyFill="1" applyBorder="1" applyAlignment="1" applyProtection="1">
      <alignment horizontal="center" vertical="center"/>
      <protection hidden="1"/>
    </xf>
    <xf numFmtId="167" fontId="9" fillId="0" borderId="9" xfId="16" applyNumberFormat="1" applyFont="1" applyFill="1" applyBorder="1" applyAlignment="1" applyProtection="1">
      <alignment vertical="center"/>
      <protection hidden="1"/>
    </xf>
    <xf numFmtId="0" fontId="9" fillId="0" borderId="16" xfId="7" applyFont="1" applyFill="1" applyBorder="1" applyAlignment="1" applyProtection="1">
      <alignment horizontal="center" vertical="center"/>
      <protection hidden="1"/>
    </xf>
    <xf numFmtId="0" fontId="9" fillId="0" borderId="19" xfId="7" applyFont="1" applyFill="1" applyBorder="1" applyAlignment="1" applyProtection="1">
      <alignment horizontal="center" vertical="center" wrapText="1"/>
      <protection hidden="1"/>
    </xf>
    <xf numFmtId="0" fontId="5" fillId="0" borderId="13" xfId="7" applyFont="1" applyFill="1" applyBorder="1" applyAlignment="1" applyProtection="1">
      <alignment horizontal="center" vertical="center"/>
      <protection hidden="1"/>
    </xf>
    <xf numFmtId="167" fontId="5" fillId="0" borderId="19" xfId="7" applyNumberFormat="1" applyFont="1" applyFill="1" applyBorder="1" applyAlignment="1" applyProtection="1">
      <alignment vertical="center"/>
      <protection hidden="1"/>
    </xf>
    <xf numFmtId="0" fontId="9" fillId="0" borderId="19" xfId="7" applyFont="1" applyFill="1" applyBorder="1" applyAlignment="1" applyProtection="1">
      <alignment vertical="center"/>
      <protection hidden="1"/>
    </xf>
    <xf numFmtId="9" fontId="5" fillId="0" borderId="13" xfId="16" applyFont="1" applyFill="1" applyBorder="1" applyAlignment="1" applyProtection="1">
      <alignment vertical="center"/>
      <protection hidden="1"/>
    </xf>
    <xf numFmtId="9" fontId="5" fillId="0" borderId="16" xfId="16" applyFont="1" applyFill="1" applyBorder="1" applyAlignment="1" applyProtection="1">
      <alignment vertical="center"/>
      <protection hidden="1"/>
    </xf>
    <xf numFmtId="176" fontId="9" fillId="0" borderId="16" xfId="7" applyNumberFormat="1" applyFont="1" applyFill="1" applyBorder="1" applyAlignment="1" applyProtection="1">
      <alignment horizontal="center" vertical="center"/>
      <protection hidden="1"/>
    </xf>
    <xf numFmtId="44" fontId="9" fillId="0" borderId="29" xfId="2" applyFont="1" applyFill="1" applyBorder="1" applyAlignment="1" applyProtection="1">
      <alignment vertical="center"/>
      <protection hidden="1"/>
    </xf>
    <xf numFmtId="167" fontId="9"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44" fontId="5" fillId="4" borderId="9" xfId="0" applyNumberFormat="1" applyFont="1" applyFill="1" applyBorder="1" applyAlignment="1" applyProtection="1">
      <alignment vertical="center"/>
      <protection locked="0"/>
    </xf>
    <xf numFmtId="0" fontId="5"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44" fontId="9"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9" fillId="0" borderId="15" xfId="0" applyFont="1" applyFill="1" applyBorder="1" applyAlignment="1" applyProtection="1">
      <alignment vertical="center"/>
      <protection hidden="1"/>
    </xf>
    <xf numFmtId="44" fontId="9"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9" fillId="0" borderId="19" xfId="1" applyNumberFormat="1" applyFont="1" applyFill="1" applyBorder="1" applyAlignment="1" applyProtection="1">
      <alignment vertical="center"/>
      <protection hidden="1"/>
    </xf>
    <xf numFmtId="44" fontId="9" fillId="4" borderId="9" xfId="2" applyFont="1" applyFill="1" applyBorder="1" applyAlignment="1" applyProtection="1">
      <alignment vertical="center"/>
      <protection hidden="1"/>
    </xf>
    <xf numFmtId="0" fontId="0" fillId="4" borderId="9" xfId="0" applyFill="1" applyBorder="1" applyAlignment="1" applyProtection="1">
      <alignment vertical="center"/>
      <protection locked="0"/>
    </xf>
    <xf numFmtId="179" fontId="27" fillId="0" borderId="0" xfId="19" applyNumberFormat="1" applyFont="1" applyFill="1" applyBorder="1" applyAlignment="1">
      <alignment horizontal="center" vertical="center"/>
    </xf>
    <xf numFmtId="0" fontId="6" fillId="0" borderId="23" xfId="0" applyFont="1" applyFill="1" applyBorder="1" applyAlignment="1" applyProtection="1">
      <alignment horizontal="left" vertical="center"/>
      <protection hidden="1"/>
    </xf>
    <xf numFmtId="0" fontId="6" fillId="0" borderId="36" xfId="0" applyFont="1" applyFill="1" applyBorder="1" applyAlignment="1" applyProtection="1">
      <alignment horizontal="center" vertical="center"/>
      <protection hidden="1"/>
    </xf>
    <xf numFmtId="49" fontId="6" fillId="0" borderId="22" xfId="0" applyNumberFormat="1" applyFont="1" applyFill="1" applyBorder="1" applyAlignment="1" applyProtection="1">
      <alignment horizontal="center" vertical="center"/>
      <protection hidden="1"/>
    </xf>
    <xf numFmtId="44" fontId="17" fillId="0" borderId="0" xfId="7" applyNumberFormat="1" applyFont="1" applyFill="1" applyBorder="1" applyAlignment="1" applyProtection="1">
      <alignment horizontal="center" vertical="center"/>
      <protection hidden="1"/>
    </xf>
    <xf numFmtId="164" fontId="5" fillId="0" borderId="9" xfId="0" applyNumberFormat="1" applyFont="1" applyFill="1" applyBorder="1" applyAlignment="1" applyProtection="1">
      <alignment vertical="center"/>
    </xf>
    <xf numFmtId="10" fontId="0" fillId="0" borderId="0" xfId="1" applyNumberFormat="1" applyFont="1" applyFill="1" applyBorder="1" applyAlignment="1" applyProtection="1">
      <alignment vertical="center"/>
    </xf>
    <xf numFmtId="49" fontId="6" fillId="0" borderId="0" xfId="0" quotePrefix="1" applyNumberFormat="1" applyFont="1" applyFill="1" applyBorder="1" applyAlignment="1" applyProtection="1">
      <alignment horizontal="left" vertical="center"/>
      <protection hidden="1"/>
    </xf>
    <xf numFmtId="49" fontId="5" fillId="0" borderId="9" xfId="0" applyNumberFormat="1" applyFont="1" applyFill="1" applyBorder="1" applyAlignment="1" applyProtection="1">
      <alignment horizontal="center" vertical="center"/>
      <protection hidden="1"/>
    </xf>
    <xf numFmtId="49" fontId="6" fillId="0" borderId="0" xfId="7" applyNumberFormat="1" applyFont="1" applyFill="1" applyBorder="1" applyAlignment="1" applyProtection="1">
      <alignment horizontal="left" vertical="center"/>
      <protection hidden="1"/>
    </xf>
    <xf numFmtId="4" fontId="5" fillId="0" borderId="16" xfId="0" applyNumberFormat="1" applyFont="1" applyFill="1" applyBorder="1" applyAlignment="1" applyProtection="1">
      <alignment vertical="center"/>
      <protection locked="0"/>
    </xf>
    <xf numFmtId="44" fontId="5" fillId="0" borderId="16" xfId="0" applyNumberFormat="1" applyFont="1" applyFill="1" applyBorder="1" applyAlignment="1" applyProtection="1">
      <alignment vertical="center"/>
      <protection locked="0"/>
    </xf>
    <xf numFmtId="0" fontId="9" fillId="0" borderId="16" xfId="0" applyFont="1" applyFill="1" applyBorder="1" applyAlignment="1" applyProtection="1">
      <alignment horizontal="center" vertical="center"/>
      <protection hidden="1"/>
    </xf>
    <xf numFmtId="44" fontId="11" fillId="0" borderId="0" xfId="7" applyNumberFormat="1"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protection hidden="1"/>
    </xf>
    <xf numFmtId="0" fontId="9" fillId="0" borderId="2" xfId="0" applyFont="1" applyFill="1" applyBorder="1" applyAlignment="1" applyProtection="1">
      <alignment horizontal="center" vertical="center"/>
      <protection hidden="1"/>
    </xf>
    <xf numFmtId="0" fontId="9" fillId="0" borderId="6" xfId="0" applyFont="1" applyFill="1" applyBorder="1" applyAlignment="1" applyProtection="1">
      <alignment horizontal="center" vertical="center"/>
      <protection hidden="1"/>
    </xf>
    <xf numFmtId="0" fontId="9" fillId="0" borderId="3"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9" fillId="0" borderId="29" xfId="0" applyFont="1" applyFill="1" applyBorder="1" applyAlignment="1" applyProtection="1">
      <alignment vertical="center"/>
      <protection hidden="1"/>
    </xf>
    <xf numFmtId="0" fontId="6" fillId="0" borderId="27"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protection locked="0"/>
    </xf>
    <xf numFmtId="0" fontId="6" fillId="0" borderId="9" xfId="0" applyFont="1" applyFill="1" applyBorder="1" applyAlignment="1" applyProtection="1">
      <alignment vertical="center"/>
      <protection locked="0"/>
    </xf>
    <xf numFmtId="0" fontId="6" fillId="0" borderId="9" xfId="0" applyFont="1" applyFill="1" applyBorder="1" applyAlignment="1" applyProtection="1">
      <alignment horizontal="center" vertical="center"/>
      <protection locked="0"/>
    </xf>
    <xf numFmtId="2" fontId="6" fillId="0" borderId="9" xfId="0" applyNumberFormat="1" applyFont="1" applyFill="1" applyBorder="1" applyAlignment="1" applyProtection="1">
      <alignment horizontal="right" vertical="center"/>
      <protection locked="0"/>
    </xf>
    <xf numFmtId="44" fontId="6" fillId="0" borderId="9" xfId="2" applyFont="1" applyFill="1" applyBorder="1" applyAlignment="1" applyProtection="1">
      <alignment vertical="center"/>
      <protection locked="0"/>
    </xf>
    <xf numFmtId="0" fontId="6" fillId="0" borderId="10" xfId="0" applyFont="1" applyFill="1" applyBorder="1" applyAlignment="1" applyProtection="1">
      <alignment horizontal="center"/>
      <protection locked="0"/>
    </xf>
    <xf numFmtId="2" fontId="6" fillId="0" borderId="9" xfId="0" applyNumberFormat="1" applyFont="1" applyFill="1" applyBorder="1" applyAlignment="1" applyProtection="1">
      <alignment vertical="center"/>
      <protection locked="0"/>
    </xf>
    <xf numFmtId="0" fontId="6" fillId="0" borderId="9" xfId="5" applyFont="1" applyFill="1" applyBorder="1" applyAlignment="1" applyProtection="1">
      <alignment horizontal="left" vertical="center"/>
      <protection locked="0"/>
    </xf>
    <xf numFmtId="44" fontId="6" fillId="0" borderId="9" xfId="0" applyNumberFormat="1" applyFont="1" applyFill="1" applyBorder="1" applyAlignment="1" applyProtection="1">
      <alignment vertical="center"/>
      <protection locked="0"/>
    </xf>
    <xf numFmtId="0" fontId="6" fillId="0" borderId="9" xfId="6" applyFont="1" applyFill="1" applyBorder="1" applyAlignment="1" applyProtection="1">
      <alignment horizontal="left" vertical="center"/>
      <protection locked="0"/>
    </xf>
    <xf numFmtId="0" fontId="6" fillId="0" borderId="0" xfId="7" applyNumberFormat="1" applyFont="1" applyFill="1" applyBorder="1" applyAlignment="1" applyProtection="1">
      <alignment horizontal="left" vertical="center"/>
      <protection hidden="1"/>
    </xf>
    <xf numFmtId="0" fontId="6" fillId="0" borderId="0" xfId="0" quotePrefix="1" applyNumberFormat="1" applyFont="1" applyFill="1" applyBorder="1" applyAlignment="1" applyProtection="1">
      <alignment horizontal="left" vertical="center"/>
      <protection hidden="1"/>
    </xf>
    <xf numFmtId="0" fontId="9" fillId="0" borderId="13" xfId="0" applyFont="1" applyFill="1" applyBorder="1" applyAlignment="1" applyProtection="1">
      <alignment horizontal="left" vertical="center"/>
      <protection hidden="1"/>
    </xf>
    <xf numFmtId="0" fontId="29" fillId="0" borderId="0" xfId="0" applyFont="1" applyFill="1" applyAlignment="1" applyProtection="1">
      <alignment vertical="center"/>
      <protection hidden="1"/>
    </xf>
    <xf numFmtId="0" fontId="0" fillId="0" borderId="19" xfId="0" applyFill="1" applyBorder="1" applyAlignment="1" applyProtection="1">
      <alignment vertical="center"/>
      <protection hidden="1"/>
    </xf>
    <xf numFmtId="0" fontId="5" fillId="0" borderId="33" xfId="0" applyFont="1" applyFill="1" applyBorder="1" applyAlignment="1" applyProtection="1">
      <alignment horizontal="left" vertical="center"/>
      <protection hidden="1"/>
    </xf>
    <xf numFmtId="0" fontId="5" fillId="0" borderId="31" xfId="0" applyFont="1" applyFill="1" applyBorder="1" applyAlignment="1" applyProtection="1">
      <alignment horizontal="left" vertical="center" wrapText="1"/>
      <protection hidden="1"/>
    </xf>
    <xf numFmtId="0" fontId="0" fillId="0" borderId="30" xfId="0" applyFill="1" applyBorder="1" applyAlignment="1" applyProtection="1">
      <alignment vertical="center"/>
      <protection hidden="1"/>
    </xf>
    <xf numFmtId="0" fontId="9" fillId="0" borderId="33" xfId="0" applyFont="1" applyFill="1" applyBorder="1" applyAlignment="1" applyProtection="1">
      <alignment horizontal="left" vertical="center"/>
      <protection hidden="1"/>
    </xf>
    <xf numFmtId="9" fontId="11" fillId="0" borderId="0" xfId="1" applyFont="1" applyFill="1" applyBorder="1" applyAlignment="1" applyProtection="1">
      <alignment horizontal="right" vertical="center"/>
      <protection hidden="1"/>
    </xf>
    <xf numFmtId="174" fontId="11" fillId="0" borderId="0" xfId="7" applyNumberFormat="1" applyFont="1" applyFill="1" applyBorder="1" applyAlignment="1" applyProtection="1">
      <alignment horizontal="right" vertical="center"/>
      <protection hidden="1"/>
    </xf>
    <xf numFmtId="0" fontId="9" fillId="0" borderId="14" xfId="0" applyFont="1" applyFill="1" applyBorder="1" applyAlignment="1" applyProtection="1">
      <alignment horizontal="left" vertical="center"/>
      <protection hidden="1"/>
    </xf>
    <xf numFmtId="176" fontId="9" fillId="0" borderId="0" xfId="7" applyNumberFormat="1" applyFont="1" applyFill="1" applyBorder="1" applyAlignment="1" applyProtection="1">
      <alignment horizontal="center" vertical="center"/>
      <protection hidden="1"/>
    </xf>
    <xf numFmtId="9" fontId="5" fillId="0" borderId="0" xfId="16" applyFont="1" applyFill="1" applyBorder="1" applyAlignment="1" applyProtection="1">
      <alignment vertical="center"/>
      <protection hidden="1"/>
    </xf>
    <xf numFmtId="9" fontId="5" fillId="4" borderId="9" xfId="16" applyNumberFormat="1" applyFont="1" applyFill="1" applyBorder="1" applyAlignment="1" applyProtection="1">
      <alignment vertical="center"/>
      <protection locked="0"/>
    </xf>
    <xf numFmtId="0" fontId="6" fillId="0" borderId="27"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0" fontId="11" fillId="0" borderId="0" xfId="7" applyFont="1" applyFill="1" applyBorder="1" applyAlignment="1" applyProtection="1">
      <alignment horizontal="right" vertical="center"/>
      <protection hidden="1"/>
    </xf>
    <xf numFmtId="49" fontId="11" fillId="0" borderId="0" xfId="7" quotePrefix="1" applyNumberFormat="1" applyFont="1" applyFill="1" applyBorder="1" applyAlignment="1" applyProtection="1">
      <alignment horizontal="right" vertical="center"/>
      <protection hidden="1"/>
    </xf>
    <xf numFmtId="0" fontId="10" fillId="0" borderId="0" xfId="0" applyFont="1" applyFill="1" applyBorder="1" applyAlignment="1" applyProtection="1">
      <alignment horizontal="center" vertical="center"/>
      <protection hidden="1"/>
    </xf>
    <xf numFmtId="167" fontId="9" fillId="0" borderId="0" xfId="1" applyNumberFormat="1" applyFont="1" applyFill="1" applyBorder="1" applyAlignment="1" applyProtection="1">
      <alignment vertical="center"/>
      <protection hidden="1"/>
    </xf>
    <xf numFmtId="49" fontId="6" fillId="0" borderId="0"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centerContinuous" vertical="center"/>
      <protection hidden="1"/>
    </xf>
    <xf numFmtId="2" fontId="6" fillId="0" borderId="0" xfId="0" applyNumberFormat="1" applyFont="1" applyFill="1" applyBorder="1" applyAlignment="1" applyProtection="1">
      <alignment horizontal="centerContinuous" vertical="center"/>
      <protection hidden="1"/>
    </xf>
    <xf numFmtId="39" fontId="6" fillId="0" borderId="0" xfId="0" applyNumberFormat="1" applyFont="1" applyFill="1" applyBorder="1" applyAlignment="1" applyProtection="1">
      <alignment horizontal="left" vertical="center"/>
      <protection hidden="1"/>
    </xf>
    <xf numFmtId="44" fontId="6" fillId="0" borderId="0" xfId="2" applyFont="1" applyFill="1" applyBorder="1" applyAlignment="1" applyProtection="1">
      <alignment horizontal="right" vertical="center"/>
      <protection hidden="1"/>
    </xf>
    <xf numFmtId="0" fontId="8" fillId="0" borderId="0" xfId="0" applyFont="1" applyFill="1" applyBorder="1" applyAlignment="1" applyProtection="1">
      <alignment horizontal="center" vertical="center"/>
      <protection hidden="1"/>
    </xf>
    <xf numFmtId="49" fontId="6" fillId="0" borderId="5" xfId="0" applyNumberFormat="1" applyFont="1" applyFill="1" applyBorder="1" applyAlignment="1" applyProtection="1">
      <alignment horizontal="center" vertical="center"/>
      <protection hidden="1"/>
    </xf>
    <xf numFmtId="44" fontId="6" fillId="0" borderId="1" xfId="2" applyFont="1" applyFill="1" applyBorder="1" applyAlignment="1" applyProtection="1">
      <alignment horizontal="right" vertical="center"/>
      <protection hidden="1"/>
    </xf>
    <xf numFmtId="0" fontId="0" fillId="0" borderId="0" xfId="0" applyFill="1" applyBorder="1" applyAlignment="1" applyProtection="1">
      <alignment horizontal="left" vertical="center"/>
      <protection hidden="1"/>
    </xf>
    <xf numFmtId="0" fontId="5" fillId="0" borderId="0" xfId="7" applyFill="1" applyBorder="1" applyAlignment="1" applyProtection="1">
      <alignment horizontal="left" vertical="center"/>
      <protection hidden="1"/>
    </xf>
    <xf numFmtId="0" fontId="0" fillId="0" borderId="0" xfId="0" applyFill="1" applyAlignment="1" applyProtection="1">
      <alignment horizontal="left" vertical="center"/>
      <protection hidden="1"/>
    </xf>
    <xf numFmtId="0" fontId="0" fillId="0" borderId="13" xfId="0" applyFill="1" applyBorder="1" applyAlignment="1" applyProtection="1">
      <alignment horizontal="left" vertical="center"/>
      <protection hidden="1"/>
    </xf>
    <xf numFmtId="0" fontId="0" fillId="0" borderId="9" xfId="0" applyFill="1" applyBorder="1" applyAlignment="1" applyProtection="1">
      <alignment horizontal="left" vertical="center"/>
      <protection hidden="1"/>
    </xf>
    <xf numFmtId="0" fontId="9" fillId="0" borderId="9" xfId="0" applyNumberFormat="1" applyFont="1" applyFill="1" applyBorder="1" applyAlignment="1" applyProtection="1">
      <alignment horizontal="center" vertical="center"/>
      <protection hidden="1"/>
    </xf>
    <xf numFmtId="2" fontId="10" fillId="0" borderId="0" xfId="7" applyNumberFormat="1" applyFont="1" applyFill="1" applyBorder="1" applyAlignment="1">
      <alignment horizontal="center" vertical="center"/>
    </xf>
    <xf numFmtId="0" fontId="10" fillId="0" borderId="0" xfId="7" applyNumberFormat="1" applyFont="1" applyFill="1" applyBorder="1" applyAlignment="1">
      <alignment horizontal="center" vertical="center"/>
    </xf>
    <xf numFmtId="2" fontId="10" fillId="0" borderId="0" xfId="7" applyNumberFormat="1" applyFont="1" applyFill="1" applyBorder="1" applyAlignment="1">
      <alignment vertical="center"/>
    </xf>
    <xf numFmtId="0" fontId="10" fillId="0" borderId="0" xfId="7" applyFont="1" applyFill="1" applyBorder="1" applyAlignment="1" applyProtection="1">
      <alignment horizontal="left" vertical="center"/>
      <protection hidden="1"/>
    </xf>
    <xf numFmtId="0" fontId="10" fillId="0" borderId="9" xfId="7" applyNumberFormat="1" applyFont="1" applyFill="1" applyBorder="1" applyAlignment="1">
      <alignment horizontal="left" vertical="center"/>
    </xf>
    <xf numFmtId="14" fontId="11" fillId="0" borderId="0" xfId="7" applyNumberFormat="1" applyFont="1" applyFill="1" applyBorder="1" applyAlignment="1" applyProtection="1">
      <alignment horizontal="right" vertical="center"/>
      <protection hidden="1"/>
    </xf>
    <xf numFmtId="0" fontId="6" fillId="0" borderId="27" xfId="0" applyFont="1" applyFill="1" applyBorder="1" applyAlignment="1" applyProtection="1">
      <alignment horizontal="center" vertical="center" wrapText="1"/>
      <protection hidden="1"/>
    </xf>
    <xf numFmtId="0" fontId="11" fillId="0" borderId="0" xfId="7" quotePrefix="1" applyFont="1" applyFill="1" applyBorder="1" applyAlignment="1" applyProtection="1">
      <alignment horizontal="right" vertical="center"/>
      <protection hidden="1"/>
    </xf>
    <xf numFmtId="44" fontId="11" fillId="0" borderId="0" xfId="7" applyNumberFormat="1" applyFont="1" applyFill="1" applyBorder="1" applyAlignment="1" applyProtection="1">
      <alignment horizontal="right" vertical="center"/>
      <protection hidden="1"/>
    </xf>
    <xf numFmtId="44" fontId="5" fillId="0" borderId="9"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shrinkToFit="1"/>
      <protection hidden="1"/>
    </xf>
    <xf numFmtId="0" fontId="9" fillId="0" borderId="9" xfId="0" applyFont="1" applyFill="1" applyBorder="1" applyAlignment="1" applyProtection="1">
      <alignment horizontal="left"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1" fillId="0" borderId="0" xfId="0" applyFont="1" applyFill="1" applyAlignment="1" applyProtection="1">
      <alignment horizontal="left" vertical="center" wrapText="1"/>
      <protection hidden="1"/>
    </xf>
    <xf numFmtId="0" fontId="9" fillId="0" borderId="9" xfId="0" applyFont="1" applyFill="1" applyBorder="1" applyAlignment="1" applyProtection="1">
      <alignment horizontal="center" vertical="center"/>
      <protection hidden="1"/>
    </xf>
    <xf numFmtId="0" fontId="9" fillId="0" borderId="9" xfId="0" applyFont="1" applyFill="1" applyBorder="1" applyAlignment="1" applyProtection="1">
      <alignment horizontal="center" vertical="center" wrapText="1"/>
      <protection hidden="1"/>
    </xf>
    <xf numFmtId="0" fontId="15" fillId="0" borderId="9" xfId="7" applyFont="1" applyFill="1" applyBorder="1" applyAlignment="1" applyProtection="1">
      <alignment horizontal="center" vertical="center" wrapText="1"/>
      <protection hidden="1"/>
    </xf>
    <xf numFmtId="0" fontId="9" fillId="0" borderId="9" xfId="7" applyFont="1" applyFill="1" applyBorder="1" applyAlignment="1" applyProtection="1">
      <alignment horizontal="center" vertical="center"/>
      <protection hidden="1"/>
    </xf>
    <xf numFmtId="0" fontId="9" fillId="0" borderId="9" xfId="7" applyFont="1" applyFill="1" applyBorder="1" applyAlignment="1" applyProtection="1">
      <alignment horizontal="center" vertical="center" wrapText="1"/>
      <protection hidden="1"/>
    </xf>
    <xf numFmtId="0" fontId="9" fillId="0" borderId="13" xfId="7" applyFont="1" applyFill="1" applyBorder="1" applyAlignment="1" applyProtection="1">
      <alignment horizontal="center" vertical="center"/>
      <protection hidden="1"/>
    </xf>
    <xf numFmtId="0" fontId="9" fillId="0" borderId="16" xfId="7" applyFont="1" applyFill="1" applyBorder="1" applyAlignment="1" applyProtection="1">
      <alignment horizontal="center" vertical="center"/>
      <protection hidden="1"/>
    </xf>
    <xf numFmtId="0" fontId="0" fillId="0" borderId="16" xfId="0" applyBorder="1" applyAlignment="1">
      <alignment horizontal="center" vertical="center"/>
    </xf>
    <xf numFmtId="0" fontId="0" fillId="0" borderId="19" xfId="0" applyBorder="1" applyAlignment="1">
      <alignment horizontal="center" vertical="center"/>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0" fontId="6" fillId="0" borderId="19"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protection hidden="1"/>
    </xf>
    <xf numFmtId="2" fontId="6" fillId="0" borderId="9" xfId="0" applyNumberFormat="1" applyFont="1" applyFill="1" applyBorder="1" applyAlignment="1" applyProtection="1">
      <alignment horizontal="center" vertical="center"/>
      <protection hidden="1"/>
    </xf>
    <xf numFmtId="39" fontId="6" fillId="0" borderId="9" xfId="0" applyNumberFormat="1" applyFont="1" applyFill="1" applyBorder="1" applyAlignment="1" applyProtection="1">
      <alignment horizontal="center" vertical="center"/>
      <protection hidden="1"/>
    </xf>
    <xf numFmtId="168" fontId="6" fillId="0" borderId="11" xfId="0" applyNumberFormat="1" applyFont="1" applyFill="1" applyBorder="1" applyAlignment="1" applyProtection="1">
      <alignment horizontal="center" vertical="center"/>
      <protection hidden="1"/>
    </xf>
    <xf numFmtId="168" fontId="6" fillId="0" borderId="37" xfId="0" applyNumberFormat="1" applyFont="1" applyFill="1" applyBorder="1" applyAlignment="1" applyProtection="1">
      <alignment horizontal="center" vertical="center"/>
      <protection hidden="1"/>
    </xf>
    <xf numFmtId="168" fontId="6" fillId="0" borderId="35" xfId="0" applyNumberFormat="1" applyFont="1" applyFill="1" applyBorder="1" applyAlignment="1" applyProtection="1">
      <alignment horizontal="center" vertical="center"/>
      <protection hidden="1"/>
    </xf>
    <xf numFmtId="39" fontId="6" fillId="0" borderId="38" xfId="0" applyNumberFormat="1" applyFont="1" applyFill="1" applyBorder="1" applyAlignment="1" applyProtection="1">
      <alignment horizontal="center" vertical="center"/>
      <protection hidden="1"/>
    </xf>
    <xf numFmtId="39" fontId="6" fillId="0" borderId="32" xfId="0" applyNumberFormat="1" applyFont="1" applyFill="1" applyBorder="1" applyAlignment="1" applyProtection="1">
      <alignment horizontal="center" vertical="center"/>
      <protection hidden="1"/>
    </xf>
    <xf numFmtId="2" fontId="6" fillId="0" borderId="38" xfId="0" applyNumberFormat="1" applyFont="1" applyFill="1" applyBorder="1" applyAlignment="1" applyProtection="1">
      <alignment horizontal="center" vertical="center"/>
      <protection hidden="1"/>
    </xf>
    <xf numFmtId="2" fontId="6" fillId="0" borderId="32" xfId="0" applyNumberFormat="1" applyFont="1" applyFill="1" applyBorder="1" applyAlignment="1" applyProtection="1">
      <alignment horizontal="center" vertical="center"/>
      <protection hidden="1"/>
    </xf>
    <xf numFmtId="0" fontId="6" fillId="0" borderId="38" xfId="0" applyFont="1" applyFill="1" applyBorder="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0" fontId="11" fillId="0" borderId="33"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5"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6" fillId="0" borderId="0" xfId="7" applyFont="1" applyBorder="1" applyAlignment="1">
      <alignment horizontal="center" vertical="center" wrapText="1"/>
    </xf>
    <xf numFmtId="0" fontId="6" fillId="2" borderId="0" xfId="7" applyFont="1" applyFill="1" applyBorder="1" applyAlignment="1">
      <alignment horizontal="center" vertical="center" wrapText="1"/>
    </xf>
  </cellXfs>
  <cellStyles count="29">
    <cellStyle name="Dia" xfId="8"/>
    <cellStyle name="Encabez1" xfId="9"/>
    <cellStyle name="Encabez2" xfId="10"/>
    <cellStyle name="Euro" xfId="11"/>
    <cellStyle name="Fijo" xfId="12"/>
    <cellStyle name="Financiero" xfId="13"/>
    <cellStyle name="Millares 2" xfId="21"/>
    <cellStyle name="Millares 2 2" xfId="22"/>
    <cellStyle name="Millares 3" xfId="23"/>
    <cellStyle name="Millares 4" xfId="24"/>
    <cellStyle name="Millares 5" xfId="25"/>
    <cellStyle name="Moneda" xfId="2" builtinId="4"/>
    <cellStyle name="Moneda 2" xfId="28"/>
    <cellStyle name="Monetario" xfId="14"/>
    <cellStyle name="No-definido" xfId="15"/>
    <cellStyle name="Normal" xfId="0" builtinId="0"/>
    <cellStyle name="Normal 2" xfId="3"/>
    <cellStyle name="Normal 2 2" xfId="20"/>
    <cellStyle name="Normal 2 2 2" xfId="19"/>
    <cellStyle name="Normal 3" xfId="7"/>
    <cellStyle name="Normal 4" xfId="26"/>
    <cellStyle name="Normal 6" xfId="27"/>
    <cellStyle name="Normal_Analisis de precios AGOSTO 2004" xfId="6"/>
    <cellStyle name="Normal_LICITACION ESCUELA CAUCETE" xfId="5"/>
    <cellStyle name="Porcentaje" xfId="1" builtinId="5"/>
    <cellStyle name="Porcentaje 2" xfId="4"/>
    <cellStyle name="Porcentaje 3" xfId="16"/>
    <cellStyle name="Punto" xfId="17"/>
    <cellStyle name="Punto0" xfId="18"/>
  </cellStyles>
  <dxfs count="22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XXXXXX</a:t>
            </a:r>
          </a:p>
          <a:p>
            <a:pPr>
              <a:defRPr/>
            </a:pPr>
            <a:r>
              <a:rPr lang="es-AR"/>
              <a:t>PLAN DE TRABAJO</a:t>
            </a:r>
          </a:p>
          <a:p>
            <a:pPr>
              <a:defRPr/>
            </a:pPr>
            <a:r>
              <a:rPr lang="es-AR"/>
              <a:t>AVANCE</a:t>
            </a:r>
            <a:r>
              <a:rPr lang="es-AR" baseline="0"/>
              <a:t> </a:t>
            </a:r>
            <a:r>
              <a:rPr lang="es-AR"/>
              <a:t>PORCENTUAL</a:t>
            </a:r>
            <a:r>
              <a:rPr lang="es-AR" baseline="0"/>
              <a:t> OBRA</a:t>
            </a:r>
            <a:endParaRPr lang="es-AR"/>
          </a:p>
        </c:rich>
      </c:tx>
      <c:layout/>
      <c:overlay val="0"/>
    </c:title>
    <c:autoTitleDeleted val="0"/>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PTyCI!$F$102:$L$102</c:f>
              <c:numCache>
                <c:formatCode>0.00%</c:formatCode>
                <c:ptCount val="7"/>
                <c:pt idx="0">
                  <c:v>0</c:v>
                </c:pt>
                <c:pt idx="1">
                  <c:v>0</c:v>
                </c:pt>
                <c:pt idx="2">
                  <c:v>0</c:v>
                </c:pt>
                <c:pt idx="3">
                  <c:v>0</c:v>
                </c:pt>
                <c:pt idx="4">
                  <c:v>0</c:v>
                </c:pt>
                <c:pt idx="5">
                  <c:v>0</c:v>
                </c:pt>
                <c:pt idx="6">
                  <c:v>0</c:v>
                </c:pt>
              </c:numCache>
            </c:numRef>
          </c:val>
          <c:smooth val="0"/>
        </c:ser>
        <c:ser>
          <c:idx val="1"/>
          <c:order val="1"/>
          <c:marker>
            <c:symbol val="none"/>
          </c:marker>
          <c:val>
            <c:numRef>
              <c:f>PTyCI!$F$103:$L$103</c:f>
              <c:numCache>
                <c:formatCode>0.00%</c:formatCode>
                <c:ptCount val="7"/>
                <c:pt idx="0">
                  <c:v>0</c:v>
                </c:pt>
                <c:pt idx="1">
                  <c:v>0</c:v>
                </c:pt>
                <c:pt idx="2">
                  <c:v>0</c:v>
                </c:pt>
                <c:pt idx="3">
                  <c:v>0</c:v>
                </c:pt>
                <c:pt idx="4">
                  <c:v>0</c:v>
                </c:pt>
                <c:pt idx="5">
                  <c:v>0</c:v>
                </c:pt>
                <c:pt idx="6">
                  <c:v>0</c:v>
                </c:pt>
              </c:numCache>
            </c:numRef>
          </c:val>
          <c:smooth val="0"/>
        </c:ser>
        <c:dLbls>
          <c:showLegendKey val="0"/>
          <c:showVal val="0"/>
          <c:showCatName val="0"/>
          <c:showSerName val="0"/>
          <c:showPercent val="0"/>
          <c:showBubbleSize val="0"/>
        </c:dLbls>
        <c:marker val="1"/>
        <c:smooth val="0"/>
        <c:axId val="196609536"/>
        <c:axId val="196611456"/>
      </c:lineChart>
      <c:catAx>
        <c:axId val="1966095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6611456"/>
        <c:crossesAt val="0"/>
        <c:auto val="1"/>
        <c:lblAlgn val="ctr"/>
        <c:lblOffset val="100"/>
        <c:noMultiLvlLbl val="0"/>
      </c:catAx>
      <c:valAx>
        <c:axId val="1966114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96609536"/>
        <c:crosses val="autoZero"/>
        <c:crossBetween val="midCat"/>
      </c:valAx>
    </c:plotArea>
    <c:legend>
      <c:legendPos val="r"/>
      <c:layout>
        <c:manualLayout>
          <c:xMode val="edge"/>
          <c:yMode val="edge"/>
          <c:x val="0.84602379629629632"/>
          <c:y val="9.3211249999999982E-2"/>
          <c:w val="6.9738518518518519E-2"/>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XXXXXX</a:t>
            </a:r>
            <a:endParaRPr lang="es-AR"/>
          </a:p>
          <a:p>
            <a:pPr>
              <a:defRPr/>
            </a:pPr>
            <a:r>
              <a:rPr lang="es-AR"/>
              <a:t>CURVA DE INVERSIÓN</a:t>
            </a:r>
          </a:p>
          <a:p>
            <a:pPr>
              <a:defRPr/>
            </a:pPr>
            <a:r>
              <a:rPr lang="es-AR"/>
              <a:t>AVANCE</a:t>
            </a:r>
            <a:r>
              <a:rPr lang="es-AR" baseline="0"/>
              <a:t> MONETARIO OBRA</a:t>
            </a:r>
            <a:endParaRPr lang="es-AR"/>
          </a:p>
        </c:rich>
      </c:tx>
      <c:layout/>
      <c:overlay val="0"/>
    </c:title>
    <c:autoTitleDeleted val="0"/>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PTyCI!$F$105:$L$105</c:f>
              <c:numCache>
                <c:formatCode>_("$"* #,##0.00_);_("$"* \(#,##0.00\);_("$"* "-"??_);_(@_)</c:formatCode>
                <c:ptCount val="7"/>
                <c:pt idx="0">
                  <c:v>0</c:v>
                </c:pt>
                <c:pt idx="1">
                  <c:v>0</c:v>
                </c:pt>
                <c:pt idx="2">
                  <c:v>0</c:v>
                </c:pt>
                <c:pt idx="3">
                  <c:v>0</c:v>
                </c:pt>
                <c:pt idx="4">
                  <c:v>0</c:v>
                </c:pt>
                <c:pt idx="5">
                  <c:v>0</c:v>
                </c:pt>
                <c:pt idx="6">
                  <c:v>0</c:v>
                </c:pt>
              </c:numCache>
            </c:numRef>
          </c:val>
          <c:smooth val="0"/>
        </c:ser>
        <c:ser>
          <c:idx val="1"/>
          <c:order val="1"/>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PTyCI!$F$106:$L$106</c:f>
              <c:numCache>
                <c:formatCode>_("$"* #,##0.00_);_("$"* \(#,##0.00\);_("$"* "-"??_);_(@_)</c:formatCode>
                <c:ptCount val="7"/>
                <c:pt idx="0">
                  <c:v>0</c:v>
                </c:pt>
                <c:pt idx="1">
                  <c:v>0</c:v>
                </c:pt>
                <c:pt idx="2">
                  <c:v>0</c:v>
                </c:pt>
                <c:pt idx="3">
                  <c:v>0</c:v>
                </c:pt>
                <c:pt idx="4">
                  <c:v>0</c:v>
                </c:pt>
                <c:pt idx="5">
                  <c:v>0</c:v>
                </c:pt>
                <c:pt idx="6">
                  <c:v>0</c:v>
                </c:pt>
              </c:numCache>
            </c:numRef>
          </c:val>
          <c:smooth val="0"/>
        </c:ser>
        <c:dLbls>
          <c:showLegendKey val="0"/>
          <c:showVal val="0"/>
          <c:showCatName val="0"/>
          <c:showSerName val="0"/>
          <c:showPercent val="0"/>
          <c:showBubbleSize val="0"/>
        </c:dLbls>
        <c:marker val="1"/>
        <c:smooth val="0"/>
        <c:axId val="196668416"/>
        <c:axId val="195241088"/>
      </c:lineChart>
      <c:catAx>
        <c:axId val="196668416"/>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5241088"/>
        <c:crosses val="autoZero"/>
        <c:auto val="1"/>
        <c:lblAlgn val="ctr"/>
        <c:lblOffset val="100"/>
        <c:noMultiLvlLbl val="0"/>
      </c:catAx>
      <c:valAx>
        <c:axId val="19524108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9666841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7"/>
  <sheetViews>
    <sheetView showGridLines="0" showZeros="0" tabSelected="1" zoomScale="90" zoomScaleNormal="90" zoomScaleSheetLayoutView="100" workbookViewId="0">
      <selection activeCell="E25" sqref="E25"/>
    </sheetView>
  </sheetViews>
  <sheetFormatPr baseColWidth="10" defaultColWidth="11.42578125" defaultRowHeight="12.75" x14ac:dyDescent="0.2"/>
  <cols>
    <col min="1" max="1" width="8.7109375" style="17" customWidth="1"/>
    <col min="2" max="2" width="30.7109375" style="17" customWidth="1"/>
    <col min="3" max="3" width="20.7109375" style="17" customWidth="1"/>
    <col min="4" max="4" width="6.7109375" style="17" customWidth="1"/>
    <col min="5" max="5" width="10.7109375" style="17" customWidth="1"/>
    <col min="6" max="6" width="15.7109375" style="17" customWidth="1"/>
    <col min="7" max="7" width="20.7109375" style="17" customWidth="1"/>
    <col min="8" max="8" width="15.7109375" style="17" customWidth="1"/>
    <col min="9" max="9" width="15.7109375" style="307" customWidth="1"/>
    <col min="10" max="10" width="19.140625" style="17" customWidth="1"/>
    <col min="11" max="16384" width="11.42578125" style="17"/>
  </cols>
  <sheetData>
    <row r="1" spans="1:9" s="20" customFormat="1" ht="20.100000000000001" customHeight="1" x14ac:dyDescent="0.2">
      <c r="A1" s="18" t="s">
        <v>12</v>
      </c>
      <c r="B1" s="18"/>
      <c r="C1" s="18" t="s">
        <v>1218</v>
      </c>
      <c r="D1" s="18"/>
      <c r="E1" s="18"/>
      <c r="F1" s="18"/>
      <c r="G1" s="18"/>
      <c r="H1" s="19"/>
      <c r="I1" s="305"/>
    </row>
    <row r="2" spans="1:9" s="21" customFormat="1" ht="20.100000000000001" customHeight="1" x14ac:dyDescent="0.2">
      <c r="A2" s="33" t="s">
        <v>13</v>
      </c>
      <c r="B2" s="33"/>
      <c r="C2" s="321" t="s">
        <v>1561</v>
      </c>
      <c r="D2" s="321"/>
      <c r="E2" s="321"/>
      <c r="F2" s="321"/>
      <c r="G2" s="321"/>
      <c r="H2" s="321"/>
      <c r="I2" s="306"/>
    </row>
    <row r="3" spans="1:9" s="21" customFormat="1" ht="20.100000000000001" customHeight="1" x14ac:dyDescent="0.2">
      <c r="A3" s="33" t="s">
        <v>22</v>
      </c>
      <c r="B3" s="33"/>
      <c r="C3" s="321" t="s">
        <v>1562</v>
      </c>
      <c r="D3" s="321"/>
      <c r="E3" s="321"/>
      <c r="F3" s="321"/>
      <c r="G3" s="321"/>
      <c r="H3" s="321"/>
      <c r="I3" s="306"/>
    </row>
    <row r="4" spans="1:9" s="21" customFormat="1" ht="20.100000000000001" customHeight="1" x14ac:dyDescent="0.2">
      <c r="A4" s="33" t="s">
        <v>21</v>
      </c>
      <c r="B4" s="34"/>
      <c r="C4" s="293" t="s">
        <v>1638</v>
      </c>
      <c r="I4" s="306"/>
    </row>
    <row r="5" spans="1:9" s="21" customFormat="1" ht="20.100000000000001" customHeight="1" x14ac:dyDescent="0.2">
      <c r="A5" s="33" t="s">
        <v>43</v>
      </c>
      <c r="B5" s="34"/>
      <c r="C5" s="292" t="s">
        <v>1634</v>
      </c>
      <c r="I5" s="306"/>
    </row>
    <row r="6" spans="1:9" s="21" customFormat="1" ht="20.100000000000001" customHeight="1" x14ac:dyDescent="0.2">
      <c r="A6" s="33" t="s">
        <v>24</v>
      </c>
      <c r="B6" s="34"/>
      <c r="C6" s="256">
        <v>15100000</v>
      </c>
      <c r="I6" s="306"/>
    </row>
    <row r="7" spans="1:9" s="21" customFormat="1" ht="20.100000000000001" customHeight="1" x14ac:dyDescent="0.2">
      <c r="A7" s="33" t="s">
        <v>1199</v>
      </c>
      <c r="B7" s="34"/>
      <c r="C7" s="283">
        <v>0.15</v>
      </c>
      <c r="I7" s="306"/>
    </row>
    <row r="8" spans="1:9" s="21" customFormat="1" ht="20.100000000000001" customHeight="1" x14ac:dyDescent="0.2">
      <c r="A8" s="33" t="s">
        <v>1184</v>
      </c>
      <c r="B8" s="34"/>
      <c r="C8" s="316">
        <v>42969</v>
      </c>
      <c r="I8" s="306"/>
    </row>
    <row r="9" spans="1:9" s="21" customFormat="1" ht="20.100000000000001" customHeight="1" x14ac:dyDescent="0.2">
      <c r="A9" s="33" t="s">
        <v>23</v>
      </c>
      <c r="B9" s="34"/>
      <c r="C9" s="284">
        <v>210</v>
      </c>
      <c r="I9" s="306"/>
    </row>
    <row r="10" spans="1:9" s="21" customFormat="1" ht="20.100000000000001" customHeight="1" x14ac:dyDescent="0.2">
      <c r="A10" s="33" t="s">
        <v>14</v>
      </c>
      <c r="B10" s="34"/>
      <c r="C10" s="66"/>
      <c r="I10" s="306"/>
    </row>
    <row r="11" spans="1:9" s="21" customFormat="1" ht="20.100000000000001" customHeight="1" x14ac:dyDescent="0.2">
      <c r="A11" s="33" t="s">
        <v>146</v>
      </c>
      <c r="B11" s="34"/>
      <c r="C11" s="247">
        <f>Monto_Oferta</f>
        <v>0</v>
      </c>
      <c r="I11" s="306"/>
    </row>
    <row r="12" spans="1:9" ht="20.100000000000001" customHeight="1" x14ac:dyDescent="0.2"/>
    <row r="13" spans="1:9" ht="20.100000000000001" customHeight="1" x14ac:dyDescent="0.2">
      <c r="A13" s="325" t="s">
        <v>145</v>
      </c>
      <c r="B13" s="326"/>
      <c r="C13" s="326"/>
      <c r="D13" s="326"/>
      <c r="E13" s="326"/>
      <c r="F13" s="326"/>
      <c r="G13" s="326"/>
      <c r="H13" s="327"/>
    </row>
    <row r="14" spans="1:9" ht="20.100000000000001" customHeight="1" x14ac:dyDescent="0.2"/>
    <row r="15" spans="1:9" ht="20.100000000000001" customHeight="1" x14ac:dyDescent="0.2">
      <c r="A15" s="330" t="s">
        <v>1219</v>
      </c>
      <c r="B15" s="329" t="s">
        <v>0</v>
      </c>
      <c r="C15" s="329"/>
      <c r="D15" s="330" t="s">
        <v>1</v>
      </c>
      <c r="E15" s="330" t="s">
        <v>2</v>
      </c>
      <c r="F15" s="329" t="s">
        <v>18</v>
      </c>
      <c r="G15" s="329"/>
      <c r="H15" s="330" t="s">
        <v>20</v>
      </c>
      <c r="I15" s="322" t="s">
        <v>833</v>
      </c>
    </row>
    <row r="16" spans="1:9" ht="20.100000000000001" customHeight="1" x14ac:dyDescent="0.2">
      <c r="A16" s="330"/>
      <c r="B16" s="329"/>
      <c r="C16" s="329"/>
      <c r="D16" s="330"/>
      <c r="E16" s="330"/>
      <c r="F16" s="36" t="s">
        <v>3</v>
      </c>
      <c r="G16" s="36" t="s">
        <v>19</v>
      </c>
      <c r="H16" s="330"/>
      <c r="I16" s="322"/>
    </row>
    <row r="17" spans="1:12" ht="20.100000000000001" customHeight="1" x14ac:dyDescent="0.2">
      <c r="A17" s="76"/>
      <c r="B17" s="77"/>
      <c r="C17" s="77"/>
      <c r="D17" s="76"/>
      <c r="E17" s="76"/>
      <c r="F17" s="77"/>
      <c r="G17" s="77"/>
      <c r="H17" s="78"/>
      <c r="I17" s="308"/>
    </row>
    <row r="18" spans="1:12" ht="20.100000000000001" customHeight="1" x14ac:dyDescent="0.2">
      <c r="A18" s="310">
        <v>1</v>
      </c>
      <c r="B18" s="276" t="str">
        <f t="shared" ref="B18:B58" si="0">IF(I18="","",VLOOKUP(I18,Tabla_Items,2,FALSE))</f>
        <v>TRABAJOS PRELIMINARES</v>
      </c>
      <c r="C18" s="39"/>
      <c r="D18" s="40">
        <f t="shared" ref="D18:D58" si="1">IF(I18="","",VLOOKUP(I18,Tabla_Items,3,FALSE))</f>
        <v>0</v>
      </c>
      <c r="E18" s="67"/>
      <c r="F18" s="248"/>
      <c r="G18" s="41">
        <f>IF(E18=0,0,ROUND(E18*F18,2))</f>
        <v>0</v>
      </c>
      <c r="H18" s="42">
        <f t="shared" ref="H18:H25" si="2">IF($G$101=0,0,G18/$G$101)</f>
        <v>0</v>
      </c>
      <c r="I18" s="309" t="s">
        <v>1220</v>
      </c>
      <c r="K18" s="277"/>
    </row>
    <row r="19" spans="1:12" ht="20.100000000000001" customHeight="1" x14ac:dyDescent="0.2">
      <c r="A19" s="251" t="s">
        <v>1197</v>
      </c>
      <c r="B19" s="38" t="str">
        <f t="shared" si="0"/>
        <v xml:space="preserve">Limpieza de terreno </v>
      </c>
      <c r="C19" s="39"/>
      <c r="D19" s="40" t="str">
        <f t="shared" si="1"/>
        <v>gl</v>
      </c>
      <c r="E19" s="67"/>
      <c r="F19" s="248">
        <f t="shared" ref="F19:F86" si="3">IFERROR(VLOOKUP(A19,Tabla_Analisis_Precios,7,FALSE),"")</f>
        <v>0</v>
      </c>
      <c r="G19" s="41">
        <f>IF(E19=0,0,ROUND(E19*F19,2))</f>
        <v>0</v>
      </c>
      <c r="H19" s="42">
        <f t="shared" si="2"/>
        <v>0</v>
      </c>
      <c r="I19" s="309" t="s">
        <v>1564</v>
      </c>
      <c r="K19" s="277"/>
    </row>
    <row r="20" spans="1:12" ht="20.100000000000001" customHeight="1" x14ac:dyDescent="0.2">
      <c r="A20" s="251" t="s">
        <v>1198</v>
      </c>
      <c r="B20" s="38" t="str">
        <f t="shared" si="0"/>
        <v>Replanteo</v>
      </c>
      <c r="C20" s="39"/>
      <c r="D20" s="40" t="str">
        <f t="shared" si="1"/>
        <v>m2</v>
      </c>
      <c r="E20" s="67"/>
      <c r="F20" s="248">
        <f t="shared" si="3"/>
        <v>0</v>
      </c>
      <c r="G20" s="41">
        <f t="shared" ref="G20:G88" si="4">IF(E20=0,0,ROUND(E20*F20,2))</f>
        <v>0</v>
      </c>
      <c r="H20" s="42">
        <f t="shared" si="2"/>
        <v>0</v>
      </c>
      <c r="I20" s="309" t="s">
        <v>1222</v>
      </c>
      <c r="K20" s="277"/>
    </row>
    <row r="21" spans="1:12" ht="20.100000000000001" customHeight="1" x14ac:dyDescent="0.2">
      <c r="A21" s="310">
        <v>2</v>
      </c>
      <c r="B21" s="276" t="str">
        <f t="shared" si="0"/>
        <v>MOVIMIENTOS DE SUELOS</v>
      </c>
      <c r="C21" s="39"/>
      <c r="D21" s="40">
        <f t="shared" si="1"/>
        <v>0</v>
      </c>
      <c r="E21" s="67"/>
      <c r="F21" s="248" t="str">
        <f t="shared" si="3"/>
        <v/>
      </c>
      <c r="G21" s="41">
        <f t="shared" si="4"/>
        <v>0</v>
      </c>
      <c r="H21" s="42">
        <f t="shared" si="2"/>
        <v>0</v>
      </c>
      <c r="I21" s="309" t="s">
        <v>1224</v>
      </c>
      <c r="K21" s="277"/>
    </row>
    <row r="22" spans="1:12" ht="20.100000000000001" customHeight="1" x14ac:dyDescent="0.2">
      <c r="A22" s="251" t="s">
        <v>1200</v>
      </c>
      <c r="B22" s="38" t="str">
        <f t="shared" si="0"/>
        <v>Terraplén y mejoramiento de suelo</v>
      </c>
      <c r="C22" s="39"/>
      <c r="D22" s="40" t="str">
        <f t="shared" si="1"/>
        <v>m3</v>
      </c>
      <c r="E22" s="67"/>
      <c r="F22" s="248">
        <f t="shared" si="3"/>
        <v>0</v>
      </c>
      <c r="G22" s="41">
        <f t="shared" si="4"/>
        <v>0</v>
      </c>
      <c r="H22" s="42">
        <f t="shared" si="2"/>
        <v>0</v>
      </c>
      <c r="I22" s="309" t="s">
        <v>1565</v>
      </c>
    </row>
    <row r="23" spans="1:12" ht="20.100000000000001" customHeight="1" x14ac:dyDescent="0.2">
      <c r="A23" s="251" t="s">
        <v>1617</v>
      </c>
      <c r="B23" s="38" t="str">
        <f t="shared" si="0"/>
        <v>Excavación para fundaciones</v>
      </c>
      <c r="C23" s="39"/>
      <c r="D23" s="40" t="str">
        <f t="shared" si="1"/>
        <v>m3</v>
      </c>
      <c r="E23" s="67"/>
      <c r="F23" s="248">
        <f t="shared" si="3"/>
        <v>0</v>
      </c>
      <c r="G23" s="41">
        <f t="shared" si="4"/>
        <v>0</v>
      </c>
      <c r="H23" s="42">
        <f t="shared" si="2"/>
        <v>0</v>
      </c>
      <c r="I23" s="309" t="s">
        <v>1225</v>
      </c>
      <c r="K23" s="277"/>
    </row>
    <row r="24" spans="1:12" ht="20.100000000000001" customHeight="1" x14ac:dyDescent="0.2">
      <c r="A24" s="310">
        <v>3</v>
      </c>
      <c r="B24" s="276" t="str">
        <f t="shared" si="0"/>
        <v>HORMIGONES SIMPLES</v>
      </c>
      <c r="C24" s="39"/>
      <c r="D24" s="40">
        <f t="shared" si="1"/>
        <v>0</v>
      </c>
      <c r="E24" s="67"/>
      <c r="F24" s="248" t="str">
        <f t="shared" si="3"/>
        <v/>
      </c>
      <c r="G24" s="41">
        <f t="shared" si="4"/>
        <v>0</v>
      </c>
      <c r="H24" s="42">
        <f t="shared" si="2"/>
        <v>0</v>
      </c>
      <c r="I24" s="309" t="s">
        <v>1226</v>
      </c>
      <c r="K24" s="277"/>
      <c r="L24" s="277"/>
    </row>
    <row r="25" spans="1:12" ht="20.100000000000001" customHeight="1" x14ac:dyDescent="0.2">
      <c r="A25" s="251" t="s">
        <v>1201</v>
      </c>
      <c r="B25" s="38" t="str">
        <f t="shared" si="0"/>
        <v>Hormigón de limpieza</v>
      </c>
      <c r="C25" s="39"/>
      <c r="D25" s="40" t="str">
        <f t="shared" si="1"/>
        <v>m2</v>
      </c>
      <c r="E25" s="67"/>
      <c r="F25" s="248">
        <f t="shared" si="3"/>
        <v>0</v>
      </c>
      <c r="G25" s="41">
        <f t="shared" si="4"/>
        <v>0</v>
      </c>
      <c r="H25" s="42">
        <f t="shared" si="2"/>
        <v>0</v>
      </c>
      <c r="I25" s="309" t="s">
        <v>1227</v>
      </c>
      <c r="K25" s="277"/>
      <c r="L25" s="277"/>
    </row>
    <row r="26" spans="1:12" ht="20.100000000000001" customHeight="1" x14ac:dyDescent="0.2">
      <c r="A26" s="251" t="s">
        <v>1618</v>
      </c>
      <c r="B26" s="38" t="str">
        <f t="shared" si="0"/>
        <v>Hormigón para cimientos y sobrecimientos</v>
      </c>
      <c r="C26" s="39"/>
      <c r="D26" s="40" t="str">
        <f t="shared" si="1"/>
        <v>m3</v>
      </c>
      <c r="E26" s="67"/>
      <c r="F26" s="248">
        <f t="shared" si="3"/>
        <v>0</v>
      </c>
      <c r="G26" s="41"/>
      <c r="H26" s="42"/>
      <c r="I26" s="309" t="s">
        <v>1567</v>
      </c>
      <c r="K26" s="277"/>
      <c r="L26" s="277"/>
    </row>
    <row r="27" spans="1:12" ht="20.100000000000001" customHeight="1" x14ac:dyDescent="0.2">
      <c r="A27" s="310">
        <v>4</v>
      </c>
      <c r="B27" s="276" t="str">
        <f t="shared" si="0"/>
        <v>HORMIGON ARMADO</v>
      </c>
      <c r="C27" s="39"/>
      <c r="D27" s="40">
        <f t="shared" si="1"/>
        <v>0</v>
      </c>
      <c r="E27" s="67"/>
      <c r="F27" s="248" t="str">
        <f t="shared" si="3"/>
        <v/>
      </c>
      <c r="G27" s="41">
        <f t="shared" si="4"/>
        <v>0</v>
      </c>
      <c r="H27" s="42">
        <f t="shared" ref="H27:H32" si="5">IF($G$101=0,0,G27/$G$101)</f>
        <v>0</v>
      </c>
      <c r="I27" s="309" t="s">
        <v>1228</v>
      </c>
      <c r="K27" s="277"/>
      <c r="L27" s="277"/>
    </row>
    <row r="28" spans="1:12" ht="20.100000000000001" customHeight="1" x14ac:dyDescent="0.2">
      <c r="A28" s="251" t="s">
        <v>1216</v>
      </c>
      <c r="B28" s="38" t="str">
        <f t="shared" si="0"/>
        <v>Bases</v>
      </c>
      <c r="C28" s="39"/>
      <c r="D28" s="40" t="str">
        <f t="shared" si="1"/>
        <v>m3</v>
      </c>
      <c r="E28" s="67"/>
      <c r="F28" s="248">
        <f t="shared" si="3"/>
        <v>0</v>
      </c>
      <c r="G28" s="41">
        <f t="shared" si="4"/>
        <v>0</v>
      </c>
      <c r="H28" s="42">
        <f t="shared" si="5"/>
        <v>0</v>
      </c>
      <c r="I28" s="309" t="s">
        <v>1229</v>
      </c>
      <c r="K28" s="277"/>
    </row>
    <row r="29" spans="1:12" ht="20.100000000000001" customHeight="1" x14ac:dyDescent="0.2">
      <c r="A29" s="251" t="s">
        <v>1217</v>
      </c>
      <c r="B29" s="38" t="str">
        <f t="shared" si="0"/>
        <v>Vigas de arriostramiento</v>
      </c>
      <c r="C29" s="39"/>
      <c r="D29" s="40" t="str">
        <f t="shared" si="1"/>
        <v>m3</v>
      </c>
      <c r="E29" s="67"/>
      <c r="F29" s="248">
        <f t="shared" si="3"/>
        <v>0</v>
      </c>
      <c r="G29" s="41">
        <f t="shared" si="4"/>
        <v>0</v>
      </c>
      <c r="H29" s="42">
        <f t="shared" si="5"/>
        <v>0</v>
      </c>
      <c r="I29" s="309" t="s">
        <v>1230</v>
      </c>
      <c r="K29" s="277"/>
    </row>
    <row r="30" spans="1:12" ht="20.100000000000001" customHeight="1" x14ac:dyDescent="0.2">
      <c r="A30" s="251" t="s">
        <v>1637</v>
      </c>
      <c r="B30" s="38" t="s">
        <v>1636</v>
      </c>
      <c r="C30" s="39"/>
      <c r="D30" s="40" t="s">
        <v>7</v>
      </c>
      <c r="E30" s="67"/>
      <c r="F30" s="248">
        <f t="shared" ref="F30" si="6">IFERROR(VLOOKUP(A30,Tabla_Analisis_Precios,7,FALSE),"")</f>
        <v>0</v>
      </c>
      <c r="G30" s="41">
        <f t="shared" ref="G30" si="7">IF(E30=0,0,ROUND(E30*F30,2))</f>
        <v>0</v>
      </c>
      <c r="H30" s="42">
        <f t="shared" si="5"/>
        <v>0</v>
      </c>
      <c r="I30" s="309" t="s">
        <v>1318</v>
      </c>
      <c r="K30" s="277"/>
    </row>
    <row r="31" spans="1:12" ht="20.100000000000001" customHeight="1" x14ac:dyDescent="0.2">
      <c r="A31" s="310">
        <v>5</v>
      </c>
      <c r="B31" s="276" t="str">
        <f t="shared" si="0"/>
        <v>CONTRAPISOS Y CARPETAS</v>
      </c>
      <c r="C31" s="39"/>
      <c r="D31" s="40">
        <f t="shared" si="1"/>
        <v>0</v>
      </c>
      <c r="E31" s="67"/>
      <c r="F31" s="248" t="str">
        <f t="shared" si="3"/>
        <v/>
      </c>
      <c r="G31" s="41">
        <f t="shared" si="4"/>
        <v>0</v>
      </c>
      <c r="H31" s="42">
        <f t="shared" si="5"/>
        <v>0</v>
      </c>
      <c r="I31" s="309" t="s">
        <v>1239</v>
      </c>
      <c r="K31" s="277"/>
    </row>
    <row r="32" spans="1:12" ht="20.100000000000001" customHeight="1" x14ac:dyDescent="0.2">
      <c r="A32" s="251" t="s">
        <v>1202</v>
      </c>
      <c r="B32" s="279" t="str">
        <f t="shared" si="0"/>
        <v>Contrapiso armado e = 15 cm</v>
      </c>
      <c r="C32" s="280"/>
      <c r="D32" s="40" t="str">
        <f t="shared" si="1"/>
        <v>m2</v>
      </c>
      <c r="E32" s="67"/>
      <c r="F32" s="248">
        <f t="shared" si="3"/>
        <v>0</v>
      </c>
      <c r="G32" s="41">
        <f t="shared" si="4"/>
        <v>0</v>
      </c>
      <c r="H32" s="42">
        <f t="shared" si="5"/>
        <v>0</v>
      </c>
      <c r="I32" s="309" t="s">
        <v>1339</v>
      </c>
      <c r="K32" s="277"/>
    </row>
    <row r="33" spans="1:12" ht="20.100000000000001" customHeight="1" x14ac:dyDescent="0.2">
      <c r="A33" s="251" t="s">
        <v>1203</v>
      </c>
      <c r="B33" s="38" t="str">
        <f t="shared" si="0"/>
        <v>Carpeta sobre contrapiso</v>
      </c>
      <c r="C33" s="278"/>
      <c r="D33" s="40" t="str">
        <f t="shared" si="1"/>
        <v>m2</v>
      </c>
      <c r="E33" s="67"/>
      <c r="F33" s="248">
        <f t="shared" si="3"/>
        <v>0</v>
      </c>
      <c r="G33" s="41">
        <f t="shared" si="4"/>
        <v>0</v>
      </c>
      <c r="H33" s="32"/>
      <c r="I33" s="309" t="s">
        <v>1340</v>
      </c>
      <c r="K33" s="277"/>
      <c r="L33" s="277"/>
    </row>
    <row r="34" spans="1:12" ht="20.100000000000001" customHeight="1" x14ac:dyDescent="0.2">
      <c r="A34" s="310">
        <v>6</v>
      </c>
      <c r="B34" s="285" t="str">
        <f t="shared" ref="B34:B41" si="8">IF(I34="","",VLOOKUP(I34,Tabla_Items,2,FALSE))</f>
        <v>AISLACIONES</v>
      </c>
      <c r="C34" s="20"/>
      <c r="D34" s="32"/>
      <c r="E34" s="67"/>
      <c r="F34" s="248" t="str">
        <f t="shared" si="3"/>
        <v/>
      </c>
      <c r="G34" s="41">
        <f t="shared" ref="G34:G57" si="9">IF(E34=0,0,ROUND(E34*F34,2))</f>
        <v>0</v>
      </c>
      <c r="H34" s="32"/>
      <c r="I34" s="309" t="s">
        <v>1244</v>
      </c>
      <c r="K34" s="277"/>
      <c r="L34" s="277"/>
    </row>
    <row r="35" spans="1:12" ht="20.100000000000001" customHeight="1" x14ac:dyDescent="0.2">
      <c r="A35" s="251" t="s">
        <v>1204</v>
      </c>
      <c r="B35" s="71" t="str">
        <f t="shared" si="8"/>
        <v>Aislación contra el salitre</v>
      </c>
      <c r="C35" s="72"/>
      <c r="D35" s="40" t="str">
        <f t="shared" ref="D35:D45" si="10">IF(I35="","",VLOOKUP(I35,Tabla_Items,3,FALSE))</f>
        <v>m2</v>
      </c>
      <c r="E35" s="67"/>
      <c r="F35" s="248">
        <f t="shared" si="3"/>
        <v>0</v>
      </c>
      <c r="G35" s="41">
        <f t="shared" si="9"/>
        <v>0</v>
      </c>
      <c r="H35" s="42">
        <f>IF($G$101=0,0,G35/$G$101)</f>
        <v>0</v>
      </c>
      <c r="I35" s="309" t="s">
        <v>1356</v>
      </c>
      <c r="K35" s="277"/>
      <c r="L35" s="277"/>
    </row>
    <row r="36" spans="1:12" ht="20.100000000000001" customHeight="1" x14ac:dyDescent="0.2">
      <c r="A36" s="310">
        <v>7</v>
      </c>
      <c r="B36" s="282" t="str">
        <f t="shared" si="8"/>
        <v>MAMPOSTERIA</v>
      </c>
      <c r="C36" s="278"/>
      <c r="D36" s="40">
        <f t="shared" si="10"/>
        <v>0</v>
      </c>
      <c r="E36" s="67"/>
      <c r="F36" s="248" t="str">
        <f t="shared" si="3"/>
        <v/>
      </c>
      <c r="G36" s="41">
        <f t="shared" si="9"/>
        <v>0</v>
      </c>
      <c r="H36" s="32"/>
      <c r="I36" s="309" t="s">
        <v>1242</v>
      </c>
      <c r="K36" s="277"/>
      <c r="L36" s="277"/>
    </row>
    <row r="37" spans="1:12" ht="20.100000000000001" customHeight="1" x14ac:dyDescent="0.2">
      <c r="A37" s="251" t="s">
        <v>1205</v>
      </c>
      <c r="B37" s="279" t="str">
        <f t="shared" si="8"/>
        <v>Ladrillón cerámico macizo e = 0,20 m junta tomada</v>
      </c>
      <c r="C37" s="239"/>
      <c r="D37" s="40" t="str">
        <f t="shared" si="10"/>
        <v>m2</v>
      </c>
      <c r="E37" s="67"/>
      <c r="F37" s="248">
        <f t="shared" si="3"/>
        <v>0</v>
      </c>
      <c r="G37" s="41">
        <f t="shared" si="9"/>
        <v>0</v>
      </c>
      <c r="H37" s="32"/>
      <c r="I37" s="309" t="s">
        <v>1577</v>
      </c>
      <c r="K37" s="277"/>
    </row>
    <row r="38" spans="1:12" ht="20.100000000000001" customHeight="1" x14ac:dyDescent="0.2">
      <c r="A38" s="310">
        <v>8</v>
      </c>
      <c r="B38" s="276" t="str">
        <f t="shared" si="8"/>
        <v>TABIQUES</v>
      </c>
      <c r="C38" s="39"/>
      <c r="D38" s="40">
        <f t="shared" si="10"/>
        <v>0</v>
      </c>
      <c r="E38" s="67"/>
      <c r="F38" s="248" t="str">
        <f t="shared" si="3"/>
        <v/>
      </c>
      <c r="G38" s="41">
        <f t="shared" si="9"/>
        <v>0</v>
      </c>
      <c r="H38" s="42">
        <f t="shared" ref="H38:H54" si="11">IF($G$101=0,0,G38/$G$101)</f>
        <v>0</v>
      </c>
      <c r="I38" s="309" t="s">
        <v>1255</v>
      </c>
    </row>
    <row r="39" spans="1:12" ht="20.100000000000001" customHeight="1" x14ac:dyDescent="0.2">
      <c r="A39" s="251" t="s">
        <v>1186</v>
      </c>
      <c r="B39" s="38" t="str">
        <f t="shared" si="8"/>
        <v>Tabique placa cementicia exterior con aislación</v>
      </c>
      <c r="C39" s="39"/>
      <c r="D39" s="40" t="str">
        <f t="shared" si="10"/>
        <v>m2</v>
      </c>
      <c r="E39" s="67"/>
      <c r="F39" s="248">
        <f t="shared" si="3"/>
        <v>0</v>
      </c>
      <c r="G39" s="41">
        <f t="shared" si="9"/>
        <v>0</v>
      </c>
      <c r="H39" s="42">
        <f t="shared" si="11"/>
        <v>0</v>
      </c>
      <c r="I39" s="309" t="s">
        <v>1575</v>
      </c>
    </row>
    <row r="40" spans="1:12" ht="20.100000000000001" customHeight="1" x14ac:dyDescent="0.2">
      <c r="A40" s="251" t="s">
        <v>1206</v>
      </c>
      <c r="B40" s="38" t="str">
        <f t="shared" si="8"/>
        <v>Tabique placa cementicia interior con aislación</v>
      </c>
      <c r="C40" s="39"/>
      <c r="D40" s="40" t="str">
        <f t="shared" si="10"/>
        <v>m2</v>
      </c>
      <c r="E40" s="67"/>
      <c r="F40" s="248">
        <f t="shared" si="3"/>
        <v>0</v>
      </c>
      <c r="G40" s="41">
        <f t="shared" si="9"/>
        <v>0</v>
      </c>
      <c r="H40" s="42">
        <f t="shared" si="11"/>
        <v>0</v>
      </c>
      <c r="I40" s="309" t="s">
        <v>1570</v>
      </c>
    </row>
    <row r="41" spans="1:12" ht="20.100000000000001" customHeight="1" x14ac:dyDescent="0.2">
      <c r="A41" s="251" t="s">
        <v>1301</v>
      </c>
      <c r="B41" s="38" t="str">
        <f t="shared" si="8"/>
        <v>Tabique sanitario</v>
      </c>
      <c r="C41" s="39"/>
      <c r="D41" s="40" t="str">
        <f t="shared" si="10"/>
        <v>m2</v>
      </c>
      <c r="E41" s="67"/>
      <c r="F41" s="248">
        <f t="shared" si="3"/>
        <v>0</v>
      </c>
      <c r="G41" s="41">
        <f t="shared" si="9"/>
        <v>0</v>
      </c>
      <c r="H41" s="42">
        <f t="shared" si="11"/>
        <v>0</v>
      </c>
      <c r="I41" s="309" t="s">
        <v>1571</v>
      </c>
    </row>
    <row r="42" spans="1:12" ht="20.100000000000001" customHeight="1" x14ac:dyDescent="0.2">
      <c r="A42" s="310">
        <v>9</v>
      </c>
      <c r="B42" s="276" t="str">
        <f t="shared" si="0"/>
        <v>REVOQUES Y ENLUCIDOS</v>
      </c>
      <c r="C42" s="39"/>
      <c r="D42" s="40">
        <f t="shared" si="10"/>
        <v>0</v>
      </c>
      <c r="E42" s="67"/>
      <c r="F42" s="248" t="str">
        <f t="shared" si="3"/>
        <v/>
      </c>
      <c r="G42" s="41">
        <f t="shared" si="9"/>
        <v>0</v>
      </c>
      <c r="H42" s="42">
        <f t="shared" si="11"/>
        <v>0</v>
      </c>
      <c r="I42" s="309" t="s">
        <v>1246</v>
      </c>
      <c r="K42" s="277"/>
    </row>
    <row r="43" spans="1:12" ht="20.100000000000001" customHeight="1" x14ac:dyDescent="0.2">
      <c r="A43" s="251" t="s">
        <v>1207</v>
      </c>
      <c r="B43" s="38" t="str">
        <f t="shared" si="0"/>
        <v xml:space="preserve">Revoque grueso </v>
      </c>
      <c r="C43" s="39"/>
      <c r="D43" s="40" t="str">
        <f t="shared" si="10"/>
        <v>m2</v>
      </c>
      <c r="E43" s="67"/>
      <c r="F43" s="248">
        <f t="shared" si="3"/>
        <v>0</v>
      </c>
      <c r="G43" s="41">
        <f t="shared" si="9"/>
        <v>0</v>
      </c>
      <c r="H43" s="42"/>
      <c r="I43" s="309" t="s">
        <v>1247</v>
      </c>
      <c r="K43" s="277"/>
    </row>
    <row r="44" spans="1:12" ht="20.100000000000001" customHeight="1" x14ac:dyDescent="0.2">
      <c r="A44" s="251" t="s">
        <v>1619</v>
      </c>
      <c r="B44" s="38" t="str">
        <f t="shared" si="0"/>
        <v>Enlucido exterior</v>
      </c>
      <c r="C44" s="39"/>
      <c r="D44" s="40" t="str">
        <f t="shared" si="10"/>
        <v>m2</v>
      </c>
      <c r="E44" s="67"/>
      <c r="F44" s="248">
        <f t="shared" si="3"/>
        <v>0</v>
      </c>
      <c r="G44" s="41">
        <f t="shared" si="9"/>
        <v>0</v>
      </c>
      <c r="H44" s="42"/>
      <c r="I44" s="309" t="s">
        <v>1365</v>
      </c>
      <c r="K44" s="277"/>
    </row>
    <row r="45" spans="1:12" ht="20.100000000000001" customHeight="1" x14ac:dyDescent="0.2">
      <c r="A45" s="310">
        <v>10</v>
      </c>
      <c r="B45" s="276" t="str">
        <f t="shared" si="0"/>
        <v>ESTRUCTURAS y CUBIERTAS METALICAS</v>
      </c>
      <c r="C45" s="39"/>
      <c r="D45" s="40">
        <f t="shared" si="10"/>
        <v>0</v>
      </c>
      <c r="E45" s="67"/>
      <c r="F45" s="248" t="str">
        <f t="shared" si="3"/>
        <v/>
      </c>
      <c r="G45" s="41">
        <f t="shared" si="9"/>
        <v>0</v>
      </c>
      <c r="H45" s="42">
        <f t="shared" si="11"/>
        <v>0</v>
      </c>
      <c r="I45" s="309" t="s">
        <v>1281</v>
      </c>
      <c r="K45" s="277"/>
    </row>
    <row r="46" spans="1:12" ht="20.100000000000001" customHeight="1" x14ac:dyDescent="0.2">
      <c r="A46" s="251" t="s">
        <v>1187</v>
      </c>
      <c r="B46" s="38" t="str">
        <f t="shared" si="0"/>
        <v>Estructura Metalica con cubierta Termopanel</v>
      </c>
      <c r="C46" s="39"/>
      <c r="D46" s="40" t="str">
        <f t="shared" si="1"/>
        <v>gl</v>
      </c>
      <c r="E46" s="67"/>
      <c r="F46" s="248">
        <f t="shared" si="3"/>
        <v>0</v>
      </c>
      <c r="G46" s="41">
        <f t="shared" si="9"/>
        <v>0</v>
      </c>
      <c r="H46" s="42">
        <f t="shared" si="11"/>
        <v>0</v>
      </c>
      <c r="I46" s="309" t="s">
        <v>1283</v>
      </c>
      <c r="K46" s="277"/>
    </row>
    <row r="47" spans="1:12" ht="20.100000000000001" customHeight="1" x14ac:dyDescent="0.2">
      <c r="A47" s="251" t="s">
        <v>1188</v>
      </c>
      <c r="B47" s="38" t="str">
        <f t="shared" si="0"/>
        <v>Torre metálica para tanque de reserva</v>
      </c>
      <c r="C47" s="39"/>
      <c r="D47" s="40" t="str">
        <f t="shared" si="1"/>
        <v>gl</v>
      </c>
      <c r="E47" s="67"/>
      <c r="F47" s="248">
        <f t="shared" si="3"/>
        <v>0</v>
      </c>
      <c r="G47" s="41">
        <f t="shared" si="9"/>
        <v>0</v>
      </c>
      <c r="H47" s="42">
        <f t="shared" si="11"/>
        <v>0</v>
      </c>
      <c r="I47" s="309" t="s">
        <v>1468</v>
      </c>
      <c r="K47" s="277"/>
    </row>
    <row r="48" spans="1:12" ht="20.100000000000001" customHeight="1" x14ac:dyDescent="0.2">
      <c r="A48" s="251" t="s">
        <v>1635</v>
      </c>
      <c r="B48" s="38" t="str">
        <f t="shared" si="0"/>
        <v>Chapa miniwave y estructura de soporte</v>
      </c>
      <c r="C48" s="39"/>
      <c r="D48" s="40" t="str">
        <f t="shared" si="1"/>
        <v>gl</v>
      </c>
      <c r="E48" s="67"/>
      <c r="F48" s="248">
        <f t="shared" si="3"/>
        <v>0</v>
      </c>
      <c r="G48" s="41">
        <f t="shared" si="9"/>
        <v>0</v>
      </c>
      <c r="H48" s="42"/>
      <c r="I48" s="315" t="s">
        <v>1610</v>
      </c>
      <c r="K48" s="277"/>
    </row>
    <row r="49" spans="1:12" ht="20.100000000000001" customHeight="1" x14ac:dyDescent="0.2">
      <c r="A49" s="310">
        <v>11</v>
      </c>
      <c r="B49" s="276" t="str">
        <f t="shared" si="0"/>
        <v>CIELORRASOS</v>
      </c>
      <c r="C49" s="39"/>
      <c r="D49" s="40">
        <f t="shared" si="1"/>
        <v>0</v>
      </c>
      <c r="E49" s="67"/>
      <c r="F49" s="248" t="str">
        <f t="shared" si="3"/>
        <v/>
      </c>
      <c r="G49" s="41">
        <f t="shared" si="9"/>
        <v>0</v>
      </c>
      <c r="H49" s="42">
        <f t="shared" si="11"/>
        <v>0</v>
      </c>
      <c r="I49" s="309" t="s">
        <v>1250</v>
      </c>
      <c r="K49" s="277"/>
    </row>
    <row r="50" spans="1:12" ht="20.100000000000001" customHeight="1" x14ac:dyDescent="0.2">
      <c r="A50" s="251" t="s">
        <v>1208</v>
      </c>
      <c r="B50" s="38" t="str">
        <f t="shared" si="0"/>
        <v>Cielorraso suspendido placa cementicia</v>
      </c>
      <c r="C50" s="39"/>
      <c r="D50" s="40" t="str">
        <f t="shared" si="1"/>
        <v>m2</v>
      </c>
      <c r="E50" s="67"/>
      <c r="F50" s="248">
        <f t="shared" si="3"/>
        <v>0</v>
      </c>
      <c r="G50" s="41">
        <f t="shared" si="9"/>
        <v>0</v>
      </c>
      <c r="H50" s="42">
        <f t="shared" si="11"/>
        <v>0</v>
      </c>
      <c r="I50" s="309" t="s">
        <v>1375</v>
      </c>
      <c r="K50" s="277"/>
    </row>
    <row r="51" spans="1:12" ht="20.100000000000001" customHeight="1" x14ac:dyDescent="0.2">
      <c r="A51" s="310">
        <v>12</v>
      </c>
      <c r="B51" s="276" t="str">
        <f t="shared" si="0"/>
        <v>REVESTIMIENTOS</v>
      </c>
      <c r="C51" s="39"/>
      <c r="D51" s="40">
        <f t="shared" si="1"/>
        <v>0</v>
      </c>
      <c r="E51" s="67"/>
      <c r="F51" s="248" t="str">
        <f t="shared" si="3"/>
        <v/>
      </c>
      <c r="G51" s="41">
        <f t="shared" si="9"/>
        <v>0</v>
      </c>
      <c r="H51" s="42">
        <f t="shared" si="11"/>
        <v>0</v>
      </c>
      <c r="I51" s="309" t="s">
        <v>1252</v>
      </c>
      <c r="K51" s="277"/>
    </row>
    <row r="52" spans="1:12" ht="20.100000000000001" customHeight="1" x14ac:dyDescent="0.2">
      <c r="A52" s="251" t="s">
        <v>1189</v>
      </c>
      <c r="B52" s="38" t="str">
        <f t="shared" si="0"/>
        <v>Revestimiento cerámico</v>
      </c>
      <c r="C52" s="39"/>
      <c r="D52" s="40" t="str">
        <f t="shared" si="1"/>
        <v>m2</v>
      </c>
      <c r="E52" s="67"/>
      <c r="F52" s="248">
        <f t="shared" si="3"/>
        <v>0</v>
      </c>
      <c r="G52" s="41">
        <f t="shared" si="9"/>
        <v>0</v>
      </c>
      <c r="H52" s="42">
        <f t="shared" si="11"/>
        <v>0</v>
      </c>
      <c r="I52" s="309" t="s">
        <v>1253</v>
      </c>
      <c r="K52" s="277"/>
    </row>
    <row r="53" spans="1:12" ht="20.100000000000001" customHeight="1" x14ac:dyDescent="0.2">
      <c r="A53" s="251" t="s">
        <v>1190</v>
      </c>
      <c r="B53" s="38" t="str">
        <f t="shared" si="0"/>
        <v>Revestimiento tipo Iggam</v>
      </c>
      <c r="C53" s="39"/>
      <c r="D53" s="40" t="str">
        <f t="shared" si="1"/>
        <v>m2</v>
      </c>
      <c r="E53" s="67"/>
      <c r="F53" s="248">
        <f t="shared" si="3"/>
        <v>0</v>
      </c>
      <c r="G53" s="41">
        <f t="shared" si="9"/>
        <v>0</v>
      </c>
      <c r="H53" s="42">
        <f t="shared" si="11"/>
        <v>0</v>
      </c>
      <c r="I53" s="309" t="s">
        <v>1581</v>
      </c>
      <c r="K53" s="277"/>
    </row>
    <row r="54" spans="1:12" ht="20.100000000000001" customHeight="1" x14ac:dyDescent="0.2">
      <c r="A54" s="310">
        <v>13</v>
      </c>
      <c r="B54" s="276" t="str">
        <f t="shared" si="0"/>
        <v>PISOS, ZOCALOS, UMBRALES Y ANTEPECHOS</v>
      </c>
      <c r="C54" s="39"/>
      <c r="D54" s="40">
        <f t="shared" si="1"/>
        <v>0</v>
      </c>
      <c r="E54" s="67"/>
      <c r="F54" s="248" t="str">
        <f t="shared" si="3"/>
        <v/>
      </c>
      <c r="G54" s="41">
        <f t="shared" si="9"/>
        <v>0</v>
      </c>
      <c r="H54" s="42">
        <f t="shared" si="11"/>
        <v>0</v>
      </c>
      <c r="I54" s="309" t="s">
        <v>1259</v>
      </c>
      <c r="K54" s="277"/>
    </row>
    <row r="55" spans="1:12" ht="20.100000000000001" customHeight="1" x14ac:dyDescent="0.2">
      <c r="A55" s="251" t="s">
        <v>1191</v>
      </c>
      <c r="B55" s="38" t="str">
        <f t="shared" si="0"/>
        <v>Piso granítico (0,30x0,30)</v>
      </c>
      <c r="C55" s="281"/>
      <c r="D55" s="40" t="str">
        <f t="shared" si="1"/>
        <v>m2</v>
      </c>
      <c r="E55" s="67"/>
      <c r="F55" s="248">
        <f t="shared" si="3"/>
        <v>0</v>
      </c>
      <c r="G55" s="41">
        <f t="shared" si="9"/>
        <v>0</v>
      </c>
      <c r="H55" s="32"/>
      <c r="I55" s="309" t="s">
        <v>1404</v>
      </c>
      <c r="K55" s="277"/>
    </row>
    <row r="56" spans="1:12" ht="20.100000000000001" customHeight="1" x14ac:dyDescent="0.2">
      <c r="A56" s="251" t="s">
        <v>1620</v>
      </c>
      <c r="B56" s="38" t="str">
        <f t="shared" si="0"/>
        <v>Piso cemento alisado</v>
      </c>
      <c r="C56" s="278"/>
      <c r="D56" s="40" t="str">
        <f t="shared" si="1"/>
        <v>m2</v>
      </c>
      <c r="E56" s="67"/>
      <c r="F56" s="248">
        <f t="shared" si="3"/>
        <v>0</v>
      </c>
      <c r="G56" s="41">
        <f t="shared" si="9"/>
        <v>0</v>
      </c>
      <c r="H56" s="32"/>
      <c r="I56" s="309" t="s">
        <v>1411</v>
      </c>
      <c r="K56" s="277"/>
    </row>
    <row r="57" spans="1:12" ht="20.100000000000001" customHeight="1" x14ac:dyDescent="0.2">
      <c r="A57" s="251" t="s">
        <v>1621</v>
      </c>
      <c r="B57" s="38" t="str">
        <f t="shared" si="0"/>
        <v>Zócalo de madera</v>
      </c>
      <c r="C57" s="20"/>
      <c r="D57" s="40" t="str">
        <f t="shared" si="1"/>
        <v>ml</v>
      </c>
      <c r="E57" s="67"/>
      <c r="F57" s="248">
        <f t="shared" si="3"/>
        <v>0</v>
      </c>
      <c r="G57" s="41">
        <f t="shared" si="9"/>
        <v>0</v>
      </c>
      <c r="H57" s="32"/>
      <c r="I57" s="309" t="s">
        <v>1431</v>
      </c>
      <c r="K57" s="277"/>
      <c r="L57" s="277"/>
    </row>
    <row r="58" spans="1:12" ht="20.100000000000001" customHeight="1" x14ac:dyDescent="0.2">
      <c r="A58" s="251" t="s">
        <v>1622</v>
      </c>
      <c r="B58" s="38" t="str">
        <f t="shared" si="0"/>
        <v>Zócalo hormigón</v>
      </c>
      <c r="C58" s="278"/>
      <c r="D58" s="40" t="str">
        <f t="shared" si="1"/>
        <v>ml</v>
      </c>
      <c r="E58" s="67"/>
      <c r="F58" s="248">
        <f t="shared" si="3"/>
        <v>0</v>
      </c>
      <c r="G58" s="41">
        <f t="shared" si="4"/>
        <v>0</v>
      </c>
      <c r="H58" s="32"/>
      <c r="I58" s="309" t="s">
        <v>1263</v>
      </c>
      <c r="K58" s="277"/>
      <c r="L58" s="277"/>
    </row>
    <row r="59" spans="1:12" ht="20.100000000000001" customHeight="1" x14ac:dyDescent="0.2">
      <c r="A59" s="251" t="s">
        <v>1623</v>
      </c>
      <c r="B59" s="38" t="str">
        <f t="shared" ref="B59:B86" si="12">IF(I59="","",VLOOKUP(I59,Tabla_Items,2,FALSE))</f>
        <v>Umbrales y solias de granito natural</v>
      </c>
      <c r="C59" s="39"/>
      <c r="D59" s="40" t="str">
        <f t="shared" ref="D59:D86" si="13">IF(I59="","",VLOOKUP(I59,Tabla_Items,3,FALSE))</f>
        <v>ml</v>
      </c>
      <c r="E59" s="67"/>
      <c r="F59" s="248">
        <f t="shared" si="3"/>
        <v>0</v>
      </c>
      <c r="G59" s="41">
        <f t="shared" si="4"/>
        <v>0</v>
      </c>
      <c r="H59" s="42">
        <f t="shared" ref="H59:H94" si="14">IF($G$101=0,0,G59/$G$101)</f>
        <v>0</v>
      </c>
      <c r="I59" s="309" t="s">
        <v>1265</v>
      </c>
      <c r="K59" s="277"/>
    </row>
    <row r="60" spans="1:12" ht="20.100000000000001" customHeight="1" x14ac:dyDescent="0.2">
      <c r="A60" s="251" t="s">
        <v>1624</v>
      </c>
      <c r="B60" s="38" t="str">
        <f t="shared" si="12"/>
        <v>Antepechos de chapa</v>
      </c>
      <c r="C60" s="39"/>
      <c r="D60" s="40" t="str">
        <f t="shared" si="13"/>
        <v>ml</v>
      </c>
      <c r="E60" s="67"/>
      <c r="F60" s="248">
        <f t="shared" si="3"/>
        <v>0</v>
      </c>
      <c r="G60" s="41">
        <f t="shared" si="4"/>
        <v>0</v>
      </c>
      <c r="H60" s="42">
        <f t="shared" si="14"/>
        <v>0</v>
      </c>
      <c r="I60" s="309" t="s">
        <v>1583</v>
      </c>
      <c r="K60" s="277"/>
    </row>
    <row r="61" spans="1:12" ht="20.100000000000001" customHeight="1" x14ac:dyDescent="0.2">
      <c r="A61" s="310">
        <v>14</v>
      </c>
      <c r="B61" s="276" t="str">
        <f t="shared" si="12"/>
        <v>MESADAS</v>
      </c>
      <c r="C61" s="39"/>
      <c r="D61" s="40">
        <f t="shared" si="13"/>
        <v>0</v>
      </c>
      <c r="E61" s="67"/>
      <c r="F61" s="248" t="str">
        <f t="shared" si="3"/>
        <v/>
      </c>
      <c r="G61" s="41">
        <f t="shared" si="4"/>
        <v>0</v>
      </c>
      <c r="H61" s="42">
        <f t="shared" si="14"/>
        <v>0</v>
      </c>
      <c r="I61" s="309" t="s">
        <v>1266</v>
      </c>
      <c r="K61" s="277"/>
    </row>
    <row r="62" spans="1:12" ht="20.100000000000001" customHeight="1" x14ac:dyDescent="0.2">
      <c r="A62" s="251" t="s">
        <v>1209</v>
      </c>
      <c r="B62" s="38" t="str">
        <f t="shared" si="12"/>
        <v>Mesada granito natural</v>
      </c>
      <c r="C62" s="39"/>
      <c r="D62" s="40" t="str">
        <f t="shared" si="13"/>
        <v>m2</v>
      </c>
      <c r="E62" s="67"/>
      <c r="F62" s="248">
        <f t="shared" si="3"/>
        <v>0</v>
      </c>
      <c r="G62" s="41">
        <f t="shared" si="4"/>
        <v>0</v>
      </c>
      <c r="H62" s="42">
        <f t="shared" si="14"/>
        <v>0</v>
      </c>
      <c r="I62" s="309" t="s">
        <v>1267</v>
      </c>
      <c r="K62" s="277"/>
    </row>
    <row r="63" spans="1:12" ht="20.100000000000001" customHeight="1" x14ac:dyDescent="0.2">
      <c r="A63" s="310">
        <v>15</v>
      </c>
      <c r="B63" s="276" t="str">
        <f t="shared" si="12"/>
        <v>CARPINTERIAS</v>
      </c>
      <c r="C63" s="39"/>
      <c r="D63" s="40">
        <f t="shared" si="13"/>
        <v>0</v>
      </c>
      <c r="E63" s="67"/>
      <c r="F63" s="248" t="str">
        <f t="shared" si="3"/>
        <v/>
      </c>
      <c r="G63" s="41">
        <f t="shared" si="4"/>
        <v>0</v>
      </c>
      <c r="H63" s="42">
        <f t="shared" si="14"/>
        <v>0</v>
      </c>
      <c r="I63" s="309" t="s">
        <v>1277</v>
      </c>
      <c r="K63" s="277"/>
    </row>
    <row r="64" spans="1:12" ht="20.100000000000001" customHeight="1" x14ac:dyDescent="0.2">
      <c r="A64" s="251" t="s">
        <v>1210</v>
      </c>
      <c r="B64" s="38" t="str">
        <f t="shared" si="12"/>
        <v>Carpintería madera</v>
      </c>
      <c r="C64" s="39"/>
      <c r="D64" s="40" t="str">
        <f t="shared" si="13"/>
        <v>gl</v>
      </c>
      <c r="E64" s="67"/>
      <c r="F64" s="248">
        <f t="shared" si="3"/>
        <v>0</v>
      </c>
      <c r="G64" s="41">
        <f t="shared" si="4"/>
        <v>0</v>
      </c>
      <c r="H64" s="42">
        <f t="shared" si="14"/>
        <v>0</v>
      </c>
      <c r="I64" s="309" t="s">
        <v>1278</v>
      </c>
      <c r="K64" s="277"/>
    </row>
    <row r="65" spans="1:11" ht="20.100000000000001" customHeight="1" x14ac:dyDescent="0.2">
      <c r="A65" s="251" t="s">
        <v>1302</v>
      </c>
      <c r="B65" s="38" t="str">
        <f t="shared" si="12"/>
        <v>Carpintería metálica</v>
      </c>
      <c r="C65" s="39"/>
      <c r="D65" s="40" t="str">
        <f t="shared" si="13"/>
        <v>gl</v>
      </c>
      <c r="E65" s="67"/>
      <c r="F65" s="248">
        <f t="shared" si="3"/>
        <v>0</v>
      </c>
      <c r="G65" s="41">
        <f t="shared" si="4"/>
        <v>0</v>
      </c>
      <c r="H65" s="42">
        <f t="shared" si="14"/>
        <v>0</v>
      </c>
      <c r="I65" s="309" t="s">
        <v>1279</v>
      </c>
      <c r="K65" s="277"/>
    </row>
    <row r="66" spans="1:11" ht="20.100000000000001" customHeight="1" x14ac:dyDescent="0.2">
      <c r="A66" s="251" t="s">
        <v>1303</v>
      </c>
      <c r="B66" s="38" t="str">
        <f t="shared" si="12"/>
        <v>Carpintería aluminio</v>
      </c>
      <c r="C66" s="39"/>
      <c r="D66" s="40" t="str">
        <f t="shared" si="13"/>
        <v>gl</v>
      </c>
      <c r="E66" s="67"/>
      <c r="F66" s="248">
        <f t="shared" si="3"/>
        <v>0</v>
      </c>
      <c r="G66" s="41">
        <f t="shared" si="4"/>
        <v>0</v>
      </c>
      <c r="H66" s="42">
        <f t="shared" si="14"/>
        <v>0</v>
      </c>
      <c r="I66" s="309" t="s">
        <v>1280</v>
      </c>
      <c r="K66" s="277"/>
    </row>
    <row r="67" spans="1:11" ht="20.100000000000001" customHeight="1" x14ac:dyDescent="0.2">
      <c r="A67" s="310">
        <v>16</v>
      </c>
      <c r="B67" s="276" t="str">
        <f t="shared" si="12"/>
        <v>VIDRIOS Y ESPEJOS</v>
      </c>
      <c r="C67" s="39"/>
      <c r="D67" s="40">
        <f t="shared" si="13"/>
        <v>0</v>
      </c>
      <c r="E67" s="67"/>
      <c r="F67" s="248" t="str">
        <f t="shared" si="3"/>
        <v/>
      </c>
      <c r="G67" s="41">
        <f t="shared" si="4"/>
        <v>0</v>
      </c>
      <c r="H67" s="42">
        <f t="shared" si="14"/>
        <v>0</v>
      </c>
      <c r="I67" s="309" t="s">
        <v>1268</v>
      </c>
      <c r="K67" s="277"/>
    </row>
    <row r="68" spans="1:11" ht="20.100000000000001" customHeight="1" x14ac:dyDescent="0.2">
      <c r="A68" s="251" t="s">
        <v>1211</v>
      </c>
      <c r="B68" s="38" t="str">
        <f t="shared" si="12"/>
        <v>Doble Vidrio Hermético (3+3-9+4)</v>
      </c>
      <c r="C68" s="39"/>
      <c r="D68" s="40" t="str">
        <f t="shared" si="13"/>
        <v>m2</v>
      </c>
      <c r="E68" s="67"/>
      <c r="F68" s="248">
        <f t="shared" si="3"/>
        <v>0</v>
      </c>
      <c r="G68" s="41">
        <f t="shared" si="4"/>
        <v>0</v>
      </c>
      <c r="H68" s="42">
        <f t="shared" si="14"/>
        <v>0</v>
      </c>
      <c r="I68" s="309" t="s">
        <v>1585</v>
      </c>
      <c r="K68" s="277"/>
    </row>
    <row r="69" spans="1:11" ht="20.100000000000001" customHeight="1" x14ac:dyDescent="0.2">
      <c r="A69" s="251" t="s">
        <v>1212</v>
      </c>
      <c r="B69" s="38" t="str">
        <f t="shared" si="12"/>
        <v>Espejos</v>
      </c>
      <c r="C69" s="39"/>
      <c r="D69" s="40" t="str">
        <f t="shared" si="13"/>
        <v>m2</v>
      </c>
      <c r="E69" s="67"/>
      <c r="F69" s="248">
        <f t="shared" si="3"/>
        <v>0</v>
      </c>
      <c r="G69" s="41">
        <f t="shared" si="4"/>
        <v>0</v>
      </c>
      <c r="H69" s="42">
        <f t="shared" si="14"/>
        <v>0</v>
      </c>
      <c r="I69" s="309" t="s">
        <v>1270</v>
      </c>
      <c r="K69" s="277"/>
    </row>
    <row r="70" spans="1:11" ht="20.100000000000001" customHeight="1" x14ac:dyDescent="0.2">
      <c r="A70" s="310">
        <v>17</v>
      </c>
      <c r="B70" s="276" t="str">
        <f t="shared" si="12"/>
        <v>PINTURAS</v>
      </c>
      <c r="C70" s="39"/>
      <c r="D70" s="40">
        <f t="shared" si="13"/>
        <v>0</v>
      </c>
      <c r="E70" s="67"/>
      <c r="F70" s="248" t="str">
        <f t="shared" si="3"/>
        <v/>
      </c>
      <c r="G70" s="41">
        <f t="shared" si="4"/>
        <v>0</v>
      </c>
      <c r="H70" s="42">
        <f t="shared" si="14"/>
        <v>0</v>
      </c>
      <c r="I70" s="309" t="s">
        <v>1271</v>
      </c>
      <c r="K70" s="277"/>
    </row>
    <row r="71" spans="1:11" ht="20.100000000000001" customHeight="1" x14ac:dyDescent="0.2">
      <c r="A71" s="251" t="s">
        <v>1192</v>
      </c>
      <c r="B71" s="38" t="str">
        <f t="shared" si="12"/>
        <v>Látex muro interior</v>
      </c>
      <c r="C71" s="39"/>
      <c r="D71" s="40" t="str">
        <f t="shared" si="13"/>
        <v>m2</v>
      </c>
      <c r="E71" s="67"/>
      <c r="F71" s="248">
        <f t="shared" si="3"/>
        <v>0</v>
      </c>
      <c r="G71" s="41">
        <f t="shared" si="4"/>
        <v>0</v>
      </c>
      <c r="H71" s="42">
        <f t="shared" si="14"/>
        <v>0</v>
      </c>
      <c r="I71" s="309" t="s">
        <v>1272</v>
      </c>
      <c r="K71" s="277"/>
    </row>
    <row r="72" spans="1:11" ht="20.100000000000001" customHeight="1" x14ac:dyDescent="0.2">
      <c r="A72" s="251" t="s">
        <v>1193</v>
      </c>
      <c r="B72" s="38" t="str">
        <f t="shared" si="12"/>
        <v>Látex muro exterior</v>
      </c>
      <c r="C72" s="39"/>
      <c r="D72" s="40" t="str">
        <f t="shared" si="13"/>
        <v>m2</v>
      </c>
      <c r="E72" s="67"/>
      <c r="F72" s="248">
        <f t="shared" si="3"/>
        <v>0</v>
      </c>
      <c r="G72" s="41">
        <f t="shared" si="4"/>
        <v>0</v>
      </c>
      <c r="H72" s="42">
        <f t="shared" si="14"/>
        <v>0</v>
      </c>
      <c r="I72" s="309" t="s">
        <v>1273</v>
      </c>
      <c r="K72" s="277"/>
    </row>
    <row r="73" spans="1:11" ht="20.100000000000001" customHeight="1" x14ac:dyDescent="0.2">
      <c r="A73" s="251" t="s">
        <v>1625</v>
      </c>
      <c r="B73" s="38" t="str">
        <f t="shared" si="12"/>
        <v xml:space="preserve">Látex cielorraso </v>
      </c>
      <c r="C73" s="39"/>
      <c r="D73" s="40" t="str">
        <f t="shared" si="13"/>
        <v>m2</v>
      </c>
      <c r="E73" s="67"/>
      <c r="F73" s="248">
        <f t="shared" si="3"/>
        <v>0</v>
      </c>
      <c r="G73" s="41">
        <f t="shared" si="4"/>
        <v>0</v>
      </c>
      <c r="H73" s="42">
        <f t="shared" si="14"/>
        <v>0</v>
      </c>
      <c r="I73" s="309" t="s">
        <v>1275</v>
      </c>
      <c r="K73" s="277"/>
    </row>
    <row r="74" spans="1:11" ht="20.100000000000001" customHeight="1" x14ac:dyDescent="0.2">
      <c r="A74" s="251" t="s">
        <v>1626</v>
      </c>
      <c r="B74" s="38" t="str">
        <f t="shared" si="12"/>
        <v>Esmalte sintético sobre carpintería madera</v>
      </c>
      <c r="C74" s="39"/>
      <c r="D74" s="40" t="str">
        <f t="shared" si="13"/>
        <v>m2</v>
      </c>
      <c r="E74" s="67"/>
      <c r="F74" s="248">
        <f t="shared" si="3"/>
        <v>0</v>
      </c>
      <c r="G74" s="41">
        <f t="shared" si="4"/>
        <v>0</v>
      </c>
      <c r="H74" s="42">
        <f t="shared" si="14"/>
        <v>0</v>
      </c>
      <c r="I74" s="309" t="s">
        <v>1276</v>
      </c>
      <c r="K74" s="277"/>
    </row>
    <row r="75" spans="1:11" ht="20.100000000000001" customHeight="1" x14ac:dyDescent="0.2">
      <c r="A75" s="251" t="s">
        <v>1627</v>
      </c>
      <c r="B75" s="38" t="str">
        <f t="shared" si="12"/>
        <v>Esmalte sintético sobre carpintería metálica y herrería</v>
      </c>
      <c r="C75" s="39"/>
      <c r="D75" s="40" t="str">
        <f t="shared" si="13"/>
        <v>m2</v>
      </c>
      <c r="E75" s="67"/>
      <c r="F75" s="248">
        <f t="shared" si="3"/>
        <v>0</v>
      </c>
      <c r="G75" s="41">
        <f t="shared" si="4"/>
        <v>0</v>
      </c>
      <c r="H75" s="42">
        <f t="shared" si="14"/>
        <v>0</v>
      </c>
      <c r="I75" s="309" t="s">
        <v>1274</v>
      </c>
      <c r="K75" s="277"/>
    </row>
    <row r="76" spans="1:11" ht="20.100000000000001" customHeight="1" x14ac:dyDescent="0.2">
      <c r="A76" s="310">
        <v>18</v>
      </c>
      <c r="B76" s="276" t="str">
        <f t="shared" si="12"/>
        <v>INSTALACIONES ELECTRICA</v>
      </c>
      <c r="C76" s="39"/>
      <c r="D76" s="40" t="str">
        <f t="shared" si="13"/>
        <v>gl</v>
      </c>
      <c r="E76" s="67"/>
      <c r="F76" s="248" t="str">
        <f t="shared" si="3"/>
        <v/>
      </c>
      <c r="G76" s="41">
        <f t="shared" si="4"/>
        <v>0</v>
      </c>
      <c r="H76" s="42">
        <f t="shared" si="14"/>
        <v>0</v>
      </c>
      <c r="I76" s="309" t="s">
        <v>1284</v>
      </c>
      <c r="K76" s="277"/>
    </row>
    <row r="77" spans="1:11" ht="20.100000000000001" customHeight="1" x14ac:dyDescent="0.2">
      <c r="A77" s="251" t="s">
        <v>1213</v>
      </c>
      <c r="B77" s="38" t="str">
        <f t="shared" si="12"/>
        <v>Instalación eléctrica - Instalación y cableado</v>
      </c>
      <c r="C77" s="39"/>
      <c r="D77" s="40" t="str">
        <f t="shared" si="13"/>
        <v>gl</v>
      </c>
      <c r="E77" s="67"/>
      <c r="F77" s="248">
        <f t="shared" si="3"/>
        <v>0</v>
      </c>
      <c r="G77" s="41">
        <f t="shared" si="4"/>
        <v>0</v>
      </c>
      <c r="H77" s="42">
        <f t="shared" si="14"/>
        <v>0</v>
      </c>
      <c r="I77" s="309" t="s">
        <v>1285</v>
      </c>
      <c r="K77" s="277"/>
    </row>
    <row r="78" spans="1:11" ht="20.100000000000001" customHeight="1" x14ac:dyDescent="0.2">
      <c r="A78" s="251" t="s">
        <v>1214</v>
      </c>
      <c r="B78" s="38" t="str">
        <f t="shared" si="12"/>
        <v>Instalación eléctrica - Corrientes débiles</v>
      </c>
      <c r="C78" s="39"/>
      <c r="D78" s="40" t="str">
        <f t="shared" si="13"/>
        <v>gl</v>
      </c>
      <c r="E78" s="67"/>
      <c r="F78" s="248">
        <f t="shared" si="3"/>
        <v>0</v>
      </c>
      <c r="G78" s="41">
        <f t="shared" si="4"/>
        <v>0</v>
      </c>
      <c r="H78" s="42">
        <f t="shared" si="14"/>
        <v>0</v>
      </c>
      <c r="I78" s="309" t="s">
        <v>1287</v>
      </c>
      <c r="K78" s="277"/>
    </row>
    <row r="79" spans="1:11" ht="20.100000000000001" customHeight="1" x14ac:dyDescent="0.2">
      <c r="A79" s="251" t="s">
        <v>1215</v>
      </c>
      <c r="B79" s="38" t="str">
        <f t="shared" si="12"/>
        <v>Instalación eléctrica - Cañerias y/o bandejas</v>
      </c>
      <c r="C79" s="39"/>
      <c r="D79" s="40" t="str">
        <f t="shared" si="13"/>
        <v>gl</v>
      </c>
      <c r="E79" s="67"/>
      <c r="F79" s="248">
        <f t="shared" si="3"/>
        <v>0</v>
      </c>
      <c r="G79" s="41">
        <f t="shared" si="4"/>
        <v>0</v>
      </c>
      <c r="H79" s="42">
        <f t="shared" si="14"/>
        <v>0</v>
      </c>
      <c r="I79" s="309" t="s">
        <v>1503</v>
      </c>
      <c r="K79" s="277"/>
    </row>
    <row r="80" spans="1:11" ht="20.100000000000001" customHeight="1" x14ac:dyDescent="0.2">
      <c r="A80" s="251" t="s">
        <v>1629</v>
      </c>
      <c r="B80" s="38" t="str">
        <f t="shared" si="12"/>
        <v>Instalación eléctrica - Artefactos iluminación</v>
      </c>
      <c r="C80" s="39"/>
      <c r="D80" s="40" t="str">
        <f t="shared" si="13"/>
        <v>gl</v>
      </c>
      <c r="E80" s="67"/>
      <c r="F80" s="248">
        <f t="shared" si="3"/>
        <v>0</v>
      </c>
      <c r="G80" s="41">
        <f t="shared" si="4"/>
        <v>0</v>
      </c>
      <c r="H80" s="42">
        <f t="shared" si="14"/>
        <v>0</v>
      </c>
      <c r="I80" s="309" t="s">
        <v>1286</v>
      </c>
      <c r="K80" s="277"/>
    </row>
    <row r="81" spans="1:11" ht="20.100000000000001" customHeight="1" x14ac:dyDescent="0.2">
      <c r="A81" s="310">
        <v>19</v>
      </c>
      <c r="B81" s="276" t="str">
        <f t="shared" si="12"/>
        <v>INSTALACIONES SANITARIA</v>
      </c>
      <c r="C81" s="39"/>
      <c r="D81" s="40" t="str">
        <f t="shared" si="13"/>
        <v>gl</v>
      </c>
      <c r="E81" s="67"/>
      <c r="F81" s="248" t="str">
        <f t="shared" si="3"/>
        <v/>
      </c>
      <c r="G81" s="41">
        <f t="shared" si="4"/>
        <v>0</v>
      </c>
      <c r="H81" s="42">
        <f t="shared" si="14"/>
        <v>0</v>
      </c>
      <c r="I81" s="309" t="s">
        <v>1288</v>
      </c>
      <c r="K81" s="277"/>
    </row>
    <row r="82" spans="1:11" ht="20.100000000000001" customHeight="1" x14ac:dyDescent="0.2">
      <c r="A82" s="251" t="s">
        <v>1194</v>
      </c>
      <c r="B82" s="38" t="str">
        <f t="shared" si="12"/>
        <v>Instalación sanitaria - Base de cloacas</v>
      </c>
      <c r="C82" s="39"/>
      <c r="D82" s="40" t="str">
        <f t="shared" si="13"/>
        <v>gl</v>
      </c>
      <c r="E82" s="67"/>
      <c r="F82" s="248">
        <f t="shared" si="3"/>
        <v>0</v>
      </c>
      <c r="G82" s="41">
        <f t="shared" si="4"/>
        <v>0</v>
      </c>
      <c r="H82" s="42">
        <f t="shared" si="14"/>
        <v>0</v>
      </c>
      <c r="I82" s="309" t="s">
        <v>1289</v>
      </c>
      <c r="K82" s="277"/>
    </row>
    <row r="83" spans="1:11" ht="20.100000000000001" customHeight="1" x14ac:dyDescent="0.2">
      <c r="A83" s="251" t="s">
        <v>1195</v>
      </c>
      <c r="B83" s="38" t="str">
        <f t="shared" si="12"/>
        <v>Instalación sanitaria - Provisión de agua potable</v>
      </c>
      <c r="C83" s="39"/>
      <c r="D83" s="40" t="str">
        <f t="shared" si="13"/>
        <v>gl</v>
      </c>
      <c r="E83" s="67"/>
      <c r="F83" s="248">
        <f t="shared" si="3"/>
        <v>0</v>
      </c>
      <c r="G83" s="41">
        <f t="shared" si="4"/>
        <v>0</v>
      </c>
      <c r="H83" s="42">
        <f t="shared" si="14"/>
        <v>0</v>
      </c>
      <c r="I83" s="309" t="s">
        <v>1290</v>
      </c>
      <c r="K83" s="277"/>
    </row>
    <row r="84" spans="1:11" ht="20.100000000000001" customHeight="1" x14ac:dyDescent="0.2">
      <c r="A84" s="251" t="s">
        <v>1196</v>
      </c>
      <c r="B84" s="38" t="str">
        <f t="shared" si="12"/>
        <v>Instalación sanitaria - Artefactos y accesorios</v>
      </c>
      <c r="C84" s="39"/>
      <c r="D84" s="40" t="str">
        <f t="shared" si="13"/>
        <v>gl</v>
      </c>
      <c r="E84" s="67"/>
      <c r="F84" s="248">
        <f t="shared" si="3"/>
        <v>0</v>
      </c>
      <c r="G84" s="41">
        <f t="shared" si="4"/>
        <v>0</v>
      </c>
      <c r="H84" s="42">
        <f t="shared" si="14"/>
        <v>0</v>
      </c>
      <c r="I84" s="309" t="s">
        <v>1291</v>
      </c>
      <c r="K84" s="277"/>
    </row>
    <row r="85" spans="1:11" ht="20.100000000000001" customHeight="1" x14ac:dyDescent="0.2">
      <c r="A85" s="251" t="s">
        <v>1304</v>
      </c>
      <c r="B85" s="38" t="str">
        <f t="shared" si="12"/>
        <v>Instalación sanitaria - Grifería</v>
      </c>
      <c r="C85" s="39"/>
      <c r="D85" s="40" t="str">
        <f t="shared" si="13"/>
        <v>gl</v>
      </c>
      <c r="E85" s="67"/>
      <c r="F85" s="248">
        <f t="shared" si="3"/>
        <v>0</v>
      </c>
      <c r="G85" s="41">
        <f t="shared" si="4"/>
        <v>0</v>
      </c>
      <c r="H85" s="42">
        <f t="shared" si="14"/>
        <v>0</v>
      </c>
      <c r="I85" s="309" t="s">
        <v>1292</v>
      </c>
      <c r="K85" s="277"/>
    </row>
    <row r="86" spans="1:11" ht="20.100000000000001" customHeight="1" x14ac:dyDescent="0.2">
      <c r="A86" s="310">
        <v>20</v>
      </c>
      <c r="B86" s="276" t="str">
        <f t="shared" si="12"/>
        <v>INSTALACION TERMOMECANICA</v>
      </c>
      <c r="C86" s="39"/>
      <c r="D86" s="40" t="str">
        <f t="shared" si="13"/>
        <v>gl</v>
      </c>
      <c r="E86" s="67"/>
      <c r="F86" s="248">
        <f t="shared" si="3"/>
        <v>0</v>
      </c>
      <c r="G86" s="41">
        <f t="shared" si="4"/>
        <v>0</v>
      </c>
      <c r="H86" s="42">
        <f t="shared" si="14"/>
        <v>0</v>
      </c>
      <c r="I86" s="309" t="s">
        <v>1293</v>
      </c>
      <c r="K86" s="277"/>
    </row>
    <row r="87" spans="1:11" ht="20.100000000000001" customHeight="1" x14ac:dyDescent="0.2">
      <c r="A87" s="310">
        <v>21</v>
      </c>
      <c r="B87" s="276" t="str">
        <f t="shared" ref="B87:B99" si="15">IF(I87="","",VLOOKUP(I87,Tabla_Items,2,FALSE))</f>
        <v>INSTALACION SERVICIO CONTRA INCENDIOS</v>
      </c>
      <c r="C87" s="39"/>
      <c r="D87" s="40" t="str">
        <f t="shared" ref="D87:D99" si="16">IF(I87="","",VLOOKUP(I87,Tabla_Items,3,FALSE))</f>
        <v>gl</v>
      </c>
      <c r="E87" s="67"/>
      <c r="F87" s="248">
        <f t="shared" ref="F87:F99" si="17">IFERROR(VLOOKUP(A87,Tabla_Analisis_Precios,7,FALSE),"")</f>
        <v>0</v>
      </c>
      <c r="G87" s="41">
        <f t="shared" si="4"/>
        <v>0</v>
      </c>
      <c r="H87" s="42">
        <f t="shared" si="14"/>
        <v>0</v>
      </c>
      <c r="I87" s="309" t="s">
        <v>1294</v>
      </c>
      <c r="K87" s="277"/>
    </row>
    <row r="88" spans="1:11" ht="20.100000000000001" customHeight="1" x14ac:dyDescent="0.2">
      <c r="A88" s="310">
        <v>22</v>
      </c>
      <c r="B88" s="276" t="str">
        <f t="shared" si="15"/>
        <v>OBRAS EXTERIORES</v>
      </c>
      <c r="C88" s="39"/>
      <c r="D88" s="40">
        <f t="shared" si="16"/>
        <v>0</v>
      </c>
      <c r="E88" s="67"/>
      <c r="F88" s="248" t="str">
        <f t="shared" si="17"/>
        <v/>
      </c>
      <c r="G88" s="41">
        <f t="shared" si="4"/>
        <v>0</v>
      </c>
      <c r="H88" s="42">
        <f t="shared" si="14"/>
        <v>0</v>
      </c>
      <c r="I88" s="309" t="s">
        <v>1518</v>
      </c>
      <c r="K88" s="277"/>
    </row>
    <row r="89" spans="1:11" ht="20.100000000000001" customHeight="1" x14ac:dyDescent="0.2">
      <c r="A89" s="251" t="s">
        <v>1305</v>
      </c>
      <c r="B89" s="38" t="str">
        <f t="shared" si="15"/>
        <v>Parquización</v>
      </c>
      <c r="C89" s="39"/>
      <c r="D89" s="40" t="str">
        <f t="shared" si="16"/>
        <v>m2</v>
      </c>
      <c r="E89" s="67"/>
      <c r="F89" s="248">
        <f t="shared" si="17"/>
        <v>0</v>
      </c>
      <c r="G89" s="41">
        <f t="shared" ref="G89:G99" si="18">IF(E89=0,0,ROUND(E89*F89,2))</f>
        <v>0</v>
      </c>
      <c r="H89" s="42">
        <f t="shared" si="14"/>
        <v>0</v>
      </c>
      <c r="I89" s="309" t="s">
        <v>1519</v>
      </c>
      <c r="K89" s="277"/>
    </row>
    <row r="90" spans="1:11" ht="20.100000000000001" customHeight="1" x14ac:dyDescent="0.2">
      <c r="A90" s="251" t="s">
        <v>1306</v>
      </c>
      <c r="B90" s="38" t="str">
        <f t="shared" si="15"/>
        <v>Vereda municipal</v>
      </c>
      <c r="C90" s="39"/>
      <c r="D90" s="40" t="str">
        <f t="shared" si="16"/>
        <v>m2</v>
      </c>
      <c r="E90" s="67"/>
      <c r="F90" s="248">
        <f t="shared" si="17"/>
        <v>0</v>
      </c>
      <c r="G90" s="41">
        <f t="shared" si="18"/>
        <v>0</v>
      </c>
      <c r="H90" s="42">
        <f t="shared" si="14"/>
        <v>0</v>
      </c>
      <c r="I90" s="309" t="s">
        <v>1524</v>
      </c>
      <c r="K90" s="277"/>
    </row>
    <row r="91" spans="1:11" ht="20.100000000000001" customHeight="1" x14ac:dyDescent="0.2">
      <c r="A91" s="251" t="s">
        <v>1633</v>
      </c>
      <c r="B91" s="38" t="str">
        <f t="shared" si="15"/>
        <v>Estacionamiento y demarcación</v>
      </c>
      <c r="C91" s="39"/>
      <c r="D91" s="40" t="str">
        <f t="shared" si="16"/>
        <v>gl</v>
      </c>
      <c r="E91" s="67"/>
      <c r="F91" s="248">
        <f t="shared" si="17"/>
        <v>0</v>
      </c>
      <c r="G91" s="41">
        <f t="shared" si="18"/>
        <v>0</v>
      </c>
      <c r="H91" s="42"/>
      <c r="I91" s="309" t="s">
        <v>1522</v>
      </c>
      <c r="K91" s="277"/>
    </row>
    <row r="92" spans="1:11" ht="20.100000000000001" customHeight="1" x14ac:dyDescent="0.2">
      <c r="A92" s="310">
        <v>23</v>
      </c>
      <c r="B92" s="276" t="str">
        <f t="shared" si="15"/>
        <v>SEÑALETICA</v>
      </c>
      <c r="C92" s="39"/>
      <c r="D92" s="40">
        <f t="shared" si="16"/>
        <v>0</v>
      </c>
      <c r="E92" s="67"/>
      <c r="F92" s="248" t="str">
        <f t="shared" si="17"/>
        <v/>
      </c>
      <c r="G92" s="41">
        <f t="shared" si="18"/>
        <v>0</v>
      </c>
      <c r="H92" s="42">
        <f t="shared" si="14"/>
        <v>0</v>
      </c>
      <c r="I92" s="309" t="s">
        <v>1295</v>
      </c>
      <c r="K92" s="277"/>
    </row>
    <row r="93" spans="1:11" ht="20.100000000000001" customHeight="1" x14ac:dyDescent="0.2">
      <c r="A93" s="251" t="s">
        <v>1307</v>
      </c>
      <c r="B93" s="38" t="str">
        <f t="shared" si="15"/>
        <v xml:space="preserve">Señaletica Interna </v>
      </c>
      <c r="C93" s="39"/>
      <c r="D93" s="40" t="str">
        <f t="shared" si="16"/>
        <v>gl</v>
      </c>
      <c r="E93" s="67"/>
      <c r="F93" s="248">
        <f t="shared" si="17"/>
        <v>0</v>
      </c>
      <c r="G93" s="41">
        <f t="shared" si="18"/>
        <v>0</v>
      </c>
      <c r="H93" s="42">
        <f t="shared" si="14"/>
        <v>0</v>
      </c>
      <c r="I93" s="309" t="s">
        <v>1296</v>
      </c>
      <c r="K93" s="277"/>
    </row>
    <row r="94" spans="1:11" ht="20.100000000000001" customHeight="1" x14ac:dyDescent="0.2">
      <c r="A94" s="251" t="s">
        <v>1630</v>
      </c>
      <c r="B94" s="38" t="str">
        <f t="shared" si="15"/>
        <v>Cartel institucional</v>
      </c>
      <c r="C94" s="39"/>
      <c r="D94" s="40" t="str">
        <f t="shared" si="16"/>
        <v>gl</v>
      </c>
      <c r="E94" s="67"/>
      <c r="F94" s="248">
        <f t="shared" si="17"/>
        <v>0</v>
      </c>
      <c r="G94" s="41">
        <f t="shared" si="18"/>
        <v>0</v>
      </c>
      <c r="H94" s="42">
        <f t="shared" si="14"/>
        <v>0</v>
      </c>
      <c r="I94" s="309" t="s">
        <v>1535</v>
      </c>
      <c r="K94" s="277"/>
    </row>
    <row r="95" spans="1:11" ht="20.100000000000001" customHeight="1" x14ac:dyDescent="0.2">
      <c r="A95" s="310">
        <v>24</v>
      </c>
      <c r="B95" s="276" t="str">
        <f t="shared" si="15"/>
        <v>EQUIPAMIENTO</v>
      </c>
      <c r="C95" s="39"/>
      <c r="D95" s="40">
        <f t="shared" si="16"/>
        <v>0</v>
      </c>
      <c r="E95" s="67"/>
      <c r="F95" s="248" t="str">
        <f t="shared" si="17"/>
        <v/>
      </c>
      <c r="G95" s="41">
        <f t="shared" si="18"/>
        <v>0</v>
      </c>
      <c r="H95" s="42">
        <f t="shared" ref="H95:H99" si="19">IF($G$101=0,0,G95/$G$101)</f>
        <v>0</v>
      </c>
      <c r="I95" s="309" t="s">
        <v>1538</v>
      </c>
      <c r="K95" s="277"/>
    </row>
    <row r="96" spans="1:11" ht="20.100000000000001" customHeight="1" x14ac:dyDescent="0.2">
      <c r="A96" s="251" t="s">
        <v>1631</v>
      </c>
      <c r="B96" s="38" t="str">
        <f t="shared" si="15"/>
        <v>Bancos</v>
      </c>
      <c r="C96" s="39"/>
      <c r="D96" s="40" t="str">
        <f t="shared" si="16"/>
        <v>u</v>
      </c>
      <c r="E96" s="67"/>
      <c r="F96" s="248">
        <f t="shared" si="17"/>
        <v>0</v>
      </c>
      <c r="G96" s="41">
        <f t="shared" si="18"/>
        <v>0</v>
      </c>
      <c r="H96" s="42">
        <f t="shared" si="19"/>
        <v>0</v>
      </c>
      <c r="I96" s="309" t="s">
        <v>1589</v>
      </c>
      <c r="K96" s="277"/>
    </row>
    <row r="97" spans="1:11" ht="20.100000000000001" customHeight="1" x14ac:dyDescent="0.2">
      <c r="A97" s="251" t="s">
        <v>1632</v>
      </c>
      <c r="B97" s="38" t="str">
        <f t="shared" si="15"/>
        <v>Postes de hormigón armado</v>
      </c>
      <c r="D97" s="40" t="str">
        <f t="shared" si="16"/>
        <v>gl</v>
      </c>
      <c r="E97" s="67"/>
      <c r="F97" s="248">
        <f t="shared" si="17"/>
        <v>0</v>
      </c>
      <c r="G97" s="41">
        <f t="shared" si="18"/>
        <v>0</v>
      </c>
      <c r="H97" s="42">
        <f t="shared" si="19"/>
        <v>0</v>
      </c>
      <c r="I97" s="309" t="s">
        <v>1616</v>
      </c>
      <c r="K97" s="277"/>
    </row>
    <row r="98" spans="1:11" ht="20.100000000000001" customHeight="1" x14ac:dyDescent="0.2">
      <c r="A98" s="310">
        <v>25</v>
      </c>
      <c r="B98" s="276" t="str">
        <f>IF(I98="","",VLOOKUP(I98,Tabla_Items,2,FALSE))</f>
        <v xml:space="preserve">LIMPIEZA FINAL DE OBRA </v>
      </c>
      <c r="C98" s="39"/>
      <c r="D98" s="40" t="str">
        <f t="shared" si="16"/>
        <v>gl</v>
      </c>
      <c r="E98" s="67"/>
      <c r="F98" s="248">
        <f t="shared" si="17"/>
        <v>0</v>
      </c>
      <c r="G98" s="41">
        <f t="shared" si="18"/>
        <v>0</v>
      </c>
      <c r="H98" s="42">
        <f t="shared" si="19"/>
        <v>0</v>
      </c>
      <c r="I98" s="309" t="s">
        <v>1300</v>
      </c>
      <c r="K98" s="277"/>
    </row>
    <row r="99" spans="1:11" ht="20.100000000000001" customHeight="1" x14ac:dyDescent="0.2">
      <c r="A99" s="251"/>
      <c r="B99" s="38" t="str">
        <f t="shared" si="15"/>
        <v/>
      </c>
      <c r="C99" s="39"/>
      <c r="D99" s="40" t="str">
        <f t="shared" si="16"/>
        <v/>
      </c>
      <c r="E99" s="67"/>
      <c r="F99" s="248" t="str">
        <f t="shared" si="17"/>
        <v/>
      </c>
      <c r="G99" s="41">
        <f t="shared" si="18"/>
        <v>0</v>
      </c>
      <c r="H99" s="42">
        <f t="shared" si="19"/>
        <v>0</v>
      </c>
      <c r="I99" s="309"/>
    </row>
    <row r="100" spans="1:11" ht="20.100000000000001" customHeight="1" x14ac:dyDescent="0.2">
      <c r="A100" s="70"/>
      <c r="B100" s="71"/>
      <c r="C100" s="72"/>
      <c r="D100" s="73"/>
      <c r="E100" s="253"/>
      <c r="F100" s="254"/>
      <c r="G100" s="74"/>
      <c r="H100" s="75"/>
      <c r="I100" s="308"/>
    </row>
    <row r="101" spans="1:11" ht="20.100000000000001" customHeight="1" x14ac:dyDescent="0.2">
      <c r="A101" s="43" t="s">
        <v>4</v>
      </c>
      <c r="B101" s="323" t="s">
        <v>25</v>
      </c>
      <c r="C101" s="323"/>
      <c r="D101" s="323"/>
      <c r="E101" s="323"/>
      <c r="F101" s="324"/>
      <c r="G101" s="44">
        <f>SUM(G18:G100)</f>
        <v>0</v>
      </c>
      <c r="H101" s="45">
        <f>SUM(H18:H100)</f>
        <v>0</v>
      </c>
      <c r="I101" s="309"/>
    </row>
    <row r="102" spans="1:11" ht="20.100000000000001" customHeight="1" x14ac:dyDescent="0.2">
      <c r="A102" s="294"/>
      <c r="B102" s="188"/>
      <c r="C102" s="188"/>
      <c r="D102" s="188"/>
      <c r="E102" s="188"/>
      <c r="F102" s="188"/>
      <c r="G102" s="62"/>
      <c r="H102" s="295"/>
      <c r="I102" s="305"/>
    </row>
    <row r="103" spans="1:11" ht="20.100000000000001" customHeight="1" x14ac:dyDescent="0.2">
      <c r="A103" s="294"/>
      <c r="B103" s="188"/>
      <c r="C103" s="188"/>
      <c r="D103" s="188"/>
      <c r="E103" s="188"/>
      <c r="F103" s="188"/>
      <c r="G103" s="62"/>
      <c r="H103" s="295"/>
      <c r="I103" s="305"/>
    </row>
    <row r="104" spans="1:11" ht="20.100000000000001" customHeight="1" thickBot="1" x14ac:dyDescent="0.25">
      <c r="G104" s="46"/>
    </row>
    <row r="105" spans="1:11" ht="20.100000000000001" customHeight="1" thickTop="1" x14ac:dyDescent="0.2">
      <c r="A105" s="258">
        <v>1</v>
      </c>
      <c r="B105" s="260" t="s">
        <v>16</v>
      </c>
      <c r="C105" s="47"/>
      <c r="D105" s="48"/>
      <c r="E105" s="49"/>
      <c r="F105" s="50"/>
      <c r="G105" s="51">
        <f>G101</f>
        <v>0</v>
      </c>
      <c r="H105" s="22"/>
    </row>
    <row r="106" spans="1:11" ht="20.100000000000001" customHeight="1" x14ac:dyDescent="0.2">
      <c r="A106" s="257">
        <v>2</v>
      </c>
      <c r="B106" s="52" t="str">
        <f>CONCATENATE("GASTOS GENERALES  ",TEXT(E106*100,"00,00")," % de ( 1 )")</f>
        <v>GASTOS GENERALES  00,00 % de ( 1 )</v>
      </c>
      <c r="C106" s="52"/>
      <c r="D106" s="23"/>
      <c r="E106" s="249">
        <f>IF(Costo_Costo=0,0,Monto_Gastos_Generales/Costo_Costo)</f>
        <v>0</v>
      </c>
      <c r="F106" s="53"/>
      <c r="G106" s="54">
        <f>IF(E106=0,,ROUND(E106*G105,2))</f>
        <v>0</v>
      </c>
      <c r="H106" s="23"/>
    </row>
    <row r="107" spans="1:11" ht="20.100000000000001" customHeight="1" x14ac:dyDescent="0.2">
      <c r="A107" s="257">
        <v>3</v>
      </c>
      <c r="B107" s="52" t="str">
        <f>CONCATENATE("BENEFICIOS  ",E107*100," % de ( 1 + 2 )")</f>
        <v>BENEFICIOS  0 % de ( 1 + 2 )</v>
      </c>
      <c r="C107" s="52"/>
      <c r="D107" s="23"/>
      <c r="E107" s="68"/>
      <c r="F107" s="53"/>
      <c r="G107" s="54">
        <f>IF(E107=0,,ROUND(E107*(G105+G106),2))</f>
        <v>0</v>
      </c>
      <c r="H107" s="23"/>
    </row>
    <row r="108" spans="1:11" ht="20.100000000000001" customHeight="1" x14ac:dyDescent="0.2">
      <c r="A108" s="257">
        <v>4</v>
      </c>
      <c r="B108" s="261" t="s">
        <v>15</v>
      </c>
      <c r="C108" s="55"/>
      <c r="D108" s="23"/>
      <c r="E108" s="20"/>
      <c r="F108" s="53"/>
      <c r="G108" s="54">
        <f>G105+G106+G107</f>
        <v>0</v>
      </c>
      <c r="H108" s="23"/>
    </row>
    <row r="109" spans="1:11" ht="20.100000000000001" customHeight="1" x14ac:dyDescent="0.2">
      <c r="A109" s="257">
        <v>5</v>
      </c>
      <c r="B109" s="52" t="str">
        <f>CONCATENATE("INGRESOS BRUTOS Y LOTE HOGAR  ",E109*100," % de ( 4 )")</f>
        <v>INGRESOS BRUTOS Y LOTE HOGAR  2,4 % de ( 4 )</v>
      </c>
      <c r="C109" s="52"/>
      <c r="D109" s="23"/>
      <c r="E109" s="68">
        <v>2.4E-2</v>
      </c>
      <c r="F109" s="53"/>
      <c r="G109" s="54">
        <f>IF(E109=0,,ROUND(E109*G108,2))</f>
        <v>0</v>
      </c>
      <c r="H109" s="23"/>
    </row>
    <row r="110" spans="1:11" ht="20.100000000000001" customHeight="1" thickBot="1" x14ac:dyDescent="0.25">
      <c r="A110" s="259">
        <v>6</v>
      </c>
      <c r="B110" s="56" t="str">
        <f>CONCATENATE("IMPUESTO AL VALOR AGREGADO ",E110*100," % de ( 4 )")</f>
        <v>IMPUESTO AL VALOR AGREGADO 21 % de ( 4 )</v>
      </c>
      <c r="C110" s="56"/>
      <c r="D110" s="57"/>
      <c r="E110" s="69">
        <v>0.21</v>
      </c>
      <c r="F110" s="58"/>
      <c r="G110" s="59">
        <f>IF(E110=0,,ROUND(E110*G108,2))</f>
        <v>0</v>
      </c>
      <c r="H110" s="23"/>
    </row>
    <row r="111" spans="1:11" ht="20.100000000000001" customHeight="1" thickTop="1" x14ac:dyDescent="0.2">
      <c r="A111" s="60"/>
      <c r="B111" s="52"/>
      <c r="C111" s="52"/>
      <c r="D111" s="23"/>
      <c r="E111" s="61"/>
      <c r="F111" s="53"/>
      <c r="G111" s="62"/>
      <c r="H111" s="23"/>
    </row>
    <row r="112" spans="1:11" ht="20.100000000000001" customHeight="1" x14ac:dyDescent="0.2">
      <c r="A112" s="63"/>
      <c r="B112" s="63" t="s">
        <v>17</v>
      </c>
      <c r="C112" s="63"/>
      <c r="D112" s="23"/>
      <c r="E112" s="20"/>
      <c r="F112" s="53"/>
      <c r="G112" s="62">
        <f>G108+G109+G110</f>
        <v>0</v>
      </c>
      <c r="H112" s="23"/>
    </row>
    <row r="113" spans="1:8" ht="20.100000000000001" customHeight="1" x14ac:dyDescent="0.2">
      <c r="A113" s="64"/>
      <c r="B113" s="53"/>
      <c r="C113" s="53"/>
      <c r="D113" s="22"/>
      <c r="E113" s="65"/>
      <c r="F113" s="53"/>
      <c r="G113" s="53"/>
      <c r="H113" s="24"/>
    </row>
    <row r="114" spans="1:8" ht="20.100000000000001" customHeight="1" x14ac:dyDescent="0.2">
      <c r="H114" s="25"/>
    </row>
    <row r="115" spans="1:8" ht="60" customHeight="1" x14ac:dyDescent="0.2">
      <c r="B115" s="328" t="str">
        <f>n!A3</f>
        <v>El presente presupuesto asciende a la suma de Pesos: CERO CON 00/100.-</v>
      </c>
      <c r="C115" s="328"/>
      <c r="D115" s="328"/>
      <c r="E115" s="328"/>
      <c r="F115" s="328"/>
      <c r="G115" s="328"/>
      <c r="H115" s="26"/>
    </row>
    <row r="116" spans="1:8" ht="20.100000000000001" customHeight="1" x14ac:dyDescent="0.2">
      <c r="A116" s="26"/>
      <c r="B116" s="26"/>
      <c r="C116" s="26"/>
      <c r="D116" s="26"/>
      <c r="E116" s="26"/>
      <c r="F116" s="26"/>
      <c r="G116" s="26"/>
      <c r="H116" s="26"/>
    </row>
    <row r="117" spans="1:8" x14ac:dyDescent="0.2">
      <c r="B117" s="16" t="s">
        <v>143</v>
      </c>
      <c r="E117" s="17">
        <f>IF(G105=0,0,G112/G105)</f>
        <v>0</v>
      </c>
    </row>
  </sheetData>
  <sheetProtection password="D1B0" sheet="1" objects="1" scenarios="1" formatCells="0" selectLockedCells="1"/>
  <mergeCells count="12">
    <mergeCell ref="B115:G115"/>
    <mergeCell ref="F15:G15"/>
    <mergeCell ref="H15:H16"/>
    <mergeCell ref="A15:A16"/>
    <mergeCell ref="D15:D16"/>
    <mergeCell ref="E15:E16"/>
    <mergeCell ref="B15:C16"/>
    <mergeCell ref="C2:H2"/>
    <mergeCell ref="C3:H3"/>
    <mergeCell ref="I15:I16"/>
    <mergeCell ref="B101:F101"/>
    <mergeCell ref="A13:H13"/>
  </mergeCells>
  <conditionalFormatting sqref="A113:E113 A106:D112 H114">
    <cfRule type="expression" dxfId="225" priority="210" stopIfTrue="1">
      <formula>#REF!=1</formula>
    </cfRule>
  </conditionalFormatting>
  <conditionalFormatting sqref="A100:A103 A43:A44 A18:A27 A46:A48 A50 A52:A53 A55:A60 A62 A64:A66 A68:A69 A71:A75 A77:A80 A82:A85 A89:A91 A93">
    <cfRule type="expression" dxfId="224" priority="211" stopIfTrue="1">
      <formula>#REF!&gt;0</formula>
    </cfRule>
    <cfRule type="expression" dxfId="223" priority="212" stopIfTrue="1">
      <formula>#REF!&gt;0</formula>
    </cfRule>
    <cfRule type="expression" dxfId="222" priority="213" stopIfTrue="1">
      <formula>#REF!&gt;0</formula>
    </cfRule>
  </conditionalFormatting>
  <conditionalFormatting sqref="B18:C18 C29:C30 C32 C51:C52 C54 C62:C64 C66:C69 C76 C78 C80:C81 C83:C85 C87:C93 C95:C96 C71:C74 C23:C27 C19:C21 B100:C100 C59:C60 C39:C49 B19:B99">
    <cfRule type="expression" dxfId="221" priority="214" stopIfTrue="1">
      <formula>#REF!&gt;0</formula>
    </cfRule>
    <cfRule type="expression" dxfId="220" priority="215" stopIfTrue="1">
      <formula>#REF!&gt;0</formula>
    </cfRule>
    <cfRule type="expression" dxfId="219" priority="216" stopIfTrue="1">
      <formula>#REF!&gt;0</formula>
    </cfRule>
  </conditionalFormatting>
  <conditionalFormatting sqref="A105:D105 D113 B106:C107 B109:C112 A107 A109">
    <cfRule type="expression" dxfId="218" priority="217" stopIfTrue="1">
      <formula>#REF!=1</formula>
    </cfRule>
  </conditionalFormatting>
  <conditionalFormatting sqref="E113:H113 D105:D113 F105:H112 B105:C107 B109:C113 A105:A112">
    <cfRule type="expression" dxfId="217" priority="218" stopIfTrue="1">
      <formula>#REF!=1</formula>
    </cfRule>
  </conditionalFormatting>
  <conditionalFormatting sqref="H106">
    <cfRule type="expression" dxfId="216" priority="208" stopIfTrue="1">
      <formula>#REF!=1</formula>
    </cfRule>
  </conditionalFormatting>
  <conditionalFormatting sqref="H108">
    <cfRule type="expression" dxfId="215" priority="207" stopIfTrue="1">
      <formula>#REF!=1</formula>
    </cfRule>
  </conditionalFormatting>
  <conditionalFormatting sqref="H110:H111">
    <cfRule type="expression" dxfId="214" priority="206" stopIfTrue="1">
      <formula>#REF!=1</formula>
    </cfRule>
  </conditionalFormatting>
  <conditionalFormatting sqref="H112">
    <cfRule type="expression" dxfId="213" priority="205" stopIfTrue="1">
      <formula>#REF!=1</formula>
    </cfRule>
  </conditionalFormatting>
  <conditionalFormatting sqref="H109">
    <cfRule type="expression" dxfId="212" priority="204" stopIfTrue="1">
      <formula>#REF!=1</formula>
    </cfRule>
  </conditionalFormatting>
  <conditionalFormatting sqref="H107">
    <cfRule type="expression" dxfId="211" priority="203" stopIfTrue="1">
      <formula>#REF!=1</formula>
    </cfRule>
  </conditionalFormatting>
  <conditionalFormatting sqref="A105 A107 A109">
    <cfRule type="expression" dxfId="210" priority="202" stopIfTrue="1">
      <formula>#REF!=1</formula>
    </cfRule>
  </conditionalFormatting>
  <conditionalFormatting sqref="B105:C105">
    <cfRule type="expression" dxfId="209" priority="201" stopIfTrue="1">
      <formula>#REF!=1</formula>
    </cfRule>
  </conditionalFormatting>
  <conditionalFormatting sqref="B108:C108">
    <cfRule type="expression" dxfId="208" priority="200" stopIfTrue="1">
      <formula>#REF!=1</formula>
    </cfRule>
  </conditionalFormatting>
  <conditionalFormatting sqref="B110:C111">
    <cfRule type="expression" dxfId="207" priority="199" stopIfTrue="1">
      <formula>#REF!=1</formula>
    </cfRule>
  </conditionalFormatting>
  <conditionalFormatting sqref="A106 A108 A110:A111">
    <cfRule type="expression" dxfId="206" priority="198" stopIfTrue="1">
      <formula>#REF!=1</formula>
    </cfRule>
  </conditionalFormatting>
  <conditionalFormatting sqref="A106 A108 A110:A111">
    <cfRule type="expression" dxfId="205" priority="197" stopIfTrue="1">
      <formula>#REF!=1</formula>
    </cfRule>
  </conditionalFormatting>
  <conditionalFormatting sqref="C22">
    <cfRule type="expression" dxfId="204" priority="194" stopIfTrue="1">
      <formula>#REF!&gt;0</formula>
    </cfRule>
    <cfRule type="expression" dxfId="203" priority="195" stopIfTrue="1">
      <formula>#REF!&gt;0</formula>
    </cfRule>
    <cfRule type="expression" dxfId="202" priority="196" stopIfTrue="1">
      <formula>#REF!&gt;0</formula>
    </cfRule>
  </conditionalFormatting>
  <conditionalFormatting sqref="A32:A33 A35 A37 A39:A41 A28:A30">
    <cfRule type="expression" dxfId="201" priority="185" stopIfTrue="1">
      <formula>#REF!&gt;0</formula>
    </cfRule>
    <cfRule type="expression" dxfId="200" priority="186" stopIfTrue="1">
      <formula>#REF!&gt;0</formula>
    </cfRule>
    <cfRule type="expression" dxfId="199" priority="187" stopIfTrue="1">
      <formula>#REF!&gt;0</formula>
    </cfRule>
  </conditionalFormatting>
  <conditionalFormatting sqref="C28">
    <cfRule type="expression" dxfId="198" priority="188" stopIfTrue="1">
      <formula>#REF!&gt;0</formula>
    </cfRule>
    <cfRule type="expression" dxfId="197" priority="189" stopIfTrue="1">
      <formula>#REF!&gt;0</formula>
    </cfRule>
    <cfRule type="expression" dxfId="196" priority="190" stopIfTrue="1">
      <formula>#REF!&gt;0</formula>
    </cfRule>
  </conditionalFormatting>
  <conditionalFormatting sqref="C31">
    <cfRule type="expression" dxfId="195" priority="182" stopIfTrue="1">
      <formula>#REF!&gt;0</formula>
    </cfRule>
    <cfRule type="expression" dxfId="194" priority="183" stopIfTrue="1">
      <formula>#REF!&gt;0</formula>
    </cfRule>
    <cfRule type="expression" dxfId="193" priority="184" stopIfTrue="1">
      <formula>#REF!&gt;0</formula>
    </cfRule>
  </conditionalFormatting>
  <conditionalFormatting sqref="C38">
    <cfRule type="expression" dxfId="192" priority="176" stopIfTrue="1">
      <formula>#REF!&gt;0</formula>
    </cfRule>
    <cfRule type="expression" dxfId="191" priority="177" stopIfTrue="1">
      <formula>#REF!&gt;0</formula>
    </cfRule>
    <cfRule type="expression" dxfId="190" priority="178" stopIfTrue="1">
      <formula>#REF!&gt;0</formula>
    </cfRule>
  </conditionalFormatting>
  <conditionalFormatting sqref="C35">
    <cfRule type="expression" dxfId="189" priority="170" stopIfTrue="1">
      <formula>#REF!&gt;0</formula>
    </cfRule>
    <cfRule type="expression" dxfId="188" priority="171" stopIfTrue="1">
      <formula>#REF!&gt;0</formula>
    </cfRule>
    <cfRule type="expression" dxfId="187" priority="172" stopIfTrue="1">
      <formula>#REF!&gt;0</formula>
    </cfRule>
  </conditionalFormatting>
  <conditionalFormatting sqref="C50">
    <cfRule type="expression" dxfId="186" priority="164" stopIfTrue="1">
      <formula>#REF!&gt;0</formula>
    </cfRule>
    <cfRule type="expression" dxfId="185" priority="165" stopIfTrue="1">
      <formula>#REF!&gt;0</formula>
    </cfRule>
    <cfRule type="expression" dxfId="184" priority="166" stopIfTrue="1">
      <formula>#REF!&gt;0</formula>
    </cfRule>
  </conditionalFormatting>
  <conditionalFormatting sqref="C53">
    <cfRule type="expression" dxfId="183" priority="158" stopIfTrue="1">
      <formula>#REF!&gt;0</formula>
    </cfRule>
    <cfRule type="expression" dxfId="182" priority="159" stopIfTrue="1">
      <formula>#REF!&gt;0</formula>
    </cfRule>
    <cfRule type="expression" dxfId="181" priority="160" stopIfTrue="1">
      <formula>#REF!&gt;0</formula>
    </cfRule>
  </conditionalFormatting>
  <conditionalFormatting sqref="C61">
    <cfRule type="expression" dxfId="180" priority="152" stopIfTrue="1">
      <formula>#REF!&gt;0</formula>
    </cfRule>
    <cfRule type="expression" dxfId="179" priority="153" stopIfTrue="1">
      <formula>#REF!&gt;0</formula>
    </cfRule>
    <cfRule type="expression" dxfId="178" priority="154" stopIfTrue="1">
      <formula>#REF!&gt;0</formula>
    </cfRule>
  </conditionalFormatting>
  <conditionalFormatting sqref="C65">
    <cfRule type="expression" dxfId="177" priority="146" stopIfTrue="1">
      <formula>#REF!&gt;0</formula>
    </cfRule>
    <cfRule type="expression" dxfId="176" priority="147" stopIfTrue="1">
      <formula>#REF!&gt;0</formula>
    </cfRule>
    <cfRule type="expression" dxfId="175" priority="148" stopIfTrue="1">
      <formula>#REF!&gt;0</formula>
    </cfRule>
  </conditionalFormatting>
  <conditionalFormatting sqref="C70">
    <cfRule type="expression" dxfId="174" priority="140" stopIfTrue="1">
      <formula>#REF!&gt;0</formula>
    </cfRule>
    <cfRule type="expression" dxfId="173" priority="141" stopIfTrue="1">
      <formula>#REF!&gt;0</formula>
    </cfRule>
    <cfRule type="expression" dxfId="172" priority="142" stopIfTrue="1">
      <formula>#REF!&gt;0</formula>
    </cfRule>
  </conditionalFormatting>
  <conditionalFormatting sqref="C75">
    <cfRule type="expression" dxfId="171" priority="134" stopIfTrue="1">
      <formula>#REF!&gt;0</formula>
    </cfRule>
    <cfRule type="expression" dxfId="170" priority="135" stopIfTrue="1">
      <formula>#REF!&gt;0</formula>
    </cfRule>
    <cfRule type="expression" dxfId="169" priority="136" stopIfTrue="1">
      <formula>#REF!&gt;0</formula>
    </cfRule>
  </conditionalFormatting>
  <conditionalFormatting sqref="C77">
    <cfRule type="expression" dxfId="168" priority="128" stopIfTrue="1">
      <formula>#REF!&gt;0</formula>
    </cfRule>
    <cfRule type="expression" dxfId="167" priority="129" stopIfTrue="1">
      <formula>#REF!&gt;0</formula>
    </cfRule>
    <cfRule type="expression" dxfId="166" priority="130" stopIfTrue="1">
      <formula>#REF!&gt;0</formula>
    </cfRule>
  </conditionalFormatting>
  <conditionalFormatting sqref="C79">
    <cfRule type="expression" dxfId="165" priority="122" stopIfTrue="1">
      <formula>#REF!&gt;0</formula>
    </cfRule>
    <cfRule type="expression" dxfId="164" priority="123" stopIfTrue="1">
      <formula>#REF!&gt;0</formula>
    </cfRule>
    <cfRule type="expression" dxfId="163" priority="124" stopIfTrue="1">
      <formula>#REF!&gt;0</formula>
    </cfRule>
  </conditionalFormatting>
  <conditionalFormatting sqref="C82">
    <cfRule type="expression" dxfId="162" priority="116" stopIfTrue="1">
      <formula>#REF!&gt;0</formula>
    </cfRule>
    <cfRule type="expression" dxfId="161" priority="117" stopIfTrue="1">
      <formula>#REF!&gt;0</formula>
    </cfRule>
    <cfRule type="expression" dxfId="160" priority="118" stopIfTrue="1">
      <formula>#REF!&gt;0</formula>
    </cfRule>
  </conditionalFormatting>
  <conditionalFormatting sqref="C86">
    <cfRule type="expression" dxfId="159" priority="110" stopIfTrue="1">
      <formula>#REF!&gt;0</formula>
    </cfRule>
    <cfRule type="expression" dxfId="158" priority="111" stopIfTrue="1">
      <formula>#REF!&gt;0</formula>
    </cfRule>
    <cfRule type="expression" dxfId="157" priority="112" stopIfTrue="1">
      <formula>#REF!&gt;0</formula>
    </cfRule>
  </conditionalFormatting>
  <conditionalFormatting sqref="A94 A96:A97">
    <cfRule type="expression" dxfId="156" priority="101" stopIfTrue="1">
      <formula>#REF!&gt;0</formula>
    </cfRule>
    <cfRule type="expression" dxfId="155" priority="102" stopIfTrue="1">
      <formula>#REF!&gt;0</formula>
    </cfRule>
    <cfRule type="expression" dxfId="154" priority="103" stopIfTrue="1">
      <formula>#REF!&gt;0</formula>
    </cfRule>
  </conditionalFormatting>
  <conditionalFormatting sqref="C94">
    <cfRule type="expression" dxfId="153" priority="104" stopIfTrue="1">
      <formula>#REF!&gt;0</formula>
    </cfRule>
    <cfRule type="expression" dxfId="152" priority="105" stopIfTrue="1">
      <formula>#REF!&gt;0</formula>
    </cfRule>
    <cfRule type="expression" dxfId="151" priority="106" stopIfTrue="1">
      <formula>#REF!&gt;0</formula>
    </cfRule>
  </conditionalFormatting>
  <conditionalFormatting sqref="C98">
    <cfRule type="expression" dxfId="150" priority="98" stopIfTrue="1">
      <formula>#REF!&gt;0</formula>
    </cfRule>
    <cfRule type="expression" dxfId="149" priority="99" stopIfTrue="1">
      <formula>#REF!&gt;0</formula>
    </cfRule>
    <cfRule type="expression" dxfId="148" priority="100" stopIfTrue="1">
      <formula>#REF!&gt;0</formula>
    </cfRule>
  </conditionalFormatting>
  <conditionalFormatting sqref="A99">
    <cfRule type="expression" dxfId="147" priority="89" stopIfTrue="1">
      <formula>#REF!&gt;0</formula>
    </cfRule>
    <cfRule type="expression" dxfId="146" priority="90" stopIfTrue="1">
      <formula>#REF!&gt;0</formula>
    </cfRule>
    <cfRule type="expression" dxfId="145" priority="91" stopIfTrue="1">
      <formula>#REF!&gt;0</formula>
    </cfRule>
  </conditionalFormatting>
  <conditionalFormatting sqref="C99">
    <cfRule type="expression" dxfId="144" priority="92" stopIfTrue="1">
      <formula>#REF!&gt;0</formula>
    </cfRule>
    <cfRule type="expression" dxfId="143" priority="93" stopIfTrue="1">
      <formula>#REF!&gt;0</formula>
    </cfRule>
    <cfRule type="expression" dxfId="142" priority="94" stopIfTrue="1">
      <formula>#REF!&gt;0</formula>
    </cfRule>
  </conditionalFormatting>
  <conditionalFormatting sqref="B109:C109">
    <cfRule type="expression" dxfId="141" priority="67" stopIfTrue="1">
      <formula>#REF!=1</formula>
    </cfRule>
  </conditionalFormatting>
  <conditionalFormatting sqref="A31">
    <cfRule type="expression" dxfId="140" priority="55" stopIfTrue="1">
      <formula>#REF!&gt;0</formula>
    </cfRule>
    <cfRule type="expression" dxfId="139" priority="56" stopIfTrue="1">
      <formula>#REF!&gt;0</formula>
    </cfRule>
    <cfRule type="expression" dxfId="138" priority="57" stopIfTrue="1">
      <formula>#REF!&gt;0</formula>
    </cfRule>
  </conditionalFormatting>
  <conditionalFormatting sqref="A34">
    <cfRule type="expression" dxfId="137" priority="52" stopIfTrue="1">
      <formula>#REF!&gt;0</formula>
    </cfRule>
    <cfRule type="expression" dxfId="136" priority="53" stopIfTrue="1">
      <formula>#REF!&gt;0</formula>
    </cfRule>
    <cfRule type="expression" dxfId="135" priority="54" stopIfTrue="1">
      <formula>#REF!&gt;0</formula>
    </cfRule>
  </conditionalFormatting>
  <conditionalFormatting sqref="A36">
    <cfRule type="expression" dxfId="134" priority="49" stopIfTrue="1">
      <formula>#REF!&gt;0</formula>
    </cfRule>
    <cfRule type="expression" dxfId="133" priority="50" stopIfTrue="1">
      <formula>#REF!&gt;0</formula>
    </cfRule>
    <cfRule type="expression" dxfId="132" priority="51" stopIfTrue="1">
      <formula>#REF!&gt;0</formula>
    </cfRule>
  </conditionalFormatting>
  <conditionalFormatting sqref="A38">
    <cfRule type="expression" dxfId="131" priority="46" stopIfTrue="1">
      <formula>#REF!&gt;0</formula>
    </cfRule>
    <cfRule type="expression" dxfId="130" priority="47" stopIfTrue="1">
      <formula>#REF!&gt;0</formula>
    </cfRule>
    <cfRule type="expression" dxfId="129" priority="48" stopIfTrue="1">
      <formula>#REF!&gt;0</formula>
    </cfRule>
  </conditionalFormatting>
  <conditionalFormatting sqref="A42">
    <cfRule type="expression" dxfId="128" priority="43" stopIfTrue="1">
      <formula>#REF!&gt;0</formula>
    </cfRule>
    <cfRule type="expression" dxfId="127" priority="44" stopIfTrue="1">
      <formula>#REF!&gt;0</formula>
    </cfRule>
    <cfRule type="expression" dxfId="126" priority="45" stopIfTrue="1">
      <formula>#REF!&gt;0</formula>
    </cfRule>
  </conditionalFormatting>
  <conditionalFormatting sqref="A45">
    <cfRule type="expression" dxfId="125" priority="40" stopIfTrue="1">
      <formula>#REF!&gt;0</formula>
    </cfRule>
    <cfRule type="expression" dxfId="124" priority="41" stopIfTrue="1">
      <formula>#REF!&gt;0</formula>
    </cfRule>
    <cfRule type="expression" dxfId="123" priority="42" stopIfTrue="1">
      <formula>#REF!&gt;0</formula>
    </cfRule>
  </conditionalFormatting>
  <conditionalFormatting sqref="A49">
    <cfRule type="expression" dxfId="122" priority="37" stopIfTrue="1">
      <formula>#REF!&gt;0</formula>
    </cfRule>
    <cfRule type="expression" dxfId="121" priority="38" stopIfTrue="1">
      <formula>#REF!&gt;0</formula>
    </cfRule>
    <cfRule type="expression" dxfId="120" priority="39" stopIfTrue="1">
      <formula>#REF!&gt;0</formula>
    </cfRule>
  </conditionalFormatting>
  <conditionalFormatting sqref="A51">
    <cfRule type="expression" dxfId="119" priority="34" stopIfTrue="1">
      <formula>#REF!&gt;0</formula>
    </cfRule>
    <cfRule type="expression" dxfId="118" priority="35" stopIfTrue="1">
      <formula>#REF!&gt;0</formula>
    </cfRule>
    <cfRule type="expression" dxfId="117" priority="36" stopIfTrue="1">
      <formula>#REF!&gt;0</formula>
    </cfRule>
  </conditionalFormatting>
  <conditionalFormatting sqref="A54">
    <cfRule type="expression" dxfId="116" priority="31" stopIfTrue="1">
      <formula>#REF!&gt;0</formula>
    </cfRule>
    <cfRule type="expression" dxfId="115" priority="32" stopIfTrue="1">
      <formula>#REF!&gt;0</formula>
    </cfRule>
    <cfRule type="expression" dxfId="114" priority="33" stopIfTrue="1">
      <formula>#REF!&gt;0</formula>
    </cfRule>
  </conditionalFormatting>
  <conditionalFormatting sqref="A61">
    <cfRule type="expression" dxfId="113" priority="28" stopIfTrue="1">
      <formula>#REF!&gt;0</formula>
    </cfRule>
    <cfRule type="expression" dxfId="112" priority="29" stopIfTrue="1">
      <formula>#REF!&gt;0</formula>
    </cfRule>
    <cfRule type="expression" dxfId="111" priority="30" stopIfTrue="1">
      <formula>#REF!&gt;0</formula>
    </cfRule>
  </conditionalFormatting>
  <conditionalFormatting sqref="A63">
    <cfRule type="expression" dxfId="110" priority="25" stopIfTrue="1">
      <formula>#REF!&gt;0</formula>
    </cfRule>
    <cfRule type="expression" dxfId="109" priority="26" stopIfTrue="1">
      <formula>#REF!&gt;0</formula>
    </cfRule>
    <cfRule type="expression" dxfId="108" priority="27" stopIfTrue="1">
      <formula>#REF!&gt;0</formula>
    </cfRule>
  </conditionalFormatting>
  <conditionalFormatting sqref="A67">
    <cfRule type="expression" dxfId="107" priority="22" stopIfTrue="1">
      <formula>#REF!&gt;0</formula>
    </cfRule>
    <cfRule type="expression" dxfId="106" priority="23" stopIfTrue="1">
      <formula>#REF!&gt;0</formula>
    </cfRule>
    <cfRule type="expression" dxfId="105" priority="24" stopIfTrue="1">
      <formula>#REF!&gt;0</formula>
    </cfRule>
  </conditionalFormatting>
  <conditionalFormatting sqref="A70">
    <cfRule type="expression" dxfId="104" priority="19" stopIfTrue="1">
      <formula>#REF!&gt;0</formula>
    </cfRule>
    <cfRule type="expression" dxfId="103" priority="20" stopIfTrue="1">
      <formula>#REF!&gt;0</formula>
    </cfRule>
    <cfRule type="expression" dxfId="102" priority="21" stopIfTrue="1">
      <formula>#REF!&gt;0</formula>
    </cfRule>
  </conditionalFormatting>
  <conditionalFormatting sqref="A76">
    <cfRule type="expression" dxfId="101" priority="16" stopIfTrue="1">
      <formula>#REF!&gt;0</formula>
    </cfRule>
    <cfRule type="expression" dxfId="100" priority="17" stopIfTrue="1">
      <formula>#REF!&gt;0</formula>
    </cfRule>
    <cfRule type="expression" dxfId="99" priority="18" stopIfTrue="1">
      <formula>#REF!&gt;0</formula>
    </cfRule>
  </conditionalFormatting>
  <conditionalFormatting sqref="A81">
    <cfRule type="expression" dxfId="98" priority="13" stopIfTrue="1">
      <formula>#REF!&gt;0</formula>
    </cfRule>
    <cfRule type="expression" dxfId="97" priority="14" stopIfTrue="1">
      <formula>#REF!&gt;0</formula>
    </cfRule>
    <cfRule type="expression" dxfId="96" priority="15" stopIfTrue="1">
      <formula>#REF!&gt;0</formula>
    </cfRule>
  </conditionalFormatting>
  <conditionalFormatting sqref="A86:A88">
    <cfRule type="expression" dxfId="95" priority="10" stopIfTrue="1">
      <formula>#REF!&gt;0</formula>
    </cfRule>
    <cfRule type="expression" dxfId="94" priority="11" stopIfTrue="1">
      <formula>#REF!&gt;0</formula>
    </cfRule>
    <cfRule type="expression" dxfId="93" priority="12" stopIfTrue="1">
      <formula>#REF!&gt;0</formula>
    </cfRule>
  </conditionalFormatting>
  <conditionalFormatting sqref="A92">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95">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98">
    <cfRule type="expression" dxfId="86" priority="1" stopIfTrue="1">
      <formula>#REF!&gt;0</formula>
    </cfRule>
    <cfRule type="expression" dxfId="85" priority="2" stopIfTrue="1">
      <formula>#REF!&gt;0</formula>
    </cfRule>
    <cfRule type="expression" dxfId="84" priority="3" stopIfTrue="1">
      <formula>#REF!&gt;0</formula>
    </cfRule>
  </conditionalFormatting>
  <pageMargins left="1.1811023622047245" right="0.78740157480314965" top="0.98425196850393704" bottom="0.78740157480314965" header="0.39370078740157483" footer="0.39370078740157483"/>
  <pageSetup paperSize="9" scale="63"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8"/>
  <sheetViews>
    <sheetView showZeros="0" view="pageBreakPreview" topLeftCell="A16" zoomScale="80" zoomScaleNormal="100" zoomScaleSheetLayoutView="80" workbookViewId="0">
      <selection activeCell="I36" sqref="I36"/>
    </sheetView>
  </sheetViews>
  <sheetFormatPr baseColWidth="10" defaultColWidth="11.42578125" defaultRowHeight="20.100000000000001" customHeight="1" x14ac:dyDescent="0.2"/>
  <cols>
    <col min="1" max="1" width="8.7109375" style="29" customWidth="1"/>
    <col min="2" max="2" width="30.7109375" style="29" customWidth="1"/>
    <col min="3" max="3" width="20.7109375" style="29" customWidth="1"/>
    <col min="4" max="4" width="18.7109375" style="29" customWidth="1"/>
    <col min="5" max="5" width="15.7109375" style="30" customWidth="1"/>
    <col min="6" max="12" width="15.7109375" style="29" customWidth="1"/>
    <col min="13" max="13" width="10.7109375" style="30" customWidth="1"/>
    <col min="14" max="14" width="13" style="29" customWidth="1"/>
    <col min="15" max="34" width="10.7109375" style="29" customWidth="1"/>
    <col min="35" max="16384" width="11.42578125" style="29"/>
  </cols>
  <sheetData>
    <row r="1" spans="1:14" s="20" customFormat="1" ht="20.100000000000001" customHeight="1" x14ac:dyDescent="0.2">
      <c r="A1" s="18" t="s">
        <v>12</v>
      </c>
      <c r="B1" s="18"/>
      <c r="C1" s="18" t="str">
        <f>Comitente</f>
        <v>DIRECCIÓN ARQUITECTURA</v>
      </c>
      <c r="D1" s="19"/>
    </row>
    <row r="2" spans="1:14" s="21" customFormat="1" ht="20.100000000000001" customHeight="1" x14ac:dyDescent="0.2">
      <c r="A2" s="33" t="s">
        <v>13</v>
      </c>
      <c r="B2" s="33"/>
      <c r="C2" s="33" t="str">
        <f>Obra</f>
        <v>ESCUELA DE CINE</v>
      </c>
    </row>
    <row r="3" spans="1:14" s="21" customFormat="1" ht="20.100000000000001" customHeight="1" x14ac:dyDescent="0.2">
      <c r="A3" s="33" t="s">
        <v>22</v>
      </c>
      <c r="B3" s="33"/>
      <c r="C3" s="33" t="str">
        <f>Ubicación</f>
        <v>CALLE 25 DE MAYO</v>
      </c>
    </row>
    <row r="4" spans="1:14" s="21" customFormat="1" ht="20.100000000000001" customHeight="1" x14ac:dyDescent="0.2">
      <c r="A4" s="33" t="s">
        <v>21</v>
      </c>
      <c r="B4" s="34"/>
      <c r="C4" s="318" t="str">
        <f>Licitación_N°</f>
        <v>07 - 2017</v>
      </c>
    </row>
    <row r="5" spans="1:14" s="21" customFormat="1" ht="20.100000000000001" customHeight="1" x14ac:dyDescent="0.2">
      <c r="A5" s="33" t="s">
        <v>43</v>
      </c>
      <c r="B5" s="34"/>
      <c r="C5" s="292" t="str">
        <f>Expediente_N°</f>
        <v>502-000736-17</v>
      </c>
    </row>
    <row r="6" spans="1:14" s="21" customFormat="1" ht="20.100000000000001" hidden="1" customHeight="1" x14ac:dyDescent="0.2">
      <c r="A6" s="33" t="s">
        <v>24</v>
      </c>
      <c r="B6" s="34"/>
      <c r="C6" s="319">
        <f>P_Oficial</f>
        <v>15100000</v>
      </c>
    </row>
    <row r="7" spans="1:14" s="21" customFormat="1" ht="20.100000000000001" customHeight="1" x14ac:dyDescent="0.2">
      <c r="A7" s="33" t="s">
        <v>1185</v>
      </c>
      <c r="C7" s="283">
        <f>Anticipo_Financiero</f>
        <v>0.15</v>
      </c>
      <c r="D7" s="35"/>
    </row>
    <row r="8" spans="1:14" s="21" customFormat="1" ht="20.100000000000001" hidden="1" customHeight="1" x14ac:dyDescent="0.2">
      <c r="A8" s="33" t="s">
        <v>1184</v>
      </c>
      <c r="B8" s="34"/>
      <c r="C8" s="316">
        <f>Fecha_Base</f>
        <v>42969</v>
      </c>
    </row>
    <row r="9" spans="1:14" s="21" customFormat="1" ht="20.100000000000001" customHeight="1" x14ac:dyDescent="0.2">
      <c r="A9" s="33" t="s">
        <v>23</v>
      </c>
      <c r="B9" s="34"/>
      <c r="C9" s="284">
        <f>Plazo_Obra</f>
        <v>210</v>
      </c>
    </row>
    <row r="10" spans="1:14" s="21" customFormat="1" ht="20.100000000000001" customHeight="1" x14ac:dyDescent="0.2">
      <c r="A10" s="33" t="s">
        <v>14</v>
      </c>
      <c r="B10" s="33"/>
      <c r="C10" s="66">
        <f>Contratista</f>
        <v>0</v>
      </c>
    </row>
    <row r="11" spans="1:14" s="21" customFormat="1" ht="20.100000000000001" customHeight="1" x14ac:dyDescent="0.2">
      <c r="A11" s="33" t="s">
        <v>146</v>
      </c>
      <c r="B11" s="34"/>
      <c r="C11" s="247">
        <f>Monto_Oferta</f>
        <v>0</v>
      </c>
    </row>
    <row r="12" spans="1:14" s="17" customFormat="1" ht="20.100000000000001" customHeight="1" x14ac:dyDescent="0.2"/>
    <row r="13" spans="1:14" s="17" customFormat="1" ht="20.100000000000001" customHeight="1" x14ac:dyDescent="0.2">
      <c r="A13" s="325" t="s">
        <v>144</v>
      </c>
      <c r="B13" s="326"/>
      <c r="C13" s="326"/>
      <c r="D13" s="327"/>
      <c r="E13" s="28"/>
      <c r="F13" s="28"/>
      <c r="G13" s="28"/>
      <c r="H13" s="28"/>
    </row>
    <row r="15" spans="1:14" ht="20.100000000000001" customHeight="1" x14ac:dyDescent="0.2">
      <c r="A15" s="330" t="s">
        <v>1219</v>
      </c>
      <c r="B15" s="332" t="s">
        <v>0</v>
      </c>
      <c r="C15" s="332"/>
      <c r="D15" s="333" t="s">
        <v>20</v>
      </c>
      <c r="E15" s="213"/>
      <c r="F15" s="334" t="s">
        <v>27</v>
      </c>
      <c r="G15" s="335"/>
      <c r="H15" s="335"/>
      <c r="I15" s="335"/>
      <c r="J15" s="335"/>
      <c r="K15" s="336"/>
      <c r="L15" s="337"/>
      <c r="M15" s="131"/>
      <c r="N15" s="331" t="s">
        <v>26</v>
      </c>
    </row>
    <row r="16" spans="1:14" ht="20.100000000000001" customHeight="1" x14ac:dyDescent="0.2">
      <c r="A16" s="330"/>
      <c r="B16" s="332"/>
      <c r="C16" s="332"/>
      <c r="D16" s="333"/>
      <c r="E16" s="213">
        <v>0</v>
      </c>
      <c r="F16" s="141">
        <v>1</v>
      </c>
      <c r="G16" s="141">
        <f>F16+1</f>
        <v>2</v>
      </c>
      <c r="H16" s="141">
        <f t="shared" ref="H16:J16" si="0">G16+1</f>
        <v>3</v>
      </c>
      <c r="I16" s="141">
        <f t="shared" si="0"/>
        <v>4</v>
      </c>
      <c r="J16" s="141">
        <f t="shared" si="0"/>
        <v>5</v>
      </c>
      <c r="K16" s="141">
        <f t="shared" ref="K16" si="1">J16+1</f>
        <v>6</v>
      </c>
      <c r="L16" s="141">
        <f t="shared" ref="L16" si="2">K16+1</f>
        <v>7</v>
      </c>
      <c r="M16" s="132"/>
      <c r="N16" s="331"/>
    </row>
    <row r="17" spans="1:14" ht="20.100000000000001" customHeight="1" x14ac:dyDescent="0.2">
      <c r="A17" s="142"/>
      <c r="B17" s="218"/>
      <c r="C17" s="218"/>
      <c r="D17" s="219"/>
      <c r="E17" s="213"/>
      <c r="F17" s="143"/>
      <c r="G17" s="225"/>
      <c r="H17" s="225"/>
      <c r="I17" s="225"/>
      <c r="J17" s="225"/>
      <c r="K17" s="286"/>
      <c r="L17" s="286"/>
      <c r="M17" s="132"/>
      <c r="N17" s="133"/>
    </row>
    <row r="18" spans="1:14" ht="20.100000000000001" customHeight="1" x14ac:dyDescent="0.2">
      <c r="A18" s="216">
        <f>CyP!A18</f>
        <v>1</v>
      </c>
      <c r="B18" s="144" t="str">
        <f t="shared" ref="B18:B51" si="3">IF(A18="","",VLOOKUP(A18,Computo_Presupuesto,2,FALSE))</f>
        <v>TRABAJOS PRELIMINARES</v>
      </c>
      <c r="C18" s="145"/>
      <c r="D18" s="42">
        <f t="shared" ref="D18:D51" si="4">IF(A18="","",VLOOKUP(A18,Computo_Presupuesto,8,FALSE))</f>
        <v>0</v>
      </c>
      <c r="E18" s="147"/>
      <c r="F18" s="212"/>
      <c r="G18" s="212"/>
      <c r="H18" s="212"/>
      <c r="I18" s="212"/>
      <c r="J18" s="212"/>
      <c r="K18" s="288"/>
      <c r="L18" s="288"/>
      <c r="M18" s="134"/>
      <c r="N18" s="135">
        <f t="shared" ref="N18:N51" si="5">SUM(F18:J18)</f>
        <v>0</v>
      </c>
    </row>
    <row r="19" spans="1:14" ht="20.100000000000001" customHeight="1" x14ac:dyDescent="0.2">
      <c r="A19" s="216" t="str">
        <f>CyP!A19</f>
        <v>1-1</v>
      </c>
      <c r="B19" s="144" t="str">
        <f t="shared" si="3"/>
        <v xml:space="preserve">Limpieza de terreno </v>
      </c>
      <c r="C19" s="145"/>
      <c r="D19" s="42">
        <f t="shared" si="4"/>
        <v>0</v>
      </c>
      <c r="E19" s="214"/>
      <c r="F19" s="212"/>
      <c r="G19" s="212"/>
      <c r="H19" s="212"/>
      <c r="I19" s="212"/>
      <c r="J19" s="212"/>
      <c r="K19" s="288"/>
      <c r="L19" s="288"/>
      <c r="M19" s="136"/>
      <c r="N19" s="135">
        <f t="shared" si="5"/>
        <v>0</v>
      </c>
    </row>
    <row r="20" spans="1:14" ht="20.100000000000001" customHeight="1" x14ac:dyDescent="0.2">
      <c r="A20" s="216" t="str">
        <f>CyP!A20</f>
        <v>1-2</v>
      </c>
      <c r="B20" s="144" t="str">
        <f t="shared" si="3"/>
        <v>Replanteo</v>
      </c>
      <c r="C20" s="145"/>
      <c r="D20" s="42">
        <f t="shared" si="4"/>
        <v>0</v>
      </c>
      <c r="E20" s="214"/>
      <c r="F20" s="212"/>
      <c r="G20" s="212"/>
      <c r="H20" s="212"/>
      <c r="I20" s="212"/>
      <c r="J20" s="212"/>
      <c r="K20" s="288"/>
      <c r="L20" s="288"/>
      <c r="M20" s="136"/>
      <c r="N20" s="135">
        <f t="shared" si="5"/>
        <v>0</v>
      </c>
    </row>
    <row r="21" spans="1:14" ht="20.100000000000001" customHeight="1" x14ac:dyDescent="0.2">
      <c r="A21" s="216">
        <f>CyP!A21</f>
        <v>2</v>
      </c>
      <c r="B21" s="144" t="str">
        <f t="shared" si="3"/>
        <v>MOVIMIENTOS DE SUELOS</v>
      </c>
      <c r="C21" s="145"/>
      <c r="D21" s="42">
        <f t="shared" si="4"/>
        <v>0</v>
      </c>
      <c r="E21" s="214"/>
      <c r="F21" s="212"/>
      <c r="G21" s="212"/>
      <c r="H21" s="212"/>
      <c r="I21" s="212"/>
      <c r="J21" s="212"/>
      <c r="K21" s="288"/>
      <c r="L21" s="288"/>
      <c r="M21" s="136"/>
      <c r="N21" s="135">
        <f t="shared" si="5"/>
        <v>0</v>
      </c>
    </row>
    <row r="22" spans="1:14" ht="20.100000000000001" customHeight="1" x14ac:dyDescent="0.2">
      <c r="A22" s="216" t="str">
        <f>CyP!A22</f>
        <v>2-1</v>
      </c>
      <c r="B22" s="144" t="str">
        <f t="shared" si="3"/>
        <v>Terraplén y mejoramiento de suelo</v>
      </c>
      <c r="C22" s="145"/>
      <c r="D22" s="42">
        <f t="shared" si="4"/>
        <v>0</v>
      </c>
      <c r="E22" s="214"/>
      <c r="F22" s="212"/>
      <c r="G22" s="212"/>
      <c r="H22" s="212"/>
      <c r="I22" s="212"/>
      <c r="J22" s="212"/>
      <c r="K22" s="288"/>
      <c r="L22" s="288"/>
      <c r="M22" s="136"/>
      <c r="N22" s="135">
        <f t="shared" si="5"/>
        <v>0</v>
      </c>
    </row>
    <row r="23" spans="1:14" ht="20.100000000000001" customHeight="1" x14ac:dyDescent="0.2">
      <c r="A23" s="216" t="str">
        <f>CyP!A23</f>
        <v>2-2</v>
      </c>
      <c r="B23" s="144" t="str">
        <f t="shared" si="3"/>
        <v>Excavación para fundaciones</v>
      </c>
      <c r="C23" s="145"/>
      <c r="D23" s="42">
        <f t="shared" si="4"/>
        <v>0</v>
      </c>
      <c r="E23" s="214"/>
      <c r="F23" s="212"/>
      <c r="G23" s="212"/>
      <c r="H23" s="212"/>
      <c r="I23" s="212"/>
      <c r="J23" s="212"/>
      <c r="K23" s="288"/>
      <c r="L23" s="288"/>
      <c r="M23" s="136"/>
      <c r="N23" s="135">
        <f t="shared" si="5"/>
        <v>0</v>
      </c>
    </row>
    <row r="24" spans="1:14" ht="20.100000000000001" customHeight="1" x14ac:dyDescent="0.2">
      <c r="A24" s="216">
        <f>CyP!A24</f>
        <v>3</v>
      </c>
      <c r="B24" s="144" t="str">
        <f t="shared" si="3"/>
        <v>HORMIGONES SIMPLES</v>
      </c>
      <c r="C24" s="145"/>
      <c r="D24" s="42">
        <f t="shared" si="4"/>
        <v>0</v>
      </c>
      <c r="E24" s="214"/>
      <c r="F24" s="212"/>
      <c r="G24" s="212"/>
      <c r="H24" s="212"/>
      <c r="I24" s="212"/>
      <c r="J24" s="212"/>
      <c r="K24" s="288"/>
      <c r="L24" s="288"/>
      <c r="M24" s="136"/>
      <c r="N24" s="135">
        <f t="shared" si="5"/>
        <v>0</v>
      </c>
    </row>
    <row r="25" spans="1:14" ht="20.100000000000001" customHeight="1" x14ac:dyDescent="0.2">
      <c r="A25" s="216" t="str">
        <f>CyP!A25</f>
        <v>3-1</v>
      </c>
      <c r="B25" s="144" t="str">
        <f t="shared" si="3"/>
        <v>Hormigón de limpieza</v>
      </c>
      <c r="C25" s="145"/>
      <c r="D25" s="42">
        <f t="shared" si="4"/>
        <v>0</v>
      </c>
      <c r="E25" s="214"/>
      <c r="F25" s="212"/>
      <c r="G25" s="212"/>
      <c r="H25" s="212"/>
      <c r="I25" s="212"/>
      <c r="J25" s="212"/>
      <c r="K25" s="288"/>
      <c r="L25" s="288"/>
      <c r="M25" s="136"/>
      <c r="N25" s="135">
        <f t="shared" si="5"/>
        <v>0</v>
      </c>
    </row>
    <row r="26" spans="1:14" ht="20.100000000000001" customHeight="1" x14ac:dyDescent="0.2">
      <c r="A26" s="216" t="str">
        <f>CyP!A26</f>
        <v>3-2</v>
      </c>
      <c r="B26" s="144" t="str">
        <f t="shared" si="3"/>
        <v>Hormigón para cimientos y sobrecimientos</v>
      </c>
      <c r="C26" s="145"/>
      <c r="D26" s="42">
        <f t="shared" si="4"/>
        <v>0</v>
      </c>
      <c r="E26" s="214"/>
      <c r="F26" s="212"/>
      <c r="G26" s="212"/>
      <c r="H26" s="212"/>
      <c r="I26" s="212"/>
      <c r="J26" s="212"/>
      <c r="K26" s="288"/>
      <c r="L26" s="288"/>
      <c r="M26" s="136"/>
      <c r="N26" s="135">
        <f t="shared" si="5"/>
        <v>0</v>
      </c>
    </row>
    <row r="27" spans="1:14" ht="20.100000000000001" customHeight="1" x14ac:dyDescent="0.2">
      <c r="A27" s="216">
        <f>CyP!A27</f>
        <v>4</v>
      </c>
      <c r="B27" s="144" t="str">
        <f t="shared" si="3"/>
        <v>HORMIGON ARMADO</v>
      </c>
      <c r="C27" s="145"/>
      <c r="D27" s="42">
        <f t="shared" si="4"/>
        <v>0</v>
      </c>
      <c r="E27" s="214"/>
      <c r="F27" s="212"/>
      <c r="G27" s="212"/>
      <c r="H27" s="212"/>
      <c r="I27" s="212"/>
      <c r="J27" s="212"/>
      <c r="K27" s="288"/>
      <c r="L27" s="288"/>
      <c r="M27" s="136"/>
      <c r="N27" s="135">
        <f t="shared" si="5"/>
        <v>0</v>
      </c>
    </row>
    <row r="28" spans="1:14" ht="20.100000000000001" customHeight="1" x14ac:dyDescent="0.2">
      <c r="A28" s="216" t="str">
        <f>CyP!A28</f>
        <v>4-1</v>
      </c>
      <c r="B28" s="144" t="str">
        <f t="shared" si="3"/>
        <v>Bases</v>
      </c>
      <c r="C28" s="145"/>
      <c r="D28" s="42">
        <f t="shared" si="4"/>
        <v>0</v>
      </c>
      <c r="E28" s="214"/>
      <c r="F28" s="212"/>
      <c r="G28" s="212"/>
      <c r="H28" s="212"/>
      <c r="I28" s="212"/>
      <c r="J28" s="212"/>
      <c r="K28" s="288"/>
      <c r="L28" s="288"/>
      <c r="M28" s="136"/>
      <c r="N28" s="135">
        <f t="shared" si="5"/>
        <v>0</v>
      </c>
    </row>
    <row r="29" spans="1:14" ht="20.100000000000001" customHeight="1" x14ac:dyDescent="0.2">
      <c r="A29" s="216" t="str">
        <f>CyP!A29</f>
        <v>4-2</v>
      </c>
      <c r="B29" s="144" t="str">
        <f t="shared" si="3"/>
        <v>Vigas de arriostramiento</v>
      </c>
      <c r="C29" s="145"/>
      <c r="D29" s="42">
        <f t="shared" si="4"/>
        <v>0</v>
      </c>
      <c r="E29" s="214"/>
      <c r="F29" s="212"/>
      <c r="G29" s="212"/>
      <c r="H29" s="212"/>
      <c r="I29" s="212"/>
      <c r="J29" s="212"/>
      <c r="K29" s="288"/>
      <c r="L29" s="288"/>
      <c r="M29" s="136"/>
      <c r="N29" s="135">
        <f t="shared" si="5"/>
        <v>0</v>
      </c>
    </row>
    <row r="30" spans="1:14" ht="20.100000000000001" customHeight="1" x14ac:dyDescent="0.2">
      <c r="A30" s="216" t="str">
        <f>CyP!A30</f>
        <v>4-3</v>
      </c>
      <c r="B30" s="144" t="str">
        <f t="shared" si="3"/>
        <v>Muros de Contención</v>
      </c>
      <c r="C30" s="145"/>
      <c r="D30" s="42"/>
      <c r="E30" s="214"/>
      <c r="F30" s="212"/>
      <c r="G30" s="212"/>
      <c r="H30" s="212"/>
      <c r="I30" s="212"/>
      <c r="J30" s="212"/>
      <c r="K30" s="288"/>
      <c r="L30" s="288"/>
      <c r="M30" s="136"/>
      <c r="N30" s="135"/>
    </row>
    <row r="31" spans="1:14" ht="20.100000000000001" customHeight="1" x14ac:dyDescent="0.2">
      <c r="A31" s="216">
        <f>CyP!A31</f>
        <v>5</v>
      </c>
      <c r="B31" s="144" t="str">
        <f t="shared" si="3"/>
        <v>CONTRAPISOS Y CARPETAS</v>
      </c>
      <c r="C31" s="145"/>
      <c r="D31" s="42">
        <f t="shared" si="4"/>
        <v>0</v>
      </c>
      <c r="E31" s="214"/>
      <c r="F31" s="212"/>
      <c r="G31" s="212"/>
      <c r="H31" s="212"/>
      <c r="I31" s="212"/>
      <c r="J31" s="212"/>
      <c r="K31" s="288"/>
      <c r="L31" s="288"/>
      <c r="M31" s="136"/>
      <c r="N31" s="135">
        <f t="shared" si="5"/>
        <v>0</v>
      </c>
    </row>
    <row r="32" spans="1:14" ht="20.100000000000001" customHeight="1" x14ac:dyDescent="0.2">
      <c r="A32" s="216" t="str">
        <f>CyP!A32</f>
        <v>5-1</v>
      </c>
      <c r="B32" s="144" t="str">
        <f t="shared" si="3"/>
        <v>Contrapiso armado e = 15 cm</v>
      </c>
      <c r="C32" s="145"/>
      <c r="D32" s="42">
        <f t="shared" si="4"/>
        <v>0</v>
      </c>
      <c r="E32" s="214"/>
      <c r="F32" s="212"/>
      <c r="G32" s="212"/>
      <c r="H32" s="212"/>
      <c r="I32" s="212"/>
      <c r="J32" s="212"/>
      <c r="K32" s="288"/>
      <c r="L32" s="288"/>
      <c r="M32" s="136"/>
      <c r="N32" s="135">
        <f t="shared" si="5"/>
        <v>0</v>
      </c>
    </row>
    <row r="33" spans="1:14" ht="20.100000000000001" customHeight="1" x14ac:dyDescent="0.2">
      <c r="A33" s="216" t="str">
        <f>CyP!A33</f>
        <v>5-2</v>
      </c>
      <c r="B33" s="144" t="str">
        <f t="shared" si="3"/>
        <v>Carpeta sobre contrapiso</v>
      </c>
      <c r="C33" s="145"/>
      <c r="D33" s="42">
        <f t="shared" si="4"/>
        <v>0</v>
      </c>
      <c r="E33" s="214"/>
      <c r="F33" s="212"/>
      <c r="G33" s="212"/>
      <c r="H33" s="212"/>
      <c r="I33" s="212"/>
      <c r="J33" s="212"/>
      <c r="K33" s="288"/>
      <c r="L33" s="288"/>
      <c r="M33" s="136"/>
      <c r="N33" s="135">
        <f t="shared" si="5"/>
        <v>0</v>
      </c>
    </row>
    <row r="34" spans="1:14" ht="20.100000000000001" customHeight="1" x14ac:dyDescent="0.2">
      <c r="A34" s="216">
        <f>CyP!A34</f>
        <v>6</v>
      </c>
      <c r="B34" s="144" t="str">
        <f t="shared" si="3"/>
        <v>AISLACIONES</v>
      </c>
      <c r="C34" s="145"/>
      <c r="D34" s="42">
        <f t="shared" si="4"/>
        <v>0</v>
      </c>
      <c r="E34" s="214"/>
      <c r="F34" s="212"/>
      <c r="G34" s="212"/>
      <c r="H34" s="212"/>
      <c r="I34" s="212"/>
      <c r="J34" s="212"/>
      <c r="K34" s="288"/>
      <c r="L34" s="288"/>
      <c r="M34" s="136"/>
      <c r="N34" s="135">
        <f t="shared" si="5"/>
        <v>0</v>
      </c>
    </row>
    <row r="35" spans="1:14" ht="20.100000000000001" customHeight="1" x14ac:dyDescent="0.2">
      <c r="A35" s="216" t="str">
        <f>CyP!A35</f>
        <v>6-1</v>
      </c>
      <c r="B35" s="144" t="str">
        <f t="shared" si="3"/>
        <v>Aislación contra el salitre</v>
      </c>
      <c r="C35" s="145"/>
      <c r="D35" s="42">
        <f t="shared" si="4"/>
        <v>0</v>
      </c>
      <c r="E35" s="214"/>
      <c r="F35" s="212"/>
      <c r="G35" s="212"/>
      <c r="H35" s="212"/>
      <c r="I35" s="212"/>
      <c r="J35" s="212"/>
      <c r="K35" s="288"/>
      <c r="L35" s="288"/>
      <c r="M35" s="136"/>
      <c r="N35" s="135">
        <f t="shared" si="5"/>
        <v>0</v>
      </c>
    </row>
    <row r="36" spans="1:14" ht="20.100000000000001" customHeight="1" x14ac:dyDescent="0.2">
      <c r="A36" s="216">
        <f>CyP!A36</f>
        <v>7</v>
      </c>
      <c r="B36" s="144" t="str">
        <f t="shared" si="3"/>
        <v>MAMPOSTERIA</v>
      </c>
      <c r="C36" s="145"/>
      <c r="D36" s="42">
        <f t="shared" si="4"/>
        <v>0</v>
      </c>
      <c r="E36" s="214"/>
      <c r="F36" s="212"/>
      <c r="G36" s="212"/>
      <c r="H36" s="212"/>
      <c r="I36" s="212"/>
      <c r="J36" s="212"/>
      <c r="K36" s="288"/>
      <c r="L36" s="288"/>
      <c r="M36" s="136"/>
      <c r="N36" s="135">
        <f t="shared" si="5"/>
        <v>0</v>
      </c>
    </row>
    <row r="37" spans="1:14" ht="20.100000000000001" customHeight="1" x14ac:dyDescent="0.2">
      <c r="A37" s="216" t="str">
        <f>CyP!A37</f>
        <v>7-1</v>
      </c>
      <c r="B37" s="144" t="str">
        <f t="shared" si="3"/>
        <v>Ladrillón cerámico macizo e = 0,20 m junta tomada</v>
      </c>
      <c r="C37" s="145"/>
      <c r="D37" s="42">
        <f t="shared" si="4"/>
        <v>0</v>
      </c>
      <c r="E37" s="214"/>
      <c r="F37" s="212"/>
      <c r="G37" s="212"/>
      <c r="H37" s="212"/>
      <c r="I37" s="212"/>
      <c r="J37" s="212"/>
      <c r="K37" s="288"/>
      <c r="L37" s="288"/>
      <c r="M37" s="136"/>
      <c r="N37" s="135">
        <f t="shared" si="5"/>
        <v>0</v>
      </c>
    </row>
    <row r="38" spans="1:14" ht="20.100000000000001" customHeight="1" x14ac:dyDescent="0.2">
      <c r="A38" s="216">
        <f>CyP!A38</f>
        <v>8</v>
      </c>
      <c r="B38" s="144" t="str">
        <f t="shared" si="3"/>
        <v>TABIQUES</v>
      </c>
      <c r="C38" s="145"/>
      <c r="D38" s="42">
        <f t="shared" si="4"/>
        <v>0</v>
      </c>
      <c r="E38" s="214"/>
      <c r="F38" s="212"/>
      <c r="G38" s="212"/>
      <c r="H38" s="212"/>
      <c r="I38" s="212"/>
      <c r="J38" s="212"/>
      <c r="K38" s="288"/>
      <c r="L38" s="288"/>
      <c r="M38" s="136"/>
      <c r="N38" s="135">
        <f t="shared" si="5"/>
        <v>0</v>
      </c>
    </row>
    <row r="39" spans="1:14" ht="20.100000000000001" customHeight="1" x14ac:dyDescent="0.2">
      <c r="A39" s="216" t="str">
        <f>CyP!A39</f>
        <v>8-1</v>
      </c>
      <c r="B39" s="144" t="str">
        <f t="shared" si="3"/>
        <v>Tabique placa cementicia exterior con aislación</v>
      </c>
      <c r="C39" s="145"/>
      <c r="D39" s="42">
        <f t="shared" si="4"/>
        <v>0</v>
      </c>
      <c r="E39" s="214"/>
      <c r="F39" s="212"/>
      <c r="G39" s="212"/>
      <c r="H39" s="212"/>
      <c r="I39" s="212"/>
      <c r="J39" s="212"/>
      <c r="K39" s="288"/>
      <c r="L39" s="288"/>
      <c r="M39" s="136"/>
      <c r="N39" s="135">
        <f t="shared" si="5"/>
        <v>0</v>
      </c>
    </row>
    <row r="40" spans="1:14" ht="20.100000000000001" customHeight="1" x14ac:dyDescent="0.2">
      <c r="A40" s="216" t="str">
        <f>CyP!A40</f>
        <v>8-2</v>
      </c>
      <c r="B40" s="144" t="str">
        <f t="shared" si="3"/>
        <v>Tabique placa cementicia interior con aislación</v>
      </c>
      <c r="C40" s="145"/>
      <c r="D40" s="42">
        <f t="shared" si="4"/>
        <v>0</v>
      </c>
      <c r="E40" s="214"/>
      <c r="F40" s="212"/>
      <c r="G40" s="212"/>
      <c r="H40" s="212"/>
      <c r="I40" s="212"/>
      <c r="J40" s="212"/>
      <c r="K40" s="288"/>
      <c r="L40" s="288"/>
      <c r="M40" s="136"/>
      <c r="N40" s="135">
        <f t="shared" si="5"/>
        <v>0</v>
      </c>
    </row>
    <row r="41" spans="1:14" ht="20.100000000000001" customHeight="1" x14ac:dyDescent="0.2">
      <c r="A41" s="216" t="str">
        <f>CyP!A41</f>
        <v>8-3</v>
      </c>
      <c r="B41" s="144" t="str">
        <f t="shared" si="3"/>
        <v>Tabique sanitario</v>
      </c>
      <c r="C41" s="145"/>
      <c r="D41" s="42">
        <f t="shared" si="4"/>
        <v>0</v>
      </c>
      <c r="E41" s="214"/>
      <c r="F41" s="212"/>
      <c r="G41" s="212"/>
      <c r="H41" s="212"/>
      <c r="I41" s="212"/>
      <c r="J41" s="212"/>
      <c r="K41" s="288"/>
      <c r="L41" s="288"/>
      <c r="M41" s="136"/>
      <c r="N41" s="135">
        <f t="shared" si="5"/>
        <v>0</v>
      </c>
    </row>
    <row r="42" spans="1:14" ht="20.100000000000001" customHeight="1" x14ac:dyDescent="0.2">
      <c r="A42" s="216">
        <f>CyP!A42</f>
        <v>9</v>
      </c>
      <c r="B42" s="144" t="str">
        <f t="shared" si="3"/>
        <v>REVOQUES Y ENLUCIDOS</v>
      </c>
      <c r="C42" s="145"/>
      <c r="D42" s="42">
        <f t="shared" si="4"/>
        <v>0</v>
      </c>
      <c r="E42" s="214"/>
      <c r="F42" s="212"/>
      <c r="G42" s="212"/>
      <c r="H42" s="212"/>
      <c r="I42" s="212"/>
      <c r="J42" s="212"/>
      <c r="K42" s="288"/>
      <c r="L42" s="288"/>
      <c r="M42" s="136"/>
      <c r="N42" s="135">
        <f t="shared" si="5"/>
        <v>0</v>
      </c>
    </row>
    <row r="43" spans="1:14" ht="20.100000000000001" customHeight="1" x14ac:dyDescent="0.2">
      <c r="A43" s="216" t="str">
        <f>CyP!A43</f>
        <v>9-1</v>
      </c>
      <c r="B43" s="144" t="str">
        <f t="shared" si="3"/>
        <v xml:space="preserve">Revoque grueso </v>
      </c>
      <c r="C43" s="145"/>
      <c r="D43" s="42">
        <f t="shared" si="4"/>
        <v>0</v>
      </c>
      <c r="E43" s="214"/>
      <c r="F43" s="212"/>
      <c r="G43" s="212"/>
      <c r="H43" s="212"/>
      <c r="I43" s="212"/>
      <c r="J43" s="212"/>
      <c r="K43" s="288"/>
      <c r="L43" s="288"/>
      <c r="M43" s="136"/>
      <c r="N43" s="135">
        <f t="shared" si="5"/>
        <v>0</v>
      </c>
    </row>
    <row r="44" spans="1:14" ht="20.100000000000001" customHeight="1" x14ac:dyDescent="0.2">
      <c r="A44" s="216" t="str">
        <f>CyP!A44</f>
        <v>9-2</v>
      </c>
      <c r="B44" s="144" t="str">
        <f t="shared" si="3"/>
        <v>Enlucido exterior</v>
      </c>
      <c r="C44" s="145"/>
      <c r="D44" s="42">
        <f t="shared" si="4"/>
        <v>0</v>
      </c>
      <c r="E44" s="214"/>
      <c r="F44" s="212"/>
      <c r="G44" s="212"/>
      <c r="H44" s="212"/>
      <c r="I44" s="212"/>
      <c r="J44" s="212"/>
      <c r="K44" s="288"/>
      <c r="L44" s="288"/>
      <c r="M44" s="136"/>
      <c r="N44" s="135">
        <f t="shared" si="5"/>
        <v>0</v>
      </c>
    </row>
    <row r="45" spans="1:14" ht="20.100000000000001" customHeight="1" x14ac:dyDescent="0.2">
      <c r="A45" s="216">
        <f>CyP!A45</f>
        <v>10</v>
      </c>
      <c r="B45" s="144" t="str">
        <f t="shared" si="3"/>
        <v>ESTRUCTURAS y CUBIERTAS METALICAS</v>
      </c>
      <c r="C45" s="145"/>
      <c r="D45" s="42">
        <f t="shared" si="4"/>
        <v>0</v>
      </c>
      <c r="E45" s="214"/>
      <c r="F45" s="212"/>
      <c r="G45" s="212"/>
      <c r="H45" s="212"/>
      <c r="I45" s="212"/>
      <c r="J45" s="212"/>
      <c r="K45" s="288"/>
      <c r="L45" s="288"/>
      <c r="M45" s="136"/>
      <c r="N45" s="135">
        <f t="shared" si="5"/>
        <v>0</v>
      </c>
    </row>
    <row r="46" spans="1:14" ht="20.100000000000001" customHeight="1" x14ac:dyDescent="0.2">
      <c r="A46" s="216" t="str">
        <f>CyP!A46</f>
        <v>10-1</v>
      </c>
      <c r="B46" s="144" t="str">
        <f t="shared" si="3"/>
        <v>Estructura Metalica con cubierta Termopanel</v>
      </c>
      <c r="C46" s="145"/>
      <c r="D46" s="42">
        <f t="shared" si="4"/>
        <v>0</v>
      </c>
      <c r="E46" s="214"/>
      <c r="F46" s="212"/>
      <c r="G46" s="212"/>
      <c r="H46" s="212"/>
      <c r="I46" s="212"/>
      <c r="J46" s="212"/>
      <c r="K46" s="288"/>
      <c r="L46" s="288"/>
      <c r="M46" s="136"/>
      <c r="N46" s="135">
        <f t="shared" si="5"/>
        <v>0</v>
      </c>
    </row>
    <row r="47" spans="1:14" ht="20.100000000000001" customHeight="1" x14ac:dyDescent="0.2">
      <c r="A47" s="216" t="str">
        <f>CyP!A47</f>
        <v>10-2</v>
      </c>
      <c r="B47" s="144" t="str">
        <f t="shared" si="3"/>
        <v>Torre metálica para tanque de reserva</v>
      </c>
      <c r="C47" s="145"/>
      <c r="D47" s="42">
        <f t="shared" si="4"/>
        <v>0</v>
      </c>
      <c r="E47" s="214"/>
      <c r="F47" s="212"/>
      <c r="G47" s="212"/>
      <c r="H47" s="212"/>
      <c r="I47" s="212"/>
      <c r="J47" s="212"/>
      <c r="K47" s="288"/>
      <c r="L47" s="288"/>
      <c r="M47" s="136"/>
      <c r="N47" s="135">
        <f t="shared" si="5"/>
        <v>0</v>
      </c>
    </row>
    <row r="48" spans="1:14" ht="20.100000000000001" customHeight="1" x14ac:dyDescent="0.2">
      <c r="A48" s="216" t="str">
        <f>CyP!A48</f>
        <v>10-3</v>
      </c>
      <c r="B48" s="144" t="str">
        <f t="shared" si="3"/>
        <v>Chapa miniwave y estructura de soporte</v>
      </c>
      <c r="C48" s="145"/>
      <c r="D48" s="42"/>
      <c r="E48" s="214"/>
      <c r="F48" s="212"/>
      <c r="G48" s="212"/>
      <c r="H48" s="212"/>
      <c r="I48" s="212"/>
      <c r="J48" s="212"/>
      <c r="K48" s="288"/>
      <c r="L48" s="288"/>
      <c r="M48" s="136"/>
      <c r="N48" s="135"/>
    </row>
    <row r="49" spans="1:14" ht="20.100000000000001" customHeight="1" x14ac:dyDescent="0.2">
      <c r="A49" s="216">
        <f>CyP!A49</f>
        <v>11</v>
      </c>
      <c r="B49" s="144" t="str">
        <f t="shared" si="3"/>
        <v>CIELORRASOS</v>
      </c>
      <c r="C49" s="145"/>
      <c r="D49" s="42">
        <f t="shared" si="4"/>
        <v>0</v>
      </c>
      <c r="E49" s="214"/>
      <c r="F49" s="212"/>
      <c r="G49" s="212"/>
      <c r="H49" s="212"/>
      <c r="I49" s="212"/>
      <c r="J49" s="212"/>
      <c r="K49" s="288"/>
      <c r="L49" s="288"/>
      <c r="M49" s="136"/>
      <c r="N49" s="135">
        <f t="shared" si="5"/>
        <v>0</v>
      </c>
    </row>
    <row r="50" spans="1:14" ht="20.100000000000001" customHeight="1" x14ac:dyDescent="0.2">
      <c r="A50" s="216" t="str">
        <f>CyP!A50</f>
        <v>11-1</v>
      </c>
      <c r="B50" s="144" t="str">
        <f t="shared" si="3"/>
        <v>Cielorraso suspendido placa cementicia</v>
      </c>
      <c r="C50" s="145"/>
      <c r="D50" s="42">
        <f t="shared" si="4"/>
        <v>0</v>
      </c>
      <c r="E50" s="214"/>
      <c r="F50" s="212"/>
      <c r="G50" s="212"/>
      <c r="H50" s="212"/>
      <c r="I50" s="212"/>
      <c r="J50" s="212"/>
      <c r="K50" s="288"/>
      <c r="L50" s="288"/>
      <c r="M50" s="136"/>
      <c r="N50" s="135">
        <f t="shared" si="5"/>
        <v>0</v>
      </c>
    </row>
    <row r="51" spans="1:14" ht="20.100000000000001" customHeight="1" x14ac:dyDescent="0.2">
      <c r="A51" s="216">
        <f>CyP!A51</f>
        <v>12</v>
      </c>
      <c r="B51" s="144" t="str">
        <f t="shared" si="3"/>
        <v>REVESTIMIENTOS</v>
      </c>
      <c r="C51" s="145"/>
      <c r="D51" s="42">
        <f t="shared" si="4"/>
        <v>0</v>
      </c>
      <c r="E51" s="214"/>
      <c r="F51" s="212"/>
      <c r="G51" s="212"/>
      <c r="H51" s="212"/>
      <c r="I51" s="212"/>
      <c r="J51" s="212"/>
      <c r="K51" s="288"/>
      <c r="L51" s="288"/>
      <c r="M51" s="136"/>
      <c r="N51" s="135">
        <f t="shared" si="5"/>
        <v>0</v>
      </c>
    </row>
    <row r="52" spans="1:14" ht="20.100000000000001" customHeight="1" x14ac:dyDescent="0.2">
      <c r="A52" s="216" t="str">
        <f>CyP!A52</f>
        <v>12-1</v>
      </c>
      <c r="B52" s="144" t="str">
        <f t="shared" ref="B52:B83" si="6">IF(A52="","",VLOOKUP(A52,Computo_Presupuesto,2,FALSE))</f>
        <v>Revestimiento cerámico</v>
      </c>
      <c r="C52" s="145"/>
      <c r="D52" s="42">
        <f t="shared" ref="D52:D83" si="7">IF(A52="","",VLOOKUP(A52,Computo_Presupuesto,8,FALSE))</f>
        <v>0</v>
      </c>
      <c r="E52" s="214"/>
      <c r="F52" s="212"/>
      <c r="G52" s="212"/>
      <c r="H52" s="212"/>
      <c r="I52" s="212"/>
      <c r="J52" s="212"/>
      <c r="K52" s="288"/>
      <c r="L52" s="288"/>
      <c r="M52" s="136"/>
      <c r="N52" s="135">
        <f t="shared" ref="N52:N83" si="8">SUM(F52:J52)</f>
        <v>0</v>
      </c>
    </row>
    <row r="53" spans="1:14" ht="20.100000000000001" customHeight="1" x14ac:dyDescent="0.2">
      <c r="A53" s="216" t="str">
        <f>CyP!A53</f>
        <v>12-2</v>
      </c>
      <c r="B53" s="144" t="str">
        <f t="shared" si="6"/>
        <v>Revestimiento tipo Iggam</v>
      </c>
      <c r="C53" s="145"/>
      <c r="D53" s="42">
        <f t="shared" si="7"/>
        <v>0</v>
      </c>
      <c r="E53" s="214"/>
      <c r="F53" s="212"/>
      <c r="G53" s="212"/>
      <c r="H53" s="212"/>
      <c r="I53" s="212"/>
      <c r="J53" s="212"/>
      <c r="K53" s="288"/>
      <c r="L53" s="288"/>
      <c r="M53" s="136"/>
      <c r="N53" s="135">
        <f t="shared" si="8"/>
        <v>0</v>
      </c>
    </row>
    <row r="54" spans="1:14" ht="20.100000000000001" customHeight="1" x14ac:dyDescent="0.2">
      <c r="A54" s="216">
        <f>CyP!A54</f>
        <v>13</v>
      </c>
      <c r="B54" s="144" t="str">
        <f t="shared" si="6"/>
        <v>PISOS, ZOCALOS, UMBRALES Y ANTEPECHOS</v>
      </c>
      <c r="C54" s="145"/>
      <c r="D54" s="42">
        <f t="shared" si="7"/>
        <v>0</v>
      </c>
      <c r="E54" s="214"/>
      <c r="F54" s="212"/>
      <c r="G54" s="212"/>
      <c r="H54" s="212"/>
      <c r="I54" s="212"/>
      <c r="J54" s="212"/>
      <c r="K54" s="288"/>
      <c r="L54" s="288"/>
      <c r="M54" s="136"/>
      <c r="N54" s="135">
        <f t="shared" si="8"/>
        <v>0</v>
      </c>
    </row>
    <row r="55" spans="1:14" ht="20.100000000000001" customHeight="1" x14ac:dyDescent="0.2">
      <c r="A55" s="216" t="str">
        <f>CyP!A55</f>
        <v>13-1</v>
      </c>
      <c r="B55" s="144" t="str">
        <f t="shared" si="6"/>
        <v>Piso granítico (0,30x0,30)</v>
      </c>
      <c r="C55" s="145"/>
      <c r="D55" s="42">
        <f t="shared" si="7"/>
        <v>0</v>
      </c>
      <c r="E55" s="214"/>
      <c r="F55" s="212"/>
      <c r="G55" s="212"/>
      <c r="H55" s="212"/>
      <c r="I55" s="212"/>
      <c r="J55" s="212"/>
      <c r="K55" s="288"/>
      <c r="L55" s="288"/>
      <c r="M55" s="136"/>
      <c r="N55" s="135">
        <f t="shared" si="8"/>
        <v>0</v>
      </c>
    </row>
    <row r="56" spans="1:14" ht="20.100000000000001" customHeight="1" x14ac:dyDescent="0.2">
      <c r="A56" s="216" t="str">
        <f>CyP!A56</f>
        <v>13-2</v>
      </c>
      <c r="B56" s="144" t="str">
        <f t="shared" si="6"/>
        <v>Piso cemento alisado</v>
      </c>
      <c r="C56" s="145"/>
      <c r="D56" s="42">
        <f t="shared" si="7"/>
        <v>0</v>
      </c>
      <c r="E56" s="214"/>
      <c r="F56" s="212"/>
      <c r="G56" s="212"/>
      <c r="H56" s="212"/>
      <c r="I56" s="212"/>
      <c r="J56" s="212"/>
      <c r="K56" s="288"/>
      <c r="L56" s="288"/>
      <c r="M56" s="136"/>
      <c r="N56" s="135">
        <f t="shared" si="8"/>
        <v>0</v>
      </c>
    </row>
    <row r="57" spans="1:14" ht="20.100000000000001" customHeight="1" x14ac:dyDescent="0.2">
      <c r="A57" s="216" t="str">
        <f>CyP!A57</f>
        <v>13-3</v>
      </c>
      <c r="B57" s="144" t="str">
        <f t="shared" si="6"/>
        <v>Zócalo de madera</v>
      </c>
      <c r="C57" s="145"/>
      <c r="D57" s="42">
        <f t="shared" si="7"/>
        <v>0</v>
      </c>
      <c r="E57" s="214"/>
      <c r="F57" s="212"/>
      <c r="G57" s="212"/>
      <c r="H57" s="212"/>
      <c r="I57" s="212"/>
      <c r="J57" s="212"/>
      <c r="K57" s="288"/>
      <c r="L57" s="288"/>
      <c r="M57" s="136"/>
      <c r="N57" s="135">
        <f t="shared" si="8"/>
        <v>0</v>
      </c>
    </row>
    <row r="58" spans="1:14" ht="20.100000000000001" customHeight="1" x14ac:dyDescent="0.2">
      <c r="A58" s="216" t="str">
        <f>CyP!A58</f>
        <v>13-4</v>
      </c>
      <c r="B58" s="144" t="str">
        <f t="shared" si="6"/>
        <v>Zócalo hormigón</v>
      </c>
      <c r="C58" s="145"/>
      <c r="D58" s="42">
        <f t="shared" si="7"/>
        <v>0</v>
      </c>
      <c r="E58" s="214"/>
      <c r="F58" s="212"/>
      <c r="G58" s="212"/>
      <c r="H58" s="212"/>
      <c r="I58" s="212"/>
      <c r="J58" s="212"/>
      <c r="K58" s="288"/>
      <c r="L58" s="288"/>
      <c r="M58" s="136"/>
      <c r="N58" s="135">
        <f t="shared" si="8"/>
        <v>0</v>
      </c>
    </row>
    <row r="59" spans="1:14" ht="20.100000000000001" customHeight="1" x14ac:dyDescent="0.2">
      <c r="A59" s="216" t="str">
        <f>CyP!A59</f>
        <v>13-5</v>
      </c>
      <c r="B59" s="144" t="str">
        <f t="shared" si="6"/>
        <v>Umbrales y solias de granito natural</v>
      </c>
      <c r="C59" s="145"/>
      <c r="D59" s="42">
        <f t="shared" si="7"/>
        <v>0</v>
      </c>
      <c r="E59" s="214"/>
      <c r="F59" s="212"/>
      <c r="G59" s="212"/>
      <c r="H59" s="212"/>
      <c r="I59" s="212"/>
      <c r="J59" s="212"/>
      <c r="K59" s="288"/>
      <c r="L59" s="288"/>
      <c r="M59" s="136"/>
      <c r="N59" s="135">
        <f t="shared" si="8"/>
        <v>0</v>
      </c>
    </row>
    <row r="60" spans="1:14" ht="20.100000000000001" customHeight="1" x14ac:dyDescent="0.2">
      <c r="A60" s="216" t="str">
        <f>CyP!A60</f>
        <v>13-6</v>
      </c>
      <c r="B60" s="144" t="str">
        <f t="shared" si="6"/>
        <v>Antepechos de chapa</v>
      </c>
      <c r="C60" s="145"/>
      <c r="D60" s="42">
        <f t="shared" si="7"/>
        <v>0</v>
      </c>
      <c r="E60" s="214"/>
      <c r="F60" s="212"/>
      <c r="G60" s="212"/>
      <c r="H60" s="212"/>
      <c r="I60" s="212"/>
      <c r="J60" s="212"/>
      <c r="K60" s="288"/>
      <c r="L60" s="288"/>
      <c r="M60" s="136"/>
      <c r="N60" s="135">
        <f t="shared" si="8"/>
        <v>0</v>
      </c>
    </row>
    <row r="61" spans="1:14" ht="20.100000000000001" customHeight="1" x14ac:dyDescent="0.2">
      <c r="A61" s="216">
        <f>CyP!A61</f>
        <v>14</v>
      </c>
      <c r="B61" s="144" t="str">
        <f t="shared" si="6"/>
        <v>MESADAS</v>
      </c>
      <c r="C61" s="145"/>
      <c r="D61" s="42">
        <f t="shared" si="7"/>
        <v>0</v>
      </c>
      <c r="E61" s="214"/>
      <c r="F61" s="212"/>
      <c r="G61" s="212"/>
      <c r="H61" s="212"/>
      <c r="I61" s="212"/>
      <c r="J61" s="212"/>
      <c r="K61" s="288"/>
      <c r="L61" s="288"/>
      <c r="M61" s="136"/>
      <c r="N61" s="135">
        <f t="shared" si="8"/>
        <v>0</v>
      </c>
    </row>
    <row r="62" spans="1:14" ht="20.100000000000001" customHeight="1" x14ac:dyDescent="0.2">
      <c r="A62" s="216" t="str">
        <f>CyP!A62</f>
        <v>14-1</v>
      </c>
      <c r="B62" s="144" t="str">
        <f t="shared" si="6"/>
        <v>Mesada granito natural</v>
      </c>
      <c r="C62" s="145"/>
      <c r="D62" s="42">
        <f t="shared" si="7"/>
        <v>0</v>
      </c>
      <c r="E62" s="214"/>
      <c r="F62" s="212"/>
      <c r="G62" s="212"/>
      <c r="H62" s="212"/>
      <c r="I62" s="212"/>
      <c r="J62" s="212"/>
      <c r="K62" s="288"/>
      <c r="L62" s="288"/>
      <c r="M62" s="136"/>
      <c r="N62" s="135">
        <f t="shared" si="8"/>
        <v>0</v>
      </c>
    </row>
    <row r="63" spans="1:14" ht="20.100000000000001" customHeight="1" x14ac:dyDescent="0.2">
      <c r="A63" s="216">
        <f>CyP!A63</f>
        <v>15</v>
      </c>
      <c r="B63" s="144" t="str">
        <f t="shared" si="6"/>
        <v>CARPINTERIAS</v>
      </c>
      <c r="C63" s="145"/>
      <c r="D63" s="42">
        <f t="shared" si="7"/>
        <v>0</v>
      </c>
      <c r="E63" s="214"/>
      <c r="F63" s="212"/>
      <c r="G63" s="212"/>
      <c r="H63" s="212"/>
      <c r="I63" s="212"/>
      <c r="J63" s="212"/>
      <c r="K63" s="288"/>
      <c r="L63" s="288"/>
      <c r="M63" s="136"/>
      <c r="N63" s="135">
        <f t="shared" si="8"/>
        <v>0</v>
      </c>
    </row>
    <row r="64" spans="1:14" ht="20.100000000000001" customHeight="1" x14ac:dyDescent="0.2">
      <c r="A64" s="216" t="str">
        <f>CyP!A64</f>
        <v>15-1</v>
      </c>
      <c r="B64" s="144" t="str">
        <f t="shared" si="6"/>
        <v>Carpintería madera</v>
      </c>
      <c r="C64" s="145"/>
      <c r="D64" s="42">
        <f t="shared" si="7"/>
        <v>0</v>
      </c>
      <c r="E64" s="214"/>
      <c r="F64" s="212"/>
      <c r="G64" s="212"/>
      <c r="H64" s="212"/>
      <c r="I64" s="212"/>
      <c r="J64" s="212"/>
      <c r="K64" s="288"/>
      <c r="L64" s="288"/>
      <c r="M64" s="136"/>
      <c r="N64" s="135">
        <f t="shared" si="8"/>
        <v>0</v>
      </c>
    </row>
    <row r="65" spans="1:14" ht="20.100000000000001" customHeight="1" x14ac:dyDescent="0.2">
      <c r="A65" s="216" t="str">
        <f>CyP!A65</f>
        <v>15-2</v>
      </c>
      <c r="B65" s="144" t="str">
        <f t="shared" si="6"/>
        <v>Carpintería metálica</v>
      </c>
      <c r="C65" s="145"/>
      <c r="D65" s="42">
        <f t="shared" si="7"/>
        <v>0</v>
      </c>
      <c r="E65" s="214"/>
      <c r="F65" s="212"/>
      <c r="G65" s="212"/>
      <c r="H65" s="212"/>
      <c r="I65" s="212"/>
      <c r="J65" s="212"/>
      <c r="K65" s="288"/>
      <c r="L65" s="288"/>
      <c r="M65" s="136"/>
      <c r="N65" s="135">
        <f t="shared" si="8"/>
        <v>0</v>
      </c>
    </row>
    <row r="66" spans="1:14" ht="20.100000000000001" customHeight="1" x14ac:dyDescent="0.2">
      <c r="A66" s="216" t="str">
        <f>CyP!A66</f>
        <v>15-3</v>
      </c>
      <c r="B66" s="144" t="str">
        <f t="shared" si="6"/>
        <v>Carpintería aluminio</v>
      </c>
      <c r="C66" s="145"/>
      <c r="D66" s="42">
        <f t="shared" si="7"/>
        <v>0</v>
      </c>
      <c r="E66" s="214"/>
      <c r="F66" s="212"/>
      <c r="G66" s="212"/>
      <c r="H66" s="212"/>
      <c r="I66" s="212"/>
      <c r="J66" s="212"/>
      <c r="K66" s="288"/>
      <c r="L66" s="288"/>
      <c r="M66" s="136"/>
      <c r="N66" s="135">
        <f t="shared" si="8"/>
        <v>0</v>
      </c>
    </row>
    <row r="67" spans="1:14" ht="20.100000000000001" customHeight="1" x14ac:dyDescent="0.2">
      <c r="A67" s="216">
        <f>CyP!A67</f>
        <v>16</v>
      </c>
      <c r="B67" s="144" t="str">
        <f t="shared" si="6"/>
        <v>VIDRIOS Y ESPEJOS</v>
      </c>
      <c r="C67" s="145"/>
      <c r="D67" s="42">
        <f t="shared" si="7"/>
        <v>0</v>
      </c>
      <c r="E67" s="214"/>
      <c r="F67" s="212"/>
      <c r="G67" s="212"/>
      <c r="H67" s="212"/>
      <c r="I67" s="212"/>
      <c r="J67" s="212"/>
      <c r="K67" s="288"/>
      <c r="L67" s="288"/>
      <c r="M67" s="136"/>
      <c r="N67" s="135">
        <f t="shared" si="8"/>
        <v>0</v>
      </c>
    </row>
    <row r="68" spans="1:14" ht="20.100000000000001" customHeight="1" x14ac:dyDescent="0.2">
      <c r="A68" s="216" t="str">
        <f>CyP!A68</f>
        <v>16-1</v>
      </c>
      <c r="B68" s="144" t="str">
        <f t="shared" si="6"/>
        <v>Doble Vidrio Hermético (3+3-9+4)</v>
      </c>
      <c r="C68" s="145"/>
      <c r="D68" s="42">
        <f t="shared" si="7"/>
        <v>0</v>
      </c>
      <c r="E68" s="214"/>
      <c r="F68" s="212"/>
      <c r="G68" s="212"/>
      <c r="H68" s="212"/>
      <c r="I68" s="212"/>
      <c r="J68" s="212"/>
      <c r="K68" s="288"/>
      <c r="L68" s="288"/>
      <c r="M68" s="136"/>
      <c r="N68" s="135">
        <f t="shared" si="8"/>
        <v>0</v>
      </c>
    </row>
    <row r="69" spans="1:14" ht="20.100000000000001" customHeight="1" x14ac:dyDescent="0.2">
      <c r="A69" s="216" t="str">
        <f>CyP!A69</f>
        <v>16-2</v>
      </c>
      <c r="B69" s="144" t="str">
        <f t="shared" si="6"/>
        <v>Espejos</v>
      </c>
      <c r="C69" s="145"/>
      <c r="D69" s="42">
        <f t="shared" si="7"/>
        <v>0</v>
      </c>
      <c r="E69" s="214"/>
      <c r="F69" s="212"/>
      <c r="G69" s="212"/>
      <c r="H69" s="212"/>
      <c r="I69" s="212"/>
      <c r="J69" s="212"/>
      <c r="K69" s="288"/>
      <c r="L69" s="288"/>
      <c r="M69" s="136"/>
      <c r="N69" s="135">
        <f t="shared" si="8"/>
        <v>0</v>
      </c>
    </row>
    <row r="70" spans="1:14" ht="20.100000000000001" customHeight="1" x14ac:dyDescent="0.2">
      <c r="A70" s="216">
        <f>CyP!A70</f>
        <v>17</v>
      </c>
      <c r="B70" s="144" t="str">
        <f t="shared" si="6"/>
        <v>PINTURAS</v>
      </c>
      <c r="C70" s="145"/>
      <c r="D70" s="42">
        <f t="shared" si="7"/>
        <v>0</v>
      </c>
      <c r="E70" s="214"/>
      <c r="F70" s="212"/>
      <c r="G70" s="212"/>
      <c r="H70" s="212"/>
      <c r="I70" s="212"/>
      <c r="J70" s="212"/>
      <c r="K70" s="288"/>
      <c r="L70" s="288"/>
      <c r="M70" s="136"/>
      <c r="N70" s="135">
        <f t="shared" si="8"/>
        <v>0</v>
      </c>
    </row>
    <row r="71" spans="1:14" ht="20.100000000000001" customHeight="1" x14ac:dyDescent="0.2">
      <c r="A71" s="216" t="str">
        <f>CyP!A71</f>
        <v>17-1</v>
      </c>
      <c r="B71" s="144" t="str">
        <f t="shared" si="6"/>
        <v>Látex muro interior</v>
      </c>
      <c r="C71" s="145"/>
      <c r="D71" s="42">
        <f t="shared" si="7"/>
        <v>0</v>
      </c>
      <c r="E71" s="214"/>
      <c r="F71" s="212"/>
      <c r="G71" s="212"/>
      <c r="H71" s="212"/>
      <c r="I71" s="212"/>
      <c r="J71" s="212"/>
      <c r="K71" s="288"/>
      <c r="L71" s="288"/>
      <c r="M71" s="136"/>
      <c r="N71" s="135">
        <f t="shared" si="8"/>
        <v>0</v>
      </c>
    </row>
    <row r="72" spans="1:14" ht="20.100000000000001" customHeight="1" x14ac:dyDescent="0.2">
      <c r="A72" s="216" t="str">
        <f>CyP!A72</f>
        <v>17-2</v>
      </c>
      <c r="B72" s="144" t="str">
        <f t="shared" si="6"/>
        <v>Látex muro exterior</v>
      </c>
      <c r="C72" s="145"/>
      <c r="D72" s="42">
        <f t="shared" si="7"/>
        <v>0</v>
      </c>
      <c r="E72" s="214"/>
      <c r="F72" s="212"/>
      <c r="G72" s="212"/>
      <c r="H72" s="212"/>
      <c r="I72" s="212"/>
      <c r="J72" s="212"/>
      <c r="K72" s="288"/>
      <c r="L72" s="288"/>
      <c r="M72" s="136"/>
      <c r="N72" s="135">
        <f t="shared" si="8"/>
        <v>0</v>
      </c>
    </row>
    <row r="73" spans="1:14" ht="20.100000000000001" customHeight="1" x14ac:dyDescent="0.2">
      <c r="A73" s="216" t="str">
        <f>CyP!A73</f>
        <v>17-3</v>
      </c>
      <c r="B73" s="144" t="str">
        <f t="shared" si="6"/>
        <v xml:space="preserve">Látex cielorraso </v>
      </c>
      <c r="C73" s="145"/>
      <c r="D73" s="42">
        <f t="shared" si="7"/>
        <v>0</v>
      </c>
      <c r="E73" s="214"/>
      <c r="F73" s="212"/>
      <c r="G73" s="212"/>
      <c r="H73" s="212"/>
      <c r="I73" s="212"/>
      <c r="J73" s="212"/>
      <c r="K73" s="288"/>
      <c r="L73" s="288"/>
      <c r="M73" s="136"/>
      <c r="N73" s="135">
        <f t="shared" si="8"/>
        <v>0</v>
      </c>
    </row>
    <row r="74" spans="1:14" ht="20.100000000000001" customHeight="1" x14ac:dyDescent="0.2">
      <c r="A74" s="216" t="str">
        <f>CyP!A74</f>
        <v>17-4</v>
      </c>
      <c r="B74" s="144" t="str">
        <f t="shared" si="6"/>
        <v>Esmalte sintético sobre carpintería madera</v>
      </c>
      <c r="C74" s="145"/>
      <c r="D74" s="42">
        <f t="shared" si="7"/>
        <v>0</v>
      </c>
      <c r="E74" s="214"/>
      <c r="F74" s="212"/>
      <c r="G74" s="212"/>
      <c r="H74" s="212"/>
      <c r="I74" s="212"/>
      <c r="J74" s="212"/>
      <c r="K74" s="288"/>
      <c r="L74" s="288"/>
      <c r="M74" s="136"/>
      <c r="N74" s="135">
        <f t="shared" si="8"/>
        <v>0</v>
      </c>
    </row>
    <row r="75" spans="1:14" ht="20.100000000000001" customHeight="1" x14ac:dyDescent="0.2">
      <c r="A75" s="216" t="str">
        <f>CyP!A75</f>
        <v>17-5</v>
      </c>
      <c r="B75" s="144" t="str">
        <f t="shared" si="6"/>
        <v>Esmalte sintético sobre carpintería metálica y herrería</v>
      </c>
      <c r="C75" s="145"/>
      <c r="D75" s="42">
        <f t="shared" si="7"/>
        <v>0</v>
      </c>
      <c r="E75" s="214"/>
      <c r="F75" s="212"/>
      <c r="G75" s="212"/>
      <c r="H75" s="212"/>
      <c r="I75" s="212"/>
      <c r="J75" s="212"/>
      <c r="K75" s="288"/>
      <c r="L75" s="288"/>
      <c r="M75" s="136"/>
      <c r="N75" s="135">
        <f t="shared" si="8"/>
        <v>0</v>
      </c>
    </row>
    <row r="76" spans="1:14" ht="20.100000000000001" customHeight="1" x14ac:dyDescent="0.2">
      <c r="A76" s="216">
        <f>CyP!A76</f>
        <v>18</v>
      </c>
      <c r="B76" s="144" t="str">
        <f t="shared" si="6"/>
        <v>INSTALACIONES ELECTRICA</v>
      </c>
      <c r="C76" s="145"/>
      <c r="D76" s="42">
        <f t="shared" si="7"/>
        <v>0</v>
      </c>
      <c r="E76" s="214"/>
      <c r="F76" s="212"/>
      <c r="G76" s="212"/>
      <c r="H76" s="212"/>
      <c r="I76" s="212"/>
      <c r="J76" s="212"/>
      <c r="K76" s="288"/>
      <c r="L76" s="288"/>
      <c r="M76" s="136"/>
      <c r="N76" s="135">
        <f t="shared" si="8"/>
        <v>0</v>
      </c>
    </row>
    <row r="77" spans="1:14" ht="20.100000000000001" customHeight="1" x14ac:dyDescent="0.2">
      <c r="A77" s="216" t="str">
        <f>CyP!A77</f>
        <v>18-1</v>
      </c>
      <c r="B77" s="144" t="str">
        <f t="shared" si="6"/>
        <v>Instalación eléctrica - Instalación y cableado</v>
      </c>
      <c r="C77" s="145"/>
      <c r="D77" s="42">
        <f t="shared" si="7"/>
        <v>0</v>
      </c>
      <c r="E77" s="214"/>
      <c r="F77" s="212"/>
      <c r="G77" s="212"/>
      <c r="H77" s="212"/>
      <c r="I77" s="212"/>
      <c r="J77" s="212"/>
      <c r="K77" s="288"/>
      <c r="L77" s="288"/>
      <c r="M77" s="136"/>
      <c r="N77" s="135">
        <f t="shared" si="8"/>
        <v>0</v>
      </c>
    </row>
    <row r="78" spans="1:14" ht="20.100000000000001" customHeight="1" x14ac:dyDescent="0.2">
      <c r="A78" s="216" t="str">
        <f>CyP!A78</f>
        <v>18-2</v>
      </c>
      <c r="B78" s="144" t="str">
        <f t="shared" si="6"/>
        <v>Instalación eléctrica - Corrientes débiles</v>
      </c>
      <c r="C78" s="145"/>
      <c r="D78" s="42">
        <f t="shared" si="7"/>
        <v>0</v>
      </c>
      <c r="E78" s="214"/>
      <c r="F78" s="212"/>
      <c r="G78" s="212"/>
      <c r="H78" s="212"/>
      <c r="I78" s="212"/>
      <c r="J78" s="212"/>
      <c r="K78" s="288"/>
      <c r="L78" s="288"/>
      <c r="M78" s="136"/>
      <c r="N78" s="135">
        <f t="shared" si="8"/>
        <v>0</v>
      </c>
    </row>
    <row r="79" spans="1:14" ht="20.100000000000001" customHeight="1" x14ac:dyDescent="0.2">
      <c r="A79" s="216" t="str">
        <f>CyP!A79</f>
        <v>18-3</v>
      </c>
      <c r="B79" s="144" t="str">
        <f t="shared" si="6"/>
        <v>Instalación eléctrica - Cañerias y/o bandejas</v>
      </c>
      <c r="C79" s="145"/>
      <c r="D79" s="42">
        <f t="shared" si="7"/>
        <v>0</v>
      </c>
      <c r="E79" s="214"/>
      <c r="F79" s="212"/>
      <c r="G79" s="212"/>
      <c r="H79" s="212"/>
      <c r="I79" s="212"/>
      <c r="J79" s="212"/>
      <c r="K79" s="288"/>
      <c r="L79" s="288"/>
      <c r="M79" s="136"/>
      <c r="N79" s="135">
        <f t="shared" si="8"/>
        <v>0</v>
      </c>
    </row>
    <row r="80" spans="1:14" ht="20.100000000000001" customHeight="1" x14ac:dyDescent="0.2">
      <c r="A80" s="216" t="str">
        <f>CyP!A80</f>
        <v>18-4</v>
      </c>
      <c r="B80" s="144" t="str">
        <f t="shared" si="6"/>
        <v>Instalación eléctrica - Artefactos iluminación</v>
      </c>
      <c r="C80" s="145"/>
      <c r="D80" s="42">
        <f t="shared" si="7"/>
        <v>0</v>
      </c>
      <c r="E80" s="214"/>
      <c r="F80" s="212"/>
      <c r="G80" s="212"/>
      <c r="H80" s="212"/>
      <c r="I80" s="212"/>
      <c r="J80" s="212"/>
      <c r="K80" s="288"/>
      <c r="L80" s="288"/>
      <c r="M80" s="136"/>
      <c r="N80" s="135">
        <f t="shared" si="8"/>
        <v>0</v>
      </c>
    </row>
    <row r="81" spans="1:14" ht="20.100000000000001" customHeight="1" x14ac:dyDescent="0.2">
      <c r="A81" s="216">
        <f>CyP!A81</f>
        <v>19</v>
      </c>
      <c r="B81" s="144" t="str">
        <f t="shared" si="6"/>
        <v>INSTALACIONES SANITARIA</v>
      </c>
      <c r="C81" s="145"/>
      <c r="D81" s="42">
        <f t="shared" si="7"/>
        <v>0</v>
      </c>
      <c r="E81" s="214"/>
      <c r="F81" s="212"/>
      <c r="G81" s="212"/>
      <c r="H81" s="212"/>
      <c r="I81" s="212"/>
      <c r="J81" s="212"/>
      <c r="K81" s="288"/>
      <c r="L81" s="288"/>
      <c r="M81" s="136"/>
      <c r="N81" s="135">
        <f t="shared" si="8"/>
        <v>0</v>
      </c>
    </row>
    <row r="82" spans="1:14" ht="20.100000000000001" customHeight="1" x14ac:dyDescent="0.2">
      <c r="A82" s="216" t="str">
        <f>CyP!A82</f>
        <v>19-1</v>
      </c>
      <c r="B82" s="144" t="str">
        <f t="shared" si="6"/>
        <v>Instalación sanitaria - Base de cloacas</v>
      </c>
      <c r="C82" s="145"/>
      <c r="D82" s="42">
        <f t="shared" si="7"/>
        <v>0</v>
      </c>
      <c r="E82" s="214"/>
      <c r="F82" s="212"/>
      <c r="G82" s="212"/>
      <c r="H82" s="212"/>
      <c r="I82" s="212"/>
      <c r="J82" s="212"/>
      <c r="K82" s="288"/>
      <c r="L82" s="288"/>
      <c r="M82" s="136"/>
      <c r="N82" s="135">
        <f t="shared" si="8"/>
        <v>0</v>
      </c>
    </row>
    <row r="83" spans="1:14" ht="20.100000000000001" customHeight="1" x14ac:dyDescent="0.2">
      <c r="A83" s="216" t="str">
        <f>CyP!A83</f>
        <v>19-2</v>
      </c>
      <c r="B83" s="144" t="str">
        <f t="shared" si="6"/>
        <v>Instalación sanitaria - Provisión de agua potable</v>
      </c>
      <c r="C83" s="145"/>
      <c r="D83" s="42">
        <f t="shared" si="7"/>
        <v>0</v>
      </c>
      <c r="E83" s="214"/>
      <c r="F83" s="212"/>
      <c r="G83" s="212"/>
      <c r="H83" s="212"/>
      <c r="I83" s="212"/>
      <c r="J83" s="212"/>
      <c r="K83" s="288"/>
      <c r="L83" s="288"/>
      <c r="M83" s="136"/>
      <c r="N83" s="135">
        <f t="shared" si="8"/>
        <v>0</v>
      </c>
    </row>
    <row r="84" spans="1:14" ht="20.100000000000001" customHeight="1" x14ac:dyDescent="0.2">
      <c r="A84" s="216" t="str">
        <f>CyP!A84</f>
        <v>19-3</v>
      </c>
      <c r="B84" s="144" t="str">
        <f t="shared" ref="B84:B98" si="9">IF(A84="","",VLOOKUP(A84,Computo_Presupuesto,2,FALSE))</f>
        <v>Instalación sanitaria - Artefactos y accesorios</v>
      </c>
      <c r="C84" s="145"/>
      <c r="D84" s="42">
        <f t="shared" ref="D84:D98" si="10">IF(A84="","",VLOOKUP(A84,Computo_Presupuesto,8,FALSE))</f>
        <v>0</v>
      </c>
      <c r="E84" s="214"/>
      <c r="F84" s="212"/>
      <c r="G84" s="212"/>
      <c r="H84" s="212"/>
      <c r="I84" s="212"/>
      <c r="J84" s="212"/>
      <c r="K84" s="288"/>
      <c r="L84" s="288"/>
      <c r="M84" s="136"/>
      <c r="N84" s="135">
        <f t="shared" ref="N84:N99" si="11">SUM(F84:J84)</f>
        <v>0</v>
      </c>
    </row>
    <row r="85" spans="1:14" ht="20.100000000000001" customHeight="1" x14ac:dyDescent="0.2">
      <c r="A85" s="216" t="str">
        <f>CyP!A85</f>
        <v>19-4</v>
      </c>
      <c r="B85" s="144" t="str">
        <f t="shared" si="9"/>
        <v>Instalación sanitaria - Grifería</v>
      </c>
      <c r="C85" s="145"/>
      <c r="D85" s="42">
        <f t="shared" si="10"/>
        <v>0</v>
      </c>
      <c r="E85" s="214"/>
      <c r="F85" s="212"/>
      <c r="G85" s="212"/>
      <c r="H85" s="212"/>
      <c r="I85" s="212"/>
      <c r="J85" s="212"/>
      <c r="K85" s="288"/>
      <c r="L85" s="288"/>
      <c r="M85" s="136"/>
      <c r="N85" s="135">
        <f t="shared" si="11"/>
        <v>0</v>
      </c>
    </row>
    <row r="86" spans="1:14" ht="20.100000000000001" customHeight="1" x14ac:dyDescent="0.2">
      <c r="A86" s="216">
        <f>CyP!A86</f>
        <v>20</v>
      </c>
      <c r="B86" s="144" t="str">
        <f t="shared" si="9"/>
        <v>INSTALACION TERMOMECANICA</v>
      </c>
      <c r="C86" s="145"/>
      <c r="D86" s="42">
        <f t="shared" si="10"/>
        <v>0</v>
      </c>
      <c r="E86" s="214"/>
      <c r="F86" s="212"/>
      <c r="G86" s="212"/>
      <c r="H86" s="212"/>
      <c r="I86" s="212"/>
      <c r="J86" s="212"/>
      <c r="K86" s="288"/>
      <c r="L86" s="288"/>
      <c r="M86" s="136"/>
      <c r="N86" s="135">
        <f t="shared" si="11"/>
        <v>0</v>
      </c>
    </row>
    <row r="87" spans="1:14" ht="20.100000000000001" customHeight="1" x14ac:dyDescent="0.2">
      <c r="A87" s="216">
        <f>CyP!A87</f>
        <v>21</v>
      </c>
      <c r="B87" s="144" t="str">
        <f t="shared" si="9"/>
        <v>INSTALACION SERVICIO CONTRA INCENDIOS</v>
      </c>
      <c r="C87" s="145"/>
      <c r="D87" s="42">
        <f t="shared" si="10"/>
        <v>0</v>
      </c>
      <c r="E87" s="214"/>
      <c r="F87" s="212"/>
      <c r="G87" s="212"/>
      <c r="H87" s="212"/>
      <c r="I87" s="212"/>
      <c r="J87" s="212"/>
      <c r="K87" s="288"/>
      <c r="L87" s="288"/>
      <c r="M87" s="136"/>
      <c r="N87" s="135">
        <f t="shared" si="11"/>
        <v>0</v>
      </c>
    </row>
    <row r="88" spans="1:14" ht="20.100000000000001" customHeight="1" x14ac:dyDescent="0.2">
      <c r="A88" s="216">
        <f>CyP!A88</f>
        <v>22</v>
      </c>
      <c r="B88" s="144" t="str">
        <f t="shared" si="9"/>
        <v>OBRAS EXTERIORES</v>
      </c>
      <c r="C88" s="145"/>
      <c r="D88" s="42">
        <f t="shared" si="10"/>
        <v>0</v>
      </c>
      <c r="E88" s="214"/>
      <c r="F88" s="212"/>
      <c r="G88" s="212"/>
      <c r="H88" s="212"/>
      <c r="I88" s="212"/>
      <c r="J88" s="212"/>
      <c r="K88" s="288"/>
      <c r="L88" s="288"/>
      <c r="M88" s="136"/>
      <c r="N88" s="135">
        <f t="shared" si="11"/>
        <v>0</v>
      </c>
    </row>
    <row r="89" spans="1:14" ht="20.100000000000001" customHeight="1" x14ac:dyDescent="0.2">
      <c r="A89" s="216" t="str">
        <f>CyP!A89</f>
        <v>22-1</v>
      </c>
      <c r="B89" s="144" t="str">
        <f t="shared" si="9"/>
        <v>Parquización</v>
      </c>
      <c r="C89" s="145"/>
      <c r="D89" s="42">
        <f t="shared" si="10"/>
        <v>0</v>
      </c>
      <c r="E89" s="214"/>
      <c r="F89" s="212"/>
      <c r="G89" s="212"/>
      <c r="H89" s="212"/>
      <c r="I89" s="212"/>
      <c r="J89" s="212"/>
      <c r="K89" s="288"/>
      <c r="L89" s="288"/>
      <c r="M89" s="136"/>
      <c r="N89" s="135">
        <f t="shared" si="11"/>
        <v>0</v>
      </c>
    </row>
    <row r="90" spans="1:14" ht="20.100000000000001" customHeight="1" x14ac:dyDescent="0.2">
      <c r="A90" s="216" t="str">
        <f>CyP!A90</f>
        <v>22-2</v>
      </c>
      <c r="B90" s="144" t="str">
        <f t="shared" si="9"/>
        <v>Vereda municipal</v>
      </c>
      <c r="C90" s="145"/>
      <c r="D90" s="42">
        <f t="shared" si="10"/>
        <v>0</v>
      </c>
      <c r="E90" s="214"/>
      <c r="F90" s="212"/>
      <c r="G90" s="212"/>
      <c r="H90" s="212"/>
      <c r="I90" s="212"/>
      <c r="J90" s="212"/>
      <c r="K90" s="288"/>
      <c r="L90" s="288"/>
      <c r="M90" s="136"/>
      <c r="N90" s="135">
        <f t="shared" si="11"/>
        <v>0</v>
      </c>
    </row>
    <row r="91" spans="1:14" ht="20.100000000000001" customHeight="1" x14ac:dyDescent="0.2">
      <c r="A91" s="216" t="str">
        <f>CyP!A91</f>
        <v>22-3</v>
      </c>
      <c r="B91" s="144" t="str">
        <f t="shared" si="9"/>
        <v>Estacionamiento y demarcación</v>
      </c>
      <c r="C91" s="145"/>
      <c r="D91" s="42"/>
      <c r="E91" s="214"/>
      <c r="F91" s="212"/>
      <c r="G91" s="212"/>
      <c r="H91" s="212"/>
      <c r="I91" s="212"/>
      <c r="J91" s="212"/>
      <c r="K91" s="288"/>
      <c r="L91" s="288"/>
      <c r="M91" s="136"/>
      <c r="N91" s="135"/>
    </row>
    <row r="92" spans="1:14" ht="20.100000000000001" customHeight="1" x14ac:dyDescent="0.2">
      <c r="A92" s="216">
        <f>CyP!A92</f>
        <v>23</v>
      </c>
      <c r="B92" s="144" t="str">
        <f t="shared" si="9"/>
        <v>SEÑALETICA</v>
      </c>
      <c r="C92" s="145"/>
      <c r="D92" s="42">
        <f t="shared" si="10"/>
        <v>0</v>
      </c>
      <c r="E92" s="214"/>
      <c r="F92" s="212"/>
      <c r="G92" s="212"/>
      <c r="H92" s="212"/>
      <c r="I92" s="212"/>
      <c r="J92" s="212"/>
      <c r="K92" s="288"/>
      <c r="L92" s="288"/>
      <c r="M92" s="136"/>
      <c r="N92" s="135">
        <f t="shared" si="11"/>
        <v>0</v>
      </c>
    </row>
    <row r="93" spans="1:14" ht="20.100000000000001" customHeight="1" x14ac:dyDescent="0.2">
      <c r="A93" s="216" t="str">
        <f>CyP!A93</f>
        <v>23-1</v>
      </c>
      <c r="B93" s="144" t="str">
        <f t="shared" si="9"/>
        <v xml:space="preserve">Señaletica Interna </v>
      </c>
      <c r="C93" s="145"/>
      <c r="D93" s="42">
        <f t="shared" si="10"/>
        <v>0</v>
      </c>
      <c r="E93" s="214"/>
      <c r="F93" s="212"/>
      <c r="G93" s="212"/>
      <c r="H93" s="212"/>
      <c r="I93" s="212"/>
      <c r="J93" s="212"/>
      <c r="K93" s="288"/>
      <c r="L93" s="288"/>
      <c r="M93" s="136"/>
      <c r="N93" s="135">
        <f t="shared" si="11"/>
        <v>0</v>
      </c>
    </row>
    <row r="94" spans="1:14" ht="20.100000000000001" customHeight="1" x14ac:dyDescent="0.2">
      <c r="A94" s="216" t="str">
        <f>CyP!A94</f>
        <v>23-2</v>
      </c>
      <c r="B94" s="144" t="str">
        <f t="shared" si="9"/>
        <v>Cartel institucional</v>
      </c>
      <c r="C94" s="145"/>
      <c r="D94" s="42">
        <f t="shared" si="10"/>
        <v>0</v>
      </c>
      <c r="E94" s="214"/>
      <c r="F94" s="212"/>
      <c r="G94" s="212"/>
      <c r="H94" s="212"/>
      <c r="I94" s="212"/>
      <c r="J94" s="212"/>
      <c r="K94" s="288"/>
      <c r="L94" s="288"/>
      <c r="M94" s="136"/>
      <c r="N94" s="135">
        <f t="shared" si="11"/>
        <v>0</v>
      </c>
    </row>
    <row r="95" spans="1:14" ht="20.100000000000001" customHeight="1" x14ac:dyDescent="0.2">
      <c r="A95" s="216">
        <f>CyP!A95</f>
        <v>24</v>
      </c>
      <c r="B95" s="144" t="str">
        <f t="shared" si="9"/>
        <v>EQUIPAMIENTO</v>
      </c>
      <c r="C95" s="145"/>
      <c r="D95" s="42">
        <f t="shared" si="10"/>
        <v>0</v>
      </c>
      <c r="E95" s="214"/>
      <c r="F95" s="212"/>
      <c r="G95" s="212"/>
      <c r="H95" s="212"/>
      <c r="I95" s="212"/>
      <c r="J95" s="212"/>
      <c r="K95" s="288"/>
      <c r="L95" s="288"/>
      <c r="M95" s="136"/>
      <c r="N95" s="135">
        <f t="shared" si="11"/>
        <v>0</v>
      </c>
    </row>
    <row r="96" spans="1:14" ht="20.100000000000001" customHeight="1" x14ac:dyDescent="0.2">
      <c r="A96" s="216" t="str">
        <f>CyP!A96</f>
        <v>24-1</v>
      </c>
      <c r="B96" s="144" t="str">
        <f t="shared" si="9"/>
        <v>Bancos</v>
      </c>
      <c r="C96" s="145"/>
      <c r="D96" s="42">
        <f t="shared" si="10"/>
        <v>0</v>
      </c>
      <c r="E96" s="214"/>
      <c r="F96" s="212"/>
      <c r="G96" s="212"/>
      <c r="H96" s="212"/>
      <c r="I96" s="212"/>
      <c r="J96" s="212"/>
      <c r="K96" s="288"/>
      <c r="L96" s="288"/>
      <c r="M96" s="136"/>
      <c r="N96" s="135">
        <f t="shared" si="11"/>
        <v>0</v>
      </c>
    </row>
    <row r="97" spans="1:14" ht="20.100000000000001" customHeight="1" x14ac:dyDescent="0.2">
      <c r="A97" s="216" t="str">
        <f>CyP!A97</f>
        <v>24-2</v>
      </c>
      <c r="B97" s="144" t="str">
        <f t="shared" si="9"/>
        <v>Postes de hormigón armado</v>
      </c>
      <c r="C97" s="145"/>
      <c r="D97" s="42">
        <f t="shared" si="10"/>
        <v>0</v>
      </c>
      <c r="E97" s="214"/>
      <c r="F97" s="212"/>
      <c r="G97" s="212"/>
      <c r="H97" s="212"/>
      <c r="I97" s="212"/>
      <c r="J97" s="212"/>
      <c r="K97" s="288"/>
      <c r="L97" s="288"/>
      <c r="M97" s="136"/>
      <c r="N97" s="135">
        <f t="shared" si="11"/>
        <v>0</v>
      </c>
    </row>
    <row r="98" spans="1:14" ht="20.100000000000001" customHeight="1" x14ac:dyDescent="0.2">
      <c r="A98" s="216">
        <f>CyP!A98</f>
        <v>25</v>
      </c>
      <c r="B98" s="144" t="str">
        <f t="shared" si="9"/>
        <v xml:space="preserve">LIMPIEZA FINAL DE OBRA </v>
      </c>
      <c r="C98" s="145"/>
      <c r="D98" s="42">
        <f t="shared" si="10"/>
        <v>0</v>
      </c>
      <c r="E98" s="214"/>
      <c r="F98" s="212"/>
      <c r="G98" s="212"/>
      <c r="H98" s="212"/>
      <c r="I98" s="212"/>
      <c r="J98" s="212"/>
      <c r="K98" s="288"/>
      <c r="L98" s="288"/>
      <c r="M98" s="136"/>
      <c r="N98" s="135">
        <f t="shared" si="11"/>
        <v>0</v>
      </c>
    </row>
    <row r="99" spans="1:14" s="30" customFormat="1" ht="20.100000000000001" customHeight="1" x14ac:dyDescent="0.2">
      <c r="A99" s="220" t="s">
        <v>4</v>
      </c>
      <c r="B99" s="146" t="s">
        <v>4</v>
      </c>
      <c r="C99" s="146"/>
      <c r="D99" s="221" t="s">
        <v>5</v>
      </c>
      <c r="E99" s="147"/>
      <c r="F99" s="223"/>
      <c r="G99" s="224"/>
      <c r="H99" s="224"/>
      <c r="I99" s="224"/>
      <c r="J99" s="224"/>
      <c r="K99" s="287"/>
      <c r="L99" s="287"/>
      <c r="N99" s="137">
        <f t="shared" si="11"/>
        <v>0</v>
      </c>
    </row>
    <row r="100" spans="1:14" ht="20.100000000000001" customHeight="1" x14ac:dyDescent="0.2">
      <c r="A100" s="220" t="s">
        <v>4</v>
      </c>
      <c r="B100" s="218" t="s">
        <v>11</v>
      </c>
      <c r="C100" s="222"/>
      <c r="D100" s="217">
        <f>SUM(D18:D99)</f>
        <v>0</v>
      </c>
      <c r="E100" s="215"/>
      <c r="F100" s="148"/>
      <c r="G100" s="148"/>
      <c r="H100" s="148"/>
      <c r="I100" s="148"/>
      <c r="J100" s="148"/>
      <c r="K100" s="148"/>
      <c r="L100" s="148"/>
    </row>
    <row r="101" spans="1:14" ht="20.100000000000001" customHeight="1" x14ac:dyDescent="0.2">
      <c r="A101" s="149"/>
      <c r="B101" s="149"/>
      <c r="C101" s="149"/>
      <c r="D101" s="149"/>
      <c r="E101" s="150"/>
      <c r="F101" s="149"/>
      <c r="G101" s="149"/>
      <c r="H101" s="149"/>
      <c r="I101" s="149"/>
      <c r="J101" s="149"/>
      <c r="K101" s="149"/>
      <c r="L101" s="149"/>
    </row>
    <row r="102" spans="1:14" ht="20.100000000000001" customHeight="1" x14ac:dyDescent="0.2">
      <c r="A102" s="149"/>
      <c r="B102" s="149"/>
      <c r="C102" s="149"/>
      <c r="D102" s="151" t="s">
        <v>28</v>
      </c>
      <c r="E102" s="150">
        <v>0</v>
      </c>
      <c r="F102" s="152">
        <f t="shared" ref="F102:L102" si="12">SUMPRODUCT($D$18:$D$98,F18:F98)</f>
        <v>0</v>
      </c>
      <c r="G102" s="152">
        <f t="shared" si="12"/>
        <v>0</v>
      </c>
      <c r="H102" s="152">
        <f t="shared" si="12"/>
        <v>0</v>
      </c>
      <c r="I102" s="152">
        <f t="shared" si="12"/>
        <v>0</v>
      </c>
      <c r="J102" s="152">
        <f t="shared" si="12"/>
        <v>0</v>
      </c>
      <c r="K102" s="152">
        <f t="shared" si="12"/>
        <v>0</v>
      </c>
      <c r="L102" s="152">
        <f t="shared" si="12"/>
        <v>0</v>
      </c>
      <c r="M102" s="138"/>
    </row>
    <row r="103" spans="1:14" ht="20.100000000000001" customHeight="1" x14ac:dyDescent="0.2">
      <c r="A103" s="149"/>
      <c r="B103" s="149"/>
      <c r="C103" s="149"/>
      <c r="D103" s="151" t="s">
        <v>29</v>
      </c>
      <c r="E103" s="150">
        <v>0</v>
      </c>
      <c r="F103" s="152">
        <f>E103+F102</f>
        <v>0</v>
      </c>
      <c r="G103" s="152">
        <f t="shared" ref="G103:J103" si="13">F103+G102</f>
        <v>0</v>
      </c>
      <c r="H103" s="152">
        <f t="shared" si="13"/>
        <v>0</v>
      </c>
      <c r="I103" s="152">
        <f t="shared" si="13"/>
        <v>0</v>
      </c>
      <c r="J103" s="152">
        <f t="shared" si="13"/>
        <v>0</v>
      </c>
      <c r="K103" s="152">
        <f t="shared" ref="K103" si="14">J103+K102</f>
        <v>0</v>
      </c>
      <c r="L103" s="152">
        <f t="shared" ref="L103" si="15">K103+L102</f>
        <v>0</v>
      </c>
      <c r="M103" s="138"/>
    </row>
    <row r="104" spans="1:14" ht="20.100000000000001" customHeight="1" x14ac:dyDescent="0.2">
      <c r="A104" s="149"/>
      <c r="B104" s="149"/>
      <c r="C104" s="149"/>
      <c r="D104" s="153"/>
      <c r="E104" s="154">
        <v>0</v>
      </c>
      <c r="F104" s="149"/>
      <c r="G104" s="149"/>
      <c r="H104" s="149"/>
      <c r="I104" s="149"/>
      <c r="J104" s="149"/>
      <c r="K104" s="149"/>
      <c r="L104" s="149"/>
    </row>
    <row r="105" spans="1:14" ht="20.100000000000001" customHeight="1" x14ac:dyDescent="0.2">
      <c r="A105" s="149"/>
      <c r="B105" s="149"/>
      <c r="C105" s="149"/>
      <c r="D105" s="151" t="s">
        <v>30</v>
      </c>
      <c r="E105" s="155">
        <f>Anticipo_Financiero*Monto_Oferta</f>
        <v>0</v>
      </c>
      <c r="F105" s="155">
        <f t="shared" ref="F105:J105" si="16">ROUND(Monto_Oferta*F102,2)</f>
        <v>0</v>
      </c>
      <c r="G105" s="155">
        <f t="shared" si="16"/>
        <v>0</v>
      </c>
      <c r="H105" s="155">
        <f t="shared" si="16"/>
        <v>0</v>
      </c>
      <c r="I105" s="155">
        <f t="shared" si="16"/>
        <v>0</v>
      </c>
      <c r="J105" s="155">
        <f t="shared" si="16"/>
        <v>0</v>
      </c>
      <c r="K105" s="155">
        <f t="shared" ref="K105:L105" si="17">ROUND(Monto_Oferta*K102,2)</f>
        <v>0</v>
      </c>
      <c r="L105" s="320">
        <f t="shared" si="17"/>
        <v>0</v>
      </c>
      <c r="M105" s="31"/>
      <c r="N105" s="140"/>
    </row>
    <row r="106" spans="1:14" ht="20.100000000000001" customHeight="1" x14ac:dyDescent="0.2">
      <c r="A106" s="149"/>
      <c r="B106" s="149"/>
      <c r="C106" s="149"/>
      <c r="D106" s="151" t="s">
        <v>1183</v>
      </c>
      <c r="E106" s="155">
        <f>E105</f>
        <v>0</v>
      </c>
      <c r="F106" s="155">
        <f t="shared" ref="F106:J106" si="18">E106+F105*(1-Anticipo_Financiero)</f>
        <v>0</v>
      </c>
      <c r="G106" s="155">
        <f t="shared" si="18"/>
        <v>0</v>
      </c>
      <c r="H106" s="155">
        <f t="shared" si="18"/>
        <v>0</v>
      </c>
      <c r="I106" s="155">
        <f t="shared" si="18"/>
        <v>0</v>
      </c>
      <c r="J106" s="155">
        <f t="shared" si="18"/>
        <v>0</v>
      </c>
      <c r="K106" s="155">
        <f t="shared" ref="K106" si="19">J106+K105*(1-Anticipo_Financiero)</f>
        <v>0</v>
      </c>
      <c r="L106" s="320">
        <f t="shared" ref="L106" si="20">K106+L105*(1-Anticipo_Financiero)</f>
        <v>0</v>
      </c>
      <c r="M106" s="31"/>
    </row>
    <row r="107" spans="1:14" ht="20.100000000000001" customHeight="1" x14ac:dyDescent="0.2">
      <c r="E107" s="139">
        <v>0</v>
      </c>
    </row>
    <row r="108" spans="1:14" ht="20.100000000000001" customHeight="1" x14ac:dyDescent="0.2">
      <c r="E108" s="139">
        <v>0</v>
      </c>
    </row>
  </sheetData>
  <mergeCells count="6">
    <mergeCell ref="A13:D13"/>
    <mergeCell ref="N15:N16"/>
    <mergeCell ref="A15:A16"/>
    <mergeCell ref="B15:C16"/>
    <mergeCell ref="D15:D16"/>
    <mergeCell ref="F15:L15"/>
  </mergeCells>
  <conditionalFormatting sqref="A18:B18 B19:B98 A19:A100">
    <cfRule type="expression" dxfId="83" priority="147" stopIfTrue="1">
      <formula>#REF!&gt;0</formula>
    </cfRule>
    <cfRule type="expression" dxfId="82" priority="148" stopIfTrue="1">
      <formula>#REF!&gt;0</formula>
    </cfRule>
    <cfRule type="expression" dxfId="81" priority="149" stopIfTrue="1">
      <formula>#REF!&gt;0</formula>
    </cfRule>
  </conditionalFormatting>
  <conditionalFormatting sqref="B99:C99 C18:C98">
    <cfRule type="expression" dxfId="80" priority="150" stopIfTrue="1">
      <formula>#REF!&gt;0</formula>
    </cfRule>
    <cfRule type="expression" dxfId="79" priority="151" stopIfTrue="1">
      <formula>#REF!&gt;0</formula>
    </cfRule>
    <cfRule type="expression" dxfId="78" priority="152" stopIfTrue="1">
      <formula>#REF!&gt;0</formula>
    </cfRule>
  </conditionalFormatting>
  <pageMargins left="0.78740157480314965" right="0.78740157480314965" top="1.3779527559055118" bottom="0.78740157480314965" header="0.78740157480314965" footer="0.39370078740157483"/>
  <pageSetup paperSize="9" scale="30" fitToWidth="0" fitToHeight="0" pageOrder="overThenDown" orientation="landscape" r:id="rId1"/>
  <headerFooter>
    <oddHeader>&amp;L&amp;G</oddHeader>
  </headerFooter>
  <rowBreaks count="1" manualBreakCount="1">
    <brk id="47" max="16383" man="1"/>
  </rowBreaks>
  <ignoredErrors>
    <ignoredError sqref="C1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90" zoomScaleNormal="90" zoomScaleSheetLayoutView="75" workbookViewId="0">
      <selection activeCell="Q21" sqref="Q21"/>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zoomScaleSheetLayoutView="75" workbookViewId="0">
      <selection activeCell="G41" sqref="G4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50"/>
  <sheetViews>
    <sheetView showGridLines="0" showZeros="0" view="pageBreakPreview" zoomScale="85" zoomScaleNormal="120" zoomScaleSheetLayoutView="85" workbookViewId="0">
      <selection activeCell="F17" sqref="F16:F17"/>
    </sheetView>
  </sheetViews>
  <sheetFormatPr baseColWidth="10" defaultColWidth="11.42578125" defaultRowHeight="20.100000000000001" customHeight="1" x14ac:dyDescent="0.2"/>
  <cols>
    <col min="1" max="1" width="15.7109375" style="14" customWidth="1"/>
    <col min="2" max="2" width="20.7109375" style="14" customWidth="1"/>
    <col min="3" max="3" width="40.7109375" style="14" customWidth="1"/>
    <col min="4" max="4" width="10.7109375" style="14" customWidth="1"/>
    <col min="5" max="5" width="12.7109375" style="14" customWidth="1"/>
    <col min="6" max="7" width="15.7109375" style="14" customWidth="1"/>
    <col min="8" max="16384" width="11.42578125" style="14"/>
  </cols>
  <sheetData>
    <row r="1" spans="1:7" ht="20.100000000000001" customHeight="1" thickTop="1" x14ac:dyDescent="0.2">
      <c r="A1" s="338" t="s">
        <v>44</v>
      </c>
      <c r="B1" s="339"/>
      <c r="C1" s="339"/>
      <c r="D1" s="339"/>
      <c r="E1" s="339"/>
      <c r="F1" s="339"/>
      <c r="G1" s="340"/>
    </row>
    <row r="2" spans="1:7" ht="20.100000000000001" customHeight="1" x14ac:dyDescent="0.2">
      <c r="A2" s="156" t="s">
        <v>823</v>
      </c>
      <c r="B2" s="157" t="str">
        <f>Comitente</f>
        <v>DIRECCIÓN ARQUITECTURA</v>
      </c>
      <c r="C2" s="158"/>
      <c r="D2" s="159"/>
      <c r="E2" s="159"/>
      <c r="F2" s="160"/>
      <c r="G2" s="161"/>
    </row>
    <row r="3" spans="1:7" ht="20.100000000000001" customHeight="1" x14ac:dyDescent="0.2">
      <c r="A3" s="156" t="s">
        <v>824</v>
      </c>
      <c r="B3" s="157">
        <f>Contratista</f>
        <v>0</v>
      </c>
      <c r="C3" s="162"/>
      <c r="D3" s="162"/>
      <c r="E3" s="162"/>
      <c r="F3" s="157"/>
      <c r="G3" s="163"/>
    </row>
    <row r="4" spans="1:7" ht="20.100000000000001" customHeight="1" x14ac:dyDescent="0.2">
      <c r="A4" s="156" t="s">
        <v>31</v>
      </c>
      <c r="B4" s="157" t="str">
        <f>Obra</f>
        <v>ESCUELA DE CINE</v>
      </c>
      <c r="C4" s="162"/>
      <c r="D4" s="162"/>
      <c r="E4" s="162"/>
      <c r="F4" s="157" t="s">
        <v>45</v>
      </c>
      <c r="G4" s="163">
        <f>Fecha_Base</f>
        <v>42969</v>
      </c>
    </row>
    <row r="5" spans="1:7" ht="20.100000000000001" customHeight="1" x14ac:dyDescent="0.2">
      <c r="A5" s="164" t="s">
        <v>822</v>
      </c>
      <c r="B5" s="165" t="str">
        <f>Ubicación</f>
        <v>CALLE 25 DE MAYO</v>
      </c>
      <c r="C5" s="165"/>
      <c r="D5" s="166"/>
      <c r="E5" s="167"/>
      <c r="F5" s="168"/>
      <c r="G5" s="169"/>
    </row>
    <row r="6" spans="1:7" ht="20.100000000000001" customHeight="1" x14ac:dyDescent="0.2">
      <c r="A6" s="164" t="s">
        <v>46</v>
      </c>
      <c r="B6" s="252">
        <v>1</v>
      </c>
      <c r="C6" s="171" t="str">
        <f>IF(B6="","",VLOOKUP(B6,Computo_Presupuesto,2,FALSE))</f>
        <v>TRABAJOS PRELIMINARES</v>
      </c>
      <c r="D6" s="172"/>
      <c r="E6" s="167"/>
      <c r="F6" s="168"/>
      <c r="G6" s="169"/>
    </row>
    <row r="7" spans="1:7" ht="20.100000000000001" customHeight="1" x14ac:dyDescent="0.2">
      <c r="A7" s="164" t="s">
        <v>32</v>
      </c>
      <c r="B7" s="250" t="s">
        <v>1197</v>
      </c>
      <c r="C7" s="171" t="str">
        <f>IF(B7=0,"",VLOOKUP(B7,Computo_Presupuesto,2,FALSE))</f>
        <v xml:space="preserve">Limpieza de terreno </v>
      </c>
      <c r="D7" s="166"/>
      <c r="E7" s="167"/>
      <c r="F7" s="165" t="s">
        <v>33</v>
      </c>
      <c r="G7" s="173" t="str">
        <f>IF(B7=0,"",VLOOKUP(B7,Computo_Presupuesto,4,FALSE))</f>
        <v>gl</v>
      </c>
    </row>
    <row r="8" spans="1:7" ht="20.100000000000001" customHeight="1" x14ac:dyDescent="0.2">
      <c r="A8" s="164"/>
      <c r="B8" s="165"/>
      <c r="C8" s="171"/>
      <c r="D8" s="166"/>
      <c r="E8" s="167"/>
      <c r="F8" s="171"/>
      <c r="G8" s="174"/>
    </row>
    <row r="9" spans="1:7" ht="20.100000000000001" customHeight="1" x14ac:dyDescent="0.2">
      <c r="A9" s="341" t="s">
        <v>685</v>
      </c>
      <c r="B9" s="342"/>
      <c r="C9" s="343" t="s">
        <v>0</v>
      </c>
      <c r="D9" s="343" t="s">
        <v>34</v>
      </c>
      <c r="E9" s="344" t="s">
        <v>35</v>
      </c>
      <c r="F9" s="345" t="s">
        <v>36</v>
      </c>
      <c r="G9" s="346" t="s">
        <v>37</v>
      </c>
    </row>
    <row r="10" spans="1:7" s="15" customFormat="1" ht="20.100000000000001" customHeight="1" x14ac:dyDescent="0.2">
      <c r="A10" s="175" t="s">
        <v>686</v>
      </c>
      <c r="B10" s="176" t="s">
        <v>687</v>
      </c>
      <c r="C10" s="343"/>
      <c r="D10" s="343"/>
      <c r="E10" s="344"/>
      <c r="F10" s="345"/>
      <c r="G10" s="346"/>
    </row>
    <row r="11" spans="1:7" ht="20.100000000000001" customHeight="1" x14ac:dyDescent="0.2">
      <c r="A11" s="263"/>
      <c r="B11" s="177"/>
      <c r="C11" s="178" t="s">
        <v>825</v>
      </c>
      <c r="D11" s="179"/>
      <c r="E11" s="180"/>
      <c r="F11" s="181"/>
      <c r="G11" s="182"/>
    </row>
    <row r="12" spans="1:7" ht="20.100000000000001" customHeight="1" x14ac:dyDescent="0.2">
      <c r="A12" s="264"/>
      <c r="B12" s="183">
        <f t="shared" ref="B12:B23" si="0">IF(A12=0,0,VLOOKUP(A12,Tabla_Indices,2,FALSE))</f>
        <v>0</v>
      </c>
      <c r="C12" s="265"/>
      <c r="D12" s="266"/>
      <c r="E12" s="267"/>
      <c r="F12" s="268"/>
      <c r="G12" s="184">
        <f>ROUND(E12*F12,2)</f>
        <v>0</v>
      </c>
    </row>
    <row r="13" spans="1:7" ht="20.100000000000001" customHeight="1" x14ac:dyDescent="0.2">
      <c r="A13" s="269"/>
      <c r="B13" s="183">
        <f t="shared" si="0"/>
        <v>0</v>
      </c>
      <c r="C13" s="265"/>
      <c r="D13" s="266"/>
      <c r="E13" s="267"/>
      <c r="F13" s="268"/>
      <c r="G13" s="184">
        <f t="shared" ref="G13:G20" si="1">ROUND(E13*F13,2)</f>
        <v>0</v>
      </c>
    </row>
    <row r="14" spans="1:7" ht="20.100000000000001" customHeight="1" x14ac:dyDescent="0.2">
      <c r="A14" s="264"/>
      <c r="B14" s="183">
        <f t="shared" si="0"/>
        <v>0</v>
      </c>
      <c r="C14" s="265"/>
      <c r="D14" s="266"/>
      <c r="E14" s="267"/>
      <c r="F14" s="268"/>
      <c r="G14" s="184">
        <f t="shared" si="1"/>
        <v>0</v>
      </c>
    </row>
    <row r="15" spans="1:7" ht="20.100000000000001" customHeight="1" x14ac:dyDescent="0.2">
      <c r="A15" s="264"/>
      <c r="B15" s="183">
        <f t="shared" si="0"/>
        <v>0</v>
      </c>
      <c r="C15" s="265"/>
      <c r="D15" s="266"/>
      <c r="E15" s="267"/>
      <c r="F15" s="268"/>
      <c r="G15" s="184">
        <f t="shared" si="1"/>
        <v>0</v>
      </c>
    </row>
    <row r="16" spans="1:7" ht="20.100000000000001" customHeight="1" x14ac:dyDescent="0.2">
      <c r="A16" s="264"/>
      <c r="B16" s="183">
        <f t="shared" si="0"/>
        <v>0</v>
      </c>
      <c r="C16" s="265"/>
      <c r="D16" s="266"/>
      <c r="E16" s="270"/>
      <c r="F16" s="268"/>
      <c r="G16" s="184">
        <f t="shared" si="1"/>
        <v>0</v>
      </c>
    </row>
    <row r="17" spans="1:7" ht="20.100000000000001" customHeight="1" x14ac:dyDescent="0.2">
      <c r="A17" s="264"/>
      <c r="B17" s="183">
        <f t="shared" si="0"/>
        <v>0</v>
      </c>
      <c r="C17" s="265"/>
      <c r="D17" s="266"/>
      <c r="E17" s="270"/>
      <c r="F17" s="268"/>
      <c r="G17" s="184">
        <f t="shared" si="1"/>
        <v>0</v>
      </c>
    </row>
    <row r="18" spans="1:7" ht="20.100000000000001" customHeight="1" x14ac:dyDescent="0.2">
      <c r="A18" s="264"/>
      <c r="B18" s="183">
        <f t="shared" si="0"/>
        <v>0</v>
      </c>
      <c r="C18" s="265"/>
      <c r="D18" s="266"/>
      <c r="E18" s="267"/>
      <c r="F18" s="268"/>
      <c r="G18" s="184">
        <f t="shared" si="1"/>
        <v>0</v>
      </c>
    </row>
    <row r="19" spans="1:7" ht="20.100000000000001" customHeight="1" x14ac:dyDescent="0.2">
      <c r="A19" s="264"/>
      <c r="B19" s="183">
        <f t="shared" si="0"/>
        <v>0</v>
      </c>
      <c r="C19" s="265"/>
      <c r="D19" s="266"/>
      <c r="E19" s="267"/>
      <c r="F19" s="268"/>
      <c r="G19" s="184">
        <f t="shared" si="1"/>
        <v>0</v>
      </c>
    </row>
    <row r="20" spans="1:7" ht="20.100000000000001" customHeight="1" x14ac:dyDescent="0.2">
      <c r="A20" s="264"/>
      <c r="B20" s="183">
        <f t="shared" si="0"/>
        <v>0</v>
      </c>
      <c r="C20" s="265"/>
      <c r="D20" s="266"/>
      <c r="E20" s="267"/>
      <c r="F20" s="268"/>
      <c r="G20" s="184">
        <f t="shared" si="1"/>
        <v>0</v>
      </c>
    </row>
    <row r="21" spans="1:7" ht="20.100000000000001" customHeight="1" x14ac:dyDescent="0.2">
      <c r="A21" s="264"/>
      <c r="B21" s="183">
        <f t="shared" si="0"/>
        <v>0</v>
      </c>
      <c r="C21" s="265"/>
      <c r="D21" s="266"/>
      <c r="E21" s="267"/>
      <c r="F21" s="268"/>
      <c r="G21" s="184">
        <f t="shared" ref="G21:G23" si="2">ROUND(E21*F21,2)</f>
        <v>0</v>
      </c>
    </row>
    <row r="22" spans="1:7" ht="20.100000000000001" customHeight="1" x14ac:dyDescent="0.2">
      <c r="A22" s="264"/>
      <c r="B22" s="183">
        <f t="shared" si="0"/>
        <v>0</v>
      </c>
      <c r="C22" s="265"/>
      <c r="D22" s="266"/>
      <c r="E22" s="267"/>
      <c r="F22" s="268"/>
      <c r="G22" s="184">
        <f t="shared" si="2"/>
        <v>0</v>
      </c>
    </row>
    <row r="23" spans="1:7" ht="20.100000000000001" customHeight="1" x14ac:dyDescent="0.2">
      <c r="A23" s="264"/>
      <c r="B23" s="183">
        <f t="shared" si="0"/>
        <v>0</v>
      </c>
      <c r="C23" s="265"/>
      <c r="D23" s="266"/>
      <c r="E23" s="267"/>
      <c r="F23" s="268"/>
      <c r="G23" s="184">
        <f t="shared" si="2"/>
        <v>0</v>
      </c>
    </row>
    <row r="24" spans="1:7" ht="20.100000000000001" customHeight="1" x14ac:dyDescent="0.2">
      <c r="A24" s="185"/>
      <c r="B24" s="171"/>
      <c r="C24" s="171"/>
      <c r="D24" s="166"/>
      <c r="E24" s="167"/>
      <c r="F24" s="186" t="s">
        <v>38</v>
      </c>
      <c r="G24" s="187">
        <f>SUBTOTAL(9,G12:G23)</f>
        <v>0</v>
      </c>
    </row>
    <row r="25" spans="1:7" ht="20.100000000000001" customHeight="1" x14ac:dyDescent="0.2">
      <c r="A25" s="185"/>
      <c r="B25" s="171"/>
      <c r="C25" s="188" t="s">
        <v>826</v>
      </c>
      <c r="D25" s="166"/>
      <c r="E25" s="167"/>
      <c r="F25" s="168"/>
      <c r="G25" s="189"/>
    </row>
    <row r="26" spans="1:7" ht="20.100000000000001" customHeight="1" x14ac:dyDescent="0.2">
      <c r="A26" s="264"/>
      <c r="B26" s="183">
        <f t="shared" ref="B26:B35" si="3">IF(A26=0,0,VLOOKUP(A26,Tabla_Indices,2,FALSE))</f>
        <v>0</v>
      </c>
      <c r="C26" s="271"/>
      <c r="D26" s="266"/>
      <c r="E26" s="267"/>
      <c r="F26" s="268"/>
      <c r="G26" s="184">
        <f>ROUND(E26*F26,2)</f>
        <v>0</v>
      </c>
    </row>
    <row r="27" spans="1:7" ht="20.100000000000001" customHeight="1" x14ac:dyDescent="0.2">
      <c r="A27" s="264"/>
      <c r="B27" s="183">
        <f t="shared" si="3"/>
        <v>0</v>
      </c>
      <c r="C27" s="265"/>
      <c r="D27" s="266"/>
      <c r="E27" s="267"/>
      <c r="F27" s="268"/>
      <c r="G27" s="184">
        <f>ROUND(E27*F27,2)</f>
        <v>0</v>
      </c>
    </row>
    <row r="28" spans="1:7" ht="20.100000000000001" customHeight="1" x14ac:dyDescent="0.2">
      <c r="A28" s="264"/>
      <c r="B28" s="183">
        <f t="shared" si="3"/>
        <v>0</v>
      </c>
      <c r="C28" s="265"/>
      <c r="D28" s="266"/>
      <c r="E28" s="267"/>
      <c r="F28" s="268"/>
      <c r="G28" s="184">
        <f t="shared" ref="G28:G35" si="4">ROUND(E28*F28,2)</f>
        <v>0</v>
      </c>
    </row>
    <row r="29" spans="1:7" ht="20.100000000000001" customHeight="1" x14ac:dyDescent="0.2">
      <c r="A29" s="264"/>
      <c r="B29" s="183">
        <f t="shared" si="3"/>
        <v>0</v>
      </c>
      <c r="C29" s="265"/>
      <c r="D29" s="266"/>
      <c r="E29" s="267"/>
      <c r="F29" s="268"/>
      <c r="G29" s="184">
        <f t="shared" ref="G29:G30" si="5">ROUND(E29*F29,2)</f>
        <v>0</v>
      </c>
    </row>
    <row r="30" spans="1:7" ht="20.100000000000001" customHeight="1" x14ac:dyDescent="0.2">
      <c r="A30" s="264"/>
      <c r="B30" s="183">
        <f t="shared" si="3"/>
        <v>0</v>
      </c>
      <c r="C30" s="265"/>
      <c r="D30" s="266"/>
      <c r="E30" s="267"/>
      <c r="F30" s="268"/>
      <c r="G30" s="184">
        <f t="shared" si="5"/>
        <v>0</v>
      </c>
    </row>
    <row r="31" spans="1:7" ht="20.100000000000001" customHeight="1" x14ac:dyDescent="0.2">
      <c r="A31" s="264"/>
      <c r="B31" s="183">
        <f t="shared" si="3"/>
        <v>0</v>
      </c>
      <c r="C31" s="265"/>
      <c r="D31" s="266"/>
      <c r="E31" s="267"/>
      <c r="F31" s="268"/>
      <c r="G31" s="184">
        <f t="shared" si="4"/>
        <v>0</v>
      </c>
    </row>
    <row r="32" spans="1:7" ht="20.100000000000001" customHeight="1" x14ac:dyDescent="0.2">
      <c r="A32" s="264"/>
      <c r="B32" s="183">
        <f t="shared" si="3"/>
        <v>0</v>
      </c>
      <c r="C32" s="265"/>
      <c r="D32" s="266"/>
      <c r="E32" s="267"/>
      <c r="F32" s="268"/>
      <c r="G32" s="184">
        <f t="shared" si="4"/>
        <v>0</v>
      </c>
    </row>
    <row r="33" spans="1:7" ht="20.100000000000001" customHeight="1" x14ac:dyDescent="0.2">
      <c r="A33" s="264"/>
      <c r="B33" s="183">
        <f t="shared" si="3"/>
        <v>0</v>
      </c>
      <c r="C33" s="265"/>
      <c r="D33" s="266"/>
      <c r="E33" s="267"/>
      <c r="F33" s="268"/>
      <c r="G33" s="184">
        <f t="shared" si="4"/>
        <v>0</v>
      </c>
    </row>
    <row r="34" spans="1:7" ht="20.100000000000001" customHeight="1" x14ac:dyDescent="0.2">
      <c r="A34" s="264"/>
      <c r="B34" s="183">
        <f t="shared" si="3"/>
        <v>0</v>
      </c>
      <c r="C34" s="265"/>
      <c r="D34" s="266"/>
      <c r="E34" s="267"/>
      <c r="F34" s="268"/>
      <c r="G34" s="184">
        <f t="shared" si="4"/>
        <v>0</v>
      </c>
    </row>
    <row r="35" spans="1:7" ht="20.100000000000001" customHeight="1" x14ac:dyDescent="0.2">
      <c r="A35" s="264"/>
      <c r="B35" s="183">
        <f t="shared" si="3"/>
        <v>0</v>
      </c>
      <c r="C35" s="265"/>
      <c r="D35" s="266"/>
      <c r="E35" s="267"/>
      <c r="F35" s="268"/>
      <c r="G35" s="184">
        <f t="shared" si="4"/>
        <v>0</v>
      </c>
    </row>
    <row r="36" spans="1:7" ht="20.100000000000001" customHeight="1" x14ac:dyDescent="0.2">
      <c r="A36" s="185"/>
      <c r="B36" s="171"/>
      <c r="C36" s="171"/>
      <c r="D36" s="166"/>
      <c r="E36" s="167"/>
      <c r="F36" s="186" t="s">
        <v>39</v>
      </c>
      <c r="G36" s="187">
        <f>SUBTOTAL(9,G26:G35)</f>
        <v>0</v>
      </c>
    </row>
    <row r="37" spans="1:7" ht="20.100000000000001" customHeight="1" x14ac:dyDescent="0.2">
      <c r="A37" s="185"/>
      <c r="B37" s="171"/>
      <c r="C37" s="188" t="s">
        <v>827</v>
      </c>
      <c r="D37" s="166"/>
      <c r="E37" s="167"/>
      <c r="F37" s="171"/>
      <c r="G37" s="189"/>
    </row>
    <row r="38" spans="1:7" ht="20.100000000000001" customHeight="1" x14ac:dyDescent="0.2">
      <c r="A38" s="264"/>
      <c r="B38" s="183">
        <f t="shared" ref="B38:B46" si="6">IF(A38=0,0,VLOOKUP(A38,Tabla_Indices,2,FALSE))</f>
        <v>0</v>
      </c>
      <c r="C38" s="265"/>
      <c r="D38" s="266"/>
      <c r="E38" s="267"/>
      <c r="F38" s="272"/>
      <c r="G38" s="190">
        <f>ROUND(E38*F38,2)</f>
        <v>0</v>
      </c>
    </row>
    <row r="39" spans="1:7" ht="20.100000000000001" customHeight="1" x14ac:dyDescent="0.2">
      <c r="A39" s="264"/>
      <c r="B39" s="183">
        <f t="shared" si="6"/>
        <v>0</v>
      </c>
      <c r="C39" s="271"/>
      <c r="D39" s="266"/>
      <c r="E39" s="267"/>
      <c r="F39" s="268"/>
      <c r="G39" s="190">
        <f>ROUND(E39*F39,2)</f>
        <v>0</v>
      </c>
    </row>
    <row r="40" spans="1:7" ht="20.100000000000001" customHeight="1" x14ac:dyDescent="0.2">
      <c r="A40" s="264"/>
      <c r="B40" s="183">
        <f t="shared" si="6"/>
        <v>0</v>
      </c>
      <c r="C40" s="273"/>
      <c r="D40" s="266"/>
      <c r="E40" s="267"/>
      <c r="F40" s="268"/>
      <c r="G40" s="190">
        <f>ROUND(E40*F40,2)</f>
        <v>0</v>
      </c>
    </row>
    <row r="41" spans="1:7" ht="20.100000000000001" customHeight="1" x14ac:dyDescent="0.2">
      <c r="A41" s="264"/>
      <c r="B41" s="183">
        <f t="shared" si="6"/>
        <v>0</v>
      </c>
      <c r="C41" s="273"/>
      <c r="D41" s="266"/>
      <c r="E41" s="267"/>
      <c r="F41" s="268"/>
      <c r="G41" s="190">
        <f>ROUND(E41*F41,2)</f>
        <v>0</v>
      </c>
    </row>
    <row r="42" spans="1:7" ht="20.100000000000001" customHeight="1" x14ac:dyDescent="0.2">
      <c r="A42" s="264"/>
      <c r="B42" s="183">
        <f t="shared" si="6"/>
        <v>0</v>
      </c>
      <c r="C42" s="273"/>
      <c r="D42" s="266"/>
      <c r="E42" s="267"/>
      <c r="F42" s="268"/>
      <c r="G42" s="190">
        <f t="shared" ref="G42:G46" si="7">ROUND(E42*F42,2)</f>
        <v>0</v>
      </c>
    </row>
    <row r="43" spans="1:7" ht="20.100000000000001" customHeight="1" x14ac:dyDescent="0.2">
      <c r="A43" s="264"/>
      <c r="B43" s="183">
        <f t="shared" si="6"/>
        <v>0</v>
      </c>
      <c r="C43" s="273"/>
      <c r="D43" s="266"/>
      <c r="E43" s="267"/>
      <c r="F43" s="268"/>
      <c r="G43" s="190">
        <f t="shared" si="7"/>
        <v>0</v>
      </c>
    </row>
    <row r="44" spans="1:7" ht="20.100000000000001" customHeight="1" x14ac:dyDescent="0.2">
      <c r="A44" s="264"/>
      <c r="B44" s="183">
        <f t="shared" si="6"/>
        <v>0</v>
      </c>
      <c r="C44" s="265"/>
      <c r="D44" s="266"/>
      <c r="E44" s="267"/>
      <c r="F44" s="268"/>
      <c r="G44" s="190">
        <f t="shared" si="7"/>
        <v>0</v>
      </c>
    </row>
    <row r="45" spans="1:7" ht="20.100000000000001" customHeight="1" x14ac:dyDescent="0.2">
      <c r="A45" s="264"/>
      <c r="B45" s="183">
        <f t="shared" si="6"/>
        <v>0</v>
      </c>
      <c r="C45" s="265"/>
      <c r="D45" s="266"/>
      <c r="E45" s="267"/>
      <c r="F45" s="268"/>
      <c r="G45" s="190">
        <f t="shared" si="7"/>
        <v>0</v>
      </c>
    </row>
    <row r="46" spans="1:7" ht="20.100000000000001" customHeight="1" x14ac:dyDescent="0.2">
      <c r="A46" s="264"/>
      <c r="B46" s="183">
        <f t="shared" si="6"/>
        <v>0</v>
      </c>
      <c r="C46" s="265"/>
      <c r="D46" s="266"/>
      <c r="E46" s="267"/>
      <c r="F46" s="268"/>
      <c r="G46" s="190">
        <f t="shared" si="7"/>
        <v>0</v>
      </c>
    </row>
    <row r="47" spans="1:7" ht="20.100000000000001" customHeight="1" x14ac:dyDescent="0.2">
      <c r="A47" s="245"/>
      <c r="B47" s="166"/>
      <c r="C47" s="171"/>
      <c r="D47" s="166"/>
      <c r="E47" s="167"/>
      <c r="F47" s="186" t="s">
        <v>40</v>
      </c>
      <c r="G47" s="187">
        <f>SUBTOTAL(9,G38:G46)</f>
        <v>0</v>
      </c>
    </row>
    <row r="48" spans="1:7" ht="20.100000000000001" customHeight="1" thickBot="1" x14ac:dyDescent="0.25">
      <c r="A48" s="192"/>
      <c r="B48" s="193"/>
      <c r="C48" s="194"/>
      <c r="D48" s="193"/>
      <c r="E48" s="195"/>
      <c r="F48" s="196"/>
      <c r="G48" s="197"/>
    </row>
    <row r="49" spans="1:7" ht="20.100000000000001" customHeight="1" thickBot="1" x14ac:dyDescent="0.25">
      <c r="A49" s="246" t="str">
        <f>B7</f>
        <v>1-1</v>
      </c>
      <c r="B49" s="244" t="str">
        <f>C7</f>
        <v xml:space="preserve">Limpieza de terreno </v>
      </c>
      <c r="C49" s="198"/>
      <c r="D49" s="198" t="s">
        <v>41</v>
      </c>
      <c r="E49" s="199"/>
      <c r="F49" s="200" t="s">
        <v>42</v>
      </c>
      <c r="G49" s="201">
        <f>SUBTOTAL(9,G12:G48)</f>
        <v>0</v>
      </c>
    </row>
    <row r="50" spans="1:7" ht="20.100000000000001" customHeight="1" thickTop="1" thickBot="1" x14ac:dyDescent="0.25"/>
    <row r="51" spans="1:7" ht="20.100000000000001" customHeight="1" thickTop="1" x14ac:dyDescent="0.2">
      <c r="A51" s="338" t="s">
        <v>44</v>
      </c>
      <c r="B51" s="339"/>
      <c r="C51" s="339"/>
      <c r="D51" s="339"/>
      <c r="E51" s="339"/>
      <c r="F51" s="339"/>
      <c r="G51" s="340"/>
    </row>
    <row r="52" spans="1:7" ht="20.100000000000001" customHeight="1" x14ac:dyDescent="0.2">
      <c r="A52" s="156" t="s">
        <v>823</v>
      </c>
      <c r="B52" s="157" t="str">
        <f>Comitente</f>
        <v>DIRECCIÓN ARQUITECTURA</v>
      </c>
      <c r="C52" s="158"/>
      <c r="D52" s="159"/>
      <c r="E52" s="159"/>
      <c r="F52" s="160"/>
      <c r="G52" s="161"/>
    </row>
    <row r="53" spans="1:7" ht="20.100000000000001" customHeight="1" x14ac:dyDescent="0.2">
      <c r="A53" s="156" t="s">
        <v>824</v>
      </c>
      <c r="B53" s="157">
        <f>Contratista</f>
        <v>0</v>
      </c>
      <c r="C53" s="162"/>
      <c r="D53" s="162"/>
      <c r="E53" s="162"/>
      <c r="F53" s="157"/>
      <c r="G53" s="163"/>
    </row>
    <row r="54" spans="1:7" ht="20.100000000000001" customHeight="1" x14ac:dyDescent="0.2">
      <c r="A54" s="156" t="s">
        <v>31</v>
      </c>
      <c r="B54" s="157" t="str">
        <f>Obra</f>
        <v>ESCUELA DE CINE</v>
      </c>
      <c r="C54" s="162"/>
      <c r="D54" s="162"/>
      <c r="E54" s="162"/>
      <c r="F54" s="157" t="s">
        <v>45</v>
      </c>
      <c r="G54" s="163">
        <f>Fecha_Base</f>
        <v>42969</v>
      </c>
    </row>
    <row r="55" spans="1:7" ht="20.100000000000001" customHeight="1" x14ac:dyDescent="0.2">
      <c r="A55" s="164" t="s">
        <v>822</v>
      </c>
      <c r="B55" s="165" t="str">
        <f>Ubicación</f>
        <v>CALLE 25 DE MAYO</v>
      </c>
      <c r="C55" s="165"/>
      <c r="D55" s="166"/>
      <c r="E55" s="167"/>
      <c r="F55" s="168"/>
      <c r="G55" s="169"/>
    </row>
    <row r="56" spans="1:7" ht="20.100000000000001" customHeight="1" x14ac:dyDescent="0.2">
      <c r="A56" s="164" t="s">
        <v>46</v>
      </c>
      <c r="B56" s="170">
        <v>1</v>
      </c>
      <c r="C56" s="171" t="str">
        <f>IF(B56="","",VLOOKUP(B56,Computo_Presupuesto,2,FALSE))</f>
        <v>TRABAJOS PRELIMINARES</v>
      </c>
      <c r="D56" s="172"/>
      <c r="E56" s="167"/>
      <c r="F56" s="168"/>
      <c r="G56" s="169"/>
    </row>
    <row r="57" spans="1:7" ht="20.100000000000001" customHeight="1" x14ac:dyDescent="0.2">
      <c r="A57" s="164" t="s">
        <v>32</v>
      </c>
      <c r="B57" s="250" t="s">
        <v>1198</v>
      </c>
      <c r="C57" s="171" t="str">
        <f>IF(B57=0,"",VLOOKUP(B57,Computo_Presupuesto,2,FALSE))</f>
        <v>Replanteo</v>
      </c>
      <c r="D57" s="166"/>
      <c r="E57" s="167"/>
      <c r="F57" s="165" t="s">
        <v>33</v>
      </c>
      <c r="G57" s="173" t="str">
        <f>IF(B57=0,"",VLOOKUP(B57,Computo_Presupuesto,4,FALSE))</f>
        <v>m2</v>
      </c>
    </row>
    <row r="58" spans="1:7" ht="20.100000000000001" customHeight="1" x14ac:dyDescent="0.2">
      <c r="A58" s="164"/>
      <c r="B58" s="165"/>
      <c r="C58" s="171"/>
      <c r="D58" s="166"/>
      <c r="E58" s="167"/>
      <c r="F58" s="171"/>
      <c r="G58" s="174"/>
    </row>
    <row r="59" spans="1:7" ht="20.100000000000001" customHeight="1" x14ac:dyDescent="0.2">
      <c r="A59" s="341" t="s">
        <v>685</v>
      </c>
      <c r="B59" s="342"/>
      <c r="C59" s="343" t="s">
        <v>0</v>
      </c>
      <c r="D59" s="343" t="s">
        <v>34</v>
      </c>
      <c r="E59" s="344" t="s">
        <v>35</v>
      </c>
      <c r="F59" s="345" t="s">
        <v>36</v>
      </c>
      <c r="G59" s="346" t="s">
        <v>37</v>
      </c>
    </row>
    <row r="60" spans="1:7" ht="20.100000000000001" customHeight="1" x14ac:dyDescent="0.2">
      <c r="A60" s="175" t="s">
        <v>686</v>
      </c>
      <c r="B60" s="176" t="s">
        <v>687</v>
      </c>
      <c r="C60" s="343"/>
      <c r="D60" s="343"/>
      <c r="E60" s="344"/>
      <c r="F60" s="345"/>
      <c r="G60" s="346"/>
    </row>
    <row r="61" spans="1:7" ht="20.100000000000001" customHeight="1" x14ac:dyDescent="0.2">
      <c r="A61" s="263"/>
      <c r="B61" s="177"/>
      <c r="C61" s="178" t="s">
        <v>825</v>
      </c>
      <c r="D61" s="179"/>
      <c r="E61" s="180"/>
      <c r="F61" s="181"/>
      <c r="G61" s="182"/>
    </row>
    <row r="62" spans="1:7" ht="20.100000000000001" customHeight="1" x14ac:dyDescent="0.2">
      <c r="A62" s="264"/>
      <c r="B62" s="183">
        <f t="shared" ref="B62:B73" si="8">IF(A62=0,0,VLOOKUP(A62,Tabla_Indices,2,FALSE))</f>
        <v>0</v>
      </c>
      <c r="C62" s="265"/>
      <c r="D62" s="266"/>
      <c r="E62" s="267"/>
      <c r="F62" s="268"/>
      <c r="G62" s="184">
        <f>ROUND(E62*F62,2)</f>
        <v>0</v>
      </c>
    </row>
    <row r="63" spans="1:7" ht="20.100000000000001" customHeight="1" x14ac:dyDescent="0.2">
      <c r="A63" s="269"/>
      <c r="B63" s="183">
        <f t="shared" si="8"/>
        <v>0</v>
      </c>
      <c r="C63" s="265"/>
      <c r="D63" s="266"/>
      <c r="E63" s="267"/>
      <c r="F63" s="268"/>
      <c r="G63" s="184">
        <f t="shared" ref="G63:G73" si="9">ROUND(E63*F63,2)</f>
        <v>0</v>
      </c>
    </row>
    <row r="64" spans="1:7" ht="20.100000000000001" customHeight="1" x14ac:dyDescent="0.2">
      <c r="A64" s="264"/>
      <c r="B64" s="183">
        <f t="shared" si="8"/>
        <v>0</v>
      </c>
      <c r="C64" s="265"/>
      <c r="D64" s="266"/>
      <c r="E64" s="267"/>
      <c r="F64" s="268"/>
      <c r="G64" s="184">
        <f t="shared" si="9"/>
        <v>0</v>
      </c>
    </row>
    <row r="65" spans="1:7" ht="20.100000000000001" customHeight="1" x14ac:dyDescent="0.2">
      <c r="A65" s="264"/>
      <c r="B65" s="183">
        <f t="shared" si="8"/>
        <v>0</v>
      </c>
      <c r="C65" s="265"/>
      <c r="D65" s="266"/>
      <c r="E65" s="267"/>
      <c r="F65" s="268"/>
      <c r="G65" s="184">
        <f t="shared" si="9"/>
        <v>0</v>
      </c>
    </row>
    <row r="66" spans="1:7" ht="20.100000000000001" customHeight="1" x14ac:dyDescent="0.2">
      <c r="A66" s="264"/>
      <c r="B66" s="183">
        <f t="shared" si="8"/>
        <v>0</v>
      </c>
      <c r="C66" s="265"/>
      <c r="D66" s="266"/>
      <c r="E66" s="270"/>
      <c r="F66" s="268"/>
      <c r="G66" s="184">
        <f t="shared" si="9"/>
        <v>0</v>
      </c>
    </row>
    <row r="67" spans="1:7" ht="20.100000000000001" customHeight="1" x14ac:dyDescent="0.2">
      <c r="A67" s="264"/>
      <c r="B67" s="183">
        <f t="shared" si="8"/>
        <v>0</v>
      </c>
      <c r="C67" s="265"/>
      <c r="D67" s="266"/>
      <c r="E67" s="270"/>
      <c r="F67" s="268"/>
      <c r="G67" s="184">
        <f t="shared" si="9"/>
        <v>0</v>
      </c>
    </row>
    <row r="68" spans="1:7" ht="20.100000000000001" customHeight="1" x14ac:dyDescent="0.2">
      <c r="A68" s="264"/>
      <c r="B68" s="183">
        <f t="shared" si="8"/>
        <v>0</v>
      </c>
      <c r="C68" s="265"/>
      <c r="D68" s="266"/>
      <c r="E68" s="267"/>
      <c r="F68" s="268"/>
      <c r="G68" s="184">
        <f t="shared" si="9"/>
        <v>0</v>
      </c>
    </row>
    <row r="69" spans="1:7" ht="20.100000000000001" customHeight="1" x14ac:dyDescent="0.2">
      <c r="A69" s="264"/>
      <c r="B69" s="183">
        <f t="shared" si="8"/>
        <v>0</v>
      </c>
      <c r="C69" s="265"/>
      <c r="D69" s="266"/>
      <c r="E69" s="267"/>
      <c r="F69" s="268"/>
      <c r="G69" s="184">
        <f t="shared" si="9"/>
        <v>0</v>
      </c>
    </row>
    <row r="70" spans="1:7" ht="20.100000000000001" customHeight="1" x14ac:dyDescent="0.2">
      <c r="A70" s="264"/>
      <c r="B70" s="183">
        <f t="shared" si="8"/>
        <v>0</v>
      </c>
      <c r="C70" s="265"/>
      <c r="D70" s="266"/>
      <c r="E70" s="267"/>
      <c r="F70" s="268"/>
      <c r="G70" s="184">
        <f t="shared" si="9"/>
        <v>0</v>
      </c>
    </row>
    <row r="71" spans="1:7" ht="20.100000000000001" customHeight="1" x14ac:dyDescent="0.2">
      <c r="A71" s="264"/>
      <c r="B71" s="183">
        <f t="shared" si="8"/>
        <v>0</v>
      </c>
      <c r="C71" s="265"/>
      <c r="D71" s="266"/>
      <c r="E71" s="267"/>
      <c r="F71" s="268"/>
      <c r="G71" s="184">
        <f t="shared" si="9"/>
        <v>0</v>
      </c>
    </row>
    <row r="72" spans="1:7" ht="20.100000000000001" customHeight="1" x14ac:dyDescent="0.2">
      <c r="A72" s="264"/>
      <c r="B72" s="183">
        <f t="shared" si="8"/>
        <v>0</v>
      </c>
      <c r="C72" s="265"/>
      <c r="D72" s="266"/>
      <c r="E72" s="267"/>
      <c r="F72" s="268"/>
      <c r="G72" s="184">
        <f t="shared" si="9"/>
        <v>0</v>
      </c>
    </row>
    <row r="73" spans="1:7" ht="20.100000000000001" customHeight="1" x14ac:dyDescent="0.2">
      <c r="A73" s="264"/>
      <c r="B73" s="183">
        <f t="shared" si="8"/>
        <v>0</v>
      </c>
      <c r="C73" s="265"/>
      <c r="D73" s="266"/>
      <c r="E73" s="267"/>
      <c r="F73" s="268"/>
      <c r="G73" s="184">
        <f t="shared" si="9"/>
        <v>0</v>
      </c>
    </row>
    <row r="74" spans="1:7" ht="20.100000000000001" customHeight="1" x14ac:dyDescent="0.2">
      <c r="A74" s="185"/>
      <c r="B74" s="171"/>
      <c r="C74" s="171"/>
      <c r="D74" s="166"/>
      <c r="E74" s="167"/>
      <c r="F74" s="186" t="s">
        <v>38</v>
      </c>
      <c r="G74" s="187">
        <f>SUBTOTAL(9,G62:G73)</f>
        <v>0</v>
      </c>
    </row>
    <row r="75" spans="1:7" ht="20.100000000000001" customHeight="1" x14ac:dyDescent="0.2">
      <c r="A75" s="185"/>
      <c r="B75" s="171"/>
      <c r="C75" s="188" t="s">
        <v>826</v>
      </c>
      <c r="D75" s="166"/>
      <c r="E75" s="167"/>
      <c r="F75" s="168"/>
      <c r="G75" s="189"/>
    </row>
    <row r="76" spans="1:7" ht="20.100000000000001" customHeight="1" x14ac:dyDescent="0.2">
      <c r="A76" s="264"/>
      <c r="B76" s="183">
        <f t="shared" ref="B76:B85" si="10">IF(A76=0,0,VLOOKUP(A76,Tabla_Indices,2,FALSE))</f>
        <v>0</v>
      </c>
      <c r="C76" s="271"/>
      <c r="D76" s="266"/>
      <c r="E76" s="267"/>
      <c r="F76" s="268"/>
      <c r="G76" s="184">
        <f>ROUND(E76*F76,2)</f>
        <v>0</v>
      </c>
    </row>
    <row r="77" spans="1:7" ht="20.100000000000001" customHeight="1" x14ac:dyDescent="0.2">
      <c r="A77" s="264"/>
      <c r="B77" s="183">
        <f t="shared" si="10"/>
        <v>0</v>
      </c>
      <c r="C77" s="265"/>
      <c r="D77" s="266"/>
      <c r="E77" s="267"/>
      <c r="F77" s="268"/>
      <c r="G77" s="184">
        <f>ROUND(E77*F77,2)</f>
        <v>0</v>
      </c>
    </row>
    <row r="78" spans="1:7" ht="20.100000000000001" customHeight="1" x14ac:dyDescent="0.2">
      <c r="A78" s="264"/>
      <c r="B78" s="183">
        <f t="shared" si="10"/>
        <v>0</v>
      </c>
      <c r="C78" s="265"/>
      <c r="D78" s="266"/>
      <c r="E78" s="267"/>
      <c r="F78" s="268"/>
      <c r="G78" s="184">
        <f t="shared" ref="G78:G85" si="11">ROUND(E78*F78,2)</f>
        <v>0</v>
      </c>
    </row>
    <row r="79" spans="1:7" ht="20.100000000000001" customHeight="1" x14ac:dyDescent="0.2">
      <c r="A79" s="264"/>
      <c r="B79" s="183">
        <f t="shared" si="10"/>
        <v>0</v>
      </c>
      <c r="C79" s="265"/>
      <c r="D79" s="266"/>
      <c r="E79" s="267"/>
      <c r="F79" s="268"/>
      <c r="G79" s="184">
        <f t="shared" si="11"/>
        <v>0</v>
      </c>
    </row>
    <row r="80" spans="1:7" ht="20.100000000000001" customHeight="1" x14ac:dyDescent="0.2">
      <c r="A80" s="264"/>
      <c r="B80" s="183">
        <f t="shared" ref="B80:B81" si="12">IF(A80=0,0,VLOOKUP(A80,Tabla_Indices,2,FALSE))</f>
        <v>0</v>
      </c>
      <c r="C80" s="265"/>
      <c r="D80" s="266"/>
      <c r="E80" s="267"/>
      <c r="F80" s="268"/>
      <c r="G80" s="184">
        <f t="shared" ref="G80:G81" si="13">ROUND(E80*F80,2)</f>
        <v>0</v>
      </c>
    </row>
    <row r="81" spans="1:7" ht="20.100000000000001" customHeight="1" x14ac:dyDescent="0.2">
      <c r="A81" s="264"/>
      <c r="B81" s="183">
        <f t="shared" si="12"/>
        <v>0</v>
      </c>
      <c r="C81" s="265"/>
      <c r="D81" s="266"/>
      <c r="E81" s="267"/>
      <c r="F81" s="268"/>
      <c r="G81" s="184">
        <f t="shared" si="13"/>
        <v>0</v>
      </c>
    </row>
    <row r="82" spans="1:7" ht="20.100000000000001" customHeight="1" x14ac:dyDescent="0.2">
      <c r="A82" s="264"/>
      <c r="B82" s="183">
        <f t="shared" si="10"/>
        <v>0</v>
      </c>
      <c r="C82" s="265"/>
      <c r="D82" s="266"/>
      <c r="E82" s="267"/>
      <c r="F82" s="268"/>
      <c r="G82" s="184">
        <f t="shared" si="11"/>
        <v>0</v>
      </c>
    </row>
    <row r="83" spans="1:7" ht="20.100000000000001" customHeight="1" x14ac:dyDescent="0.2">
      <c r="A83" s="264"/>
      <c r="B83" s="183">
        <f t="shared" si="10"/>
        <v>0</v>
      </c>
      <c r="C83" s="265"/>
      <c r="D83" s="266"/>
      <c r="E83" s="267"/>
      <c r="F83" s="268"/>
      <c r="G83" s="184">
        <f t="shared" si="11"/>
        <v>0</v>
      </c>
    </row>
    <row r="84" spans="1:7" ht="20.100000000000001" customHeight="1" x14ac:dyDescent="0.2">
      <c r="A84" s="264"/>
      <c r="B84" s="183">
        <f t="shared" si="10"/>
        <v>0</v>
      </c>
      <c r="C84" s="265"/>
      <c r="D84" s="266"/>
      <c r="E84" s="267"/>
      <c r="F84" s="268"/>
      <c r="G84" s="184">
        <f t="shared" si="11"/>
        <v>0</v>
      </c>
    </row>
    <row r="85" spans="1:7" ht="20.100000000000001" customHeight="1" x14ac:dyDescent="0.2">
      <c r="A85" s="264"/>
      <c r="B85" s="183">
        <f t="shared" si="10"/>
        <v>0</v>
      </c>
      <c r="C85" s="265"/>
      <c r="D85" s="266"/>
      <c r="E85" s="267"/>
      <c r="F85" s="268"/>
      <c r="G85" s="184">
        <f t="shared" si="11"/>
        <v>0</v>
      </c>
    </row>
    <row r="86" spans="1:7" ht="20.100000000000001" customHeight="1" x14ac:dyDescent="0.2">
      <c r="A86" s="185"/>
      <c r="B86" s="171"/>
      <c r="C86" s="171"/>
      <c r="D86" s="166"/>
      <c r="E86" s="167"/>
      <c r="F86" s="186" t="s">
        <v>39</v>
      </c>
      <c r="G86" s="187">
        <f>SUBTOTAL(9,G76:G85)</f>
        <v>0</v>
      </c>
    </row>
    <row r="87" spans="1:7" ht="20.100000000000001" customHeight="1" x14ac:dyDescent="0.2">
      <c r="A87" s="185"/>
      <c r="B87" s="171"/>
      <c r="C87" s="188" t="s">
        <v>827</v>
      </c>
      <c r="D87" s="166"/>
      <c r="E87" s="167"/>
      <c r="F87" s="171"/>
      <c r="G87" s="189"/>
    </row>
    <row r="88" spans="1:7" ht="20.100000000000001" customHeight="1" x14ac:dyDescent="0.2">
      <c r="A88" s="264"/>
      <c r="B88" s="183">
        <f t="shared" ref="B88:B96" si="14">IF(A88=0,0,VLOOKUP(A88,Tabla_Indices,2,FALSE))</f>
        <v>0</v>
      </c>
      <c r="C88" s="265"/>
      <c r="D88" s="266"/>
      <c r="E88" s="267"/>
      <c r="F88" s="272"/>
      <c r="G88" s="190">
        <f>ROUND(E88*F88,2)</f>
        <v>0</v>
      </c>
    </row>
    <row r="89" spans="1:7" ht="20.100000000000001" customHeight="1" x14ac:dyDescent="0.2">
      <c r="A89" s="264"/>
      <c r="B89" s="183">
        <f t="shared" si="14"/>
        <v>0</v>
      </c>
      <c r="C89" s="271"/>
      <c r="D89" s="266"/>
      <c r="E89" s="267"/>
      <c r="F89" s="268"/>
      <c r="G89" s="190">
        <f>ROUND(E89*F89,2)</f>
        <v>0</v>
      </c>
    </row>
    <row r="90" spans="1:7" ht="20.100000000000001" customHeight="1" x14ac:dyDescent="0.2">
      <c r="A90" s="264"/>
      <c r="B90" s="183">
        <f t="shared" si="14"/>
        <v>0</v>
      </c>
      <c r="C90" s="273"/>
      <c r="D90" s="266"/>
      <c r="E90" s="267"/>
      <c r="F90" s="268"/>
      <c r="G90" s="190">
        <f>ROUND(E90*F90,2)</f>
        <v>0</v>
      </c>
    </row>
    <row r="91" spans="1:7" ht="20.100000000000001" customHeight="1" x14ac:dyDescent="0.2">
      <c r="A91" s="264"/>
      <c r="B91" s="183">
        <f t="shared" si="14"/>
        <v>0</v>
      </c>
      <c r="C91" s="273"/>
      <c r="D91" s="266"/>
      <c r="E91" s="267"/>
      <c r="F91" s="268"/>
      <c r="G91" s="190">
        <f>ROUND(E91*F91,2)</f>
        <v>0</v>
      </c>
    </row>
    <row r="92" spans="1:7" ht="20.100000000000001" customHeight="1" x14ac:dyDescent="0.2">
      <c r="A92" s="264"/>
      <c r="B92" s="183">
        <f t="shared" si="14"/>
        <v>0</v>
      </c>
      <c r="C92" s="273"/>
      <c r="D92" s="266"/>
      <c r="E92" s="267"/>
      <c r="F92" s="268"/>
      <c r="G92" s="190">
        <f t="shared" ref="G92:G96" si="15">ROUND(E92*F92,2)</f>
        <v>0</v>
      </c>
    </row>
    <row r="93" spans="1:7" ht="20.100000000000001" customHeight="1" x14ac:dyDescent="0.2">
      <c r="A93" s="264"/>
      <c r="B93" s="183">
        <f t="shared" si="14"/>
        <v>0</v>
      </c>
      <c r="C93" s="273"/>
      <c r="D93" s="266"/>
      <c r="E93" s="267"/>
      <c r="F93" s="268"/>
      <c r="G93" s="190">
        <f t="shared" si="15"/>
        <v>0</v>
      </c>
    </row>
    <row r="94" spans="1:7" ht="20.100000000000001" customHeight="1" x14ac:dyDescent="0.2">
      <c r="A94" s="264"/>
      <c r="B94" s="183">
        <f t="shared" si="14"/>
        <v>0</v>
      </c>
      <c r="C94" s="265"/>
      <c r="D94" s="266"/>
      <c r="E94" s="267"/>
      <c r="F94" s="268"/>
      <c r="G94" s="190">
        <f t="shared" si="15"/>
        <v>0</v>
      </c>
    </row>
    <row r="95" spans="1:7" ht="20.100000000000001" customHeight="1" x14ac:dyDescent="0.2">
      <c r="A95" s="264"/>
      <c r="B95" s="183">
        <f t="shared" si="14"/>
        <v>0</v>
      </c>
      <c r="C95" s="265"/>
      <c r="D95" s="266"/>
      <c r="E95" s="267"/>
      <c r="F95" s="268"/>
      <c r="G95" s="190">
        <f t="shared" si="15"/>
        <v>0</v>
      </c>
    </row>
    <row r="96" spans="1:7" ht="20.100000000000001" customHeight="1" x14ac:dyDescent="0.2">
      <c r="A96" s="264"/>
      <c r="B96" s="183">
        <f t="shared" si="14"/>
        <v>0</v>
      </c>
      <c r="C96" s="265"/>
      <c r="D96" s="266"/>
      <c r="E96" s="267"/>
      <c r="F96" s="268"/>
      <c r="G96" s="190">
        <f t="shared" si="15"/>
        <v>0</v>
      </c>
    </row>
    <row r="97" spans="1:7" ht="20.100000000000001" customHeight="1" x14ac:dyDescent="0.2">
      <c r="A97" s="191"/>
      <c r="B97" s="166"/>
      <c r="C97" s="171"/>
      <c r="D97" s="166"/>
      <c r="E97" s="167"/>
      <c r="F97" s="186" t="s">
        <v>40</v>
      </c>
      <c r="G97" s="187">
        <f>SUBTOTAL(9,G88:G96)</f>
        <v>0</v>
      </c>
    </row>
    <row r="98" spans="1:7" ht="20.100000000000001" customHeight="1" thickBot="1" x14ac:dyDescent="0.25">
      <c r="A98" s="192"/>
      <c r="B98" s="193"/>
      <c r="C98" s="194"/>
      <c r="D98" s="193"/>
      <c r="E98" s="195"/>
      <c r="F98" s="196"/>
      <c r="G98" s="197"/>
    </row>
    <row r="99" spans="1:7" ht="20.100000000000001" customHeight="1" thickBot="1" x14ac:dyDescent="0.25">
      <c r="A99" s="246" t="str">
        <f>B57</f>
        <v>1-2</v>
      </c>
      <c r="B99" s="244" t="str">
        <f>C57</f>
        <v>Replanteo</v>
      </c>
      <c r="C99" s="198"/>
      <c r="D99" s="198" t="s">
        <v>41</v>
      </c>
      <c r="E99" s="199"/>
      <c r="F99" s="200" t="s">
        <v>42</v>
      </c>
      <c r="G99" s="201">
        <f>SUBTOTAL(9,G62:G98)</f>
        <v>0</v>
      </c>
    </row>
    <row r="100" spans="1:7" ht="20.100000000000001" customHeight="1" thickTop="1" thickBot="1" x14ac:dyDescent="0.25"/>
    <row r="101" spans="1:7" ht="20.100000000000001" customHeight="1" thickTop="1" x14ac:dyDescent="0.2">
      <c r="A101" s="338" t="s">
        <v>44</v>
      </c>
      <c r="B101" s="339"/>
      <c r="C101" s="339"/>
      <c r="D101" s="339"/>
      <c r="E101" s="339"/>
      <c r="F101" s="339"/>
      <c r="G101" s="340"/>
    </row>
    <row r="102" spans="1:7" ht="20.100000000000001" customHeight="1" x14ac:dyDescent="0.2">
      <c r="A102" s="156" t="s">
        <v>823</v>
      </c>
      <c r="B102" s="157" t="str">
        <f>Comitente</f>
        <v>DIRECCIÓN ARQUITECTURA</v>
      </c>
      <c r="C102" s="158"/>
      <c r="D102" s="159"/>
      <c r="E102" s="159"/>
      <c r="F102" s="160"/>
      <c r="G102" s="161"/>
    </row>
    <row r="103" spans="1:7" ht="20.100000000000001" customHeight="1" x14ac:dyDescent="0.2">
      <c r="A103" s="156" t="s">
        <v>824</v>
      </c>
      <c r="B103" s="157">
        <f>Contratista</f>
        <v>0</v>
      </c>
      <c r="C103" s="162"/>
      <c r="D103" s="162"/>
      <c r="E103" s="162"/>
      <c r="F103" s="157"/>
      <c r="G103" s="163"/>
    </row>
    <row r="104" spans="1:7" ht="20.100000000000001" customHeight="1" x14ac:dyDescent="0.2">
      <c r="A104" s="156" t="s">
        <v>31</v>
      </c>
      <c r="B104" s="157" t="str">
        <f>Obra</f>
        <v>ESCUELA DE CINE</v>
      </c>
      <c r="C104" s="162"/>
      <c r="D104" s="162"/>
      <c r="E104" s="162"/>
      <c r="F104" s="157" t="s">
        <v>45</v>
      </c>
      <c r="G104" s="163">
        <f>Fecha_Base</f>
        <v>42969</v>
      </c>
    </row>
    <row r="105" spans="1:7" ht="20.100000000000001" customHeight="1" x14ac:dyDescent="0.2">
      <c r="A105" s="164" t="s">
        <v>822</v>
      </c>
      <c r="B105" s="165" t="str">
        <f>Ubicación</f>
        <v>CALLE 25 DE MAYO</v>
      </c>
      <c r="C105" s="165"/>
      <c r="D105" s="166"/>
      <c r="E105" s="167"/>
      <c r="F105" s="168"/>
      <c r="G105" s="169"/>
    </row>
    <row r="106" spans="1:7" ht="20.100000000000001" customHeight="1" x14ac:dyDescent="0.2">
      <c r="A106" s="164" t="s">
        <v>46</v>
      </c>
      <c r="B106" s="275">
        <v>2</v>
      </c>
      <c r="C106" s="171" t="str">
        <f>IF(B106="","",VLOOKUP(B106,Computo_Presupuesto,2,FALSE))</f>
        <v>MOVIMIENTOS DE SUELOS</v>
      </c>
      <c r="D106" s="172"/>
      <c r="E106" s="167"/>
      <c r="F106" s="168"/>
      <c r="G106" s="169"/>
    </row>
    <row r="107" spans="1:7" ht="20.100000000000001" customHeight="1" x14ac:dyDescent="0.2">
      <c r="A107" s="164" t="s">
        <v>32</v>
      </c>
      <c r="B107" s="250" t="s">
        <v>1200</v>
      </c>
      <c r="C107" s="171" t="str">
        <f>IF(B107=0,"",VLOOKUP(B107,Computo_Presupuesto,2,FALSE))</f>
        <v>Terraplén y mejoramiento de suelo</v>
      </c>
      <c r="D107" s="166"/>
      <c r="E107" s="167"/>
      <c r="F107" s="165" t="s">
        <v>33</v>
      </c>
      <c r="G107" s="173" t="str">
        <f>IF(B107=0,"",VLOOKUP(B107,Computo_Presupuesto,4,FALSE))</f>
        <v>m3</v>
      </c>
    </row>
    <row r="108" spans="1:7" ht="20.100000000000001" customHeight="1" x14ac:dyDescent="0.2">
      <c r="A108" s="164"/>
      <c r="B108" s="165"/>
      <c r="C108" s="171"/>
      <c r="D108" s="166"/>
      <c r="E108" s="167"/>
      <c r="F108" s="171"/>
      <c r="G108" s="174"/>
    </row>
    <row r="109" spans="1:7" ht="20.100000000000001" customHeight="1" x14ac:dyDescent="0.2">
      <c r="A109" s="341" t="s">
        <v>685</v>
      </c>
      <c r="B109" s="342"/>
      <c r="C109" s="343" t="s">
        <v>0</v>
      </c>
      <c r="D109" s="343" t="s">
        <v>34</v>
      </c>
      <c r="E109" s="344" t="s">
        <v>35</v>
      </c>
      <c r="F109" s="345" t="s">
        <v>36</v>
      </c>
      <c r="G109" s="346" t="s">
        <v>37</v>
      </c>
    </row>
    <row r="110" spans="1:7" ht="20.100000000000001" customHeight="1" x14ac:dyDescent="0.2">
      <c r="A110" s="175" t="s">
        <v>686</v>
      </c>
      <c r="B110" s="176" t="s">
        <v>687</v>
      </c>
      <c r="C110" s="343"/>
      <c r="D110" s="343"/>
      <c r="E110" s="344"/>
      <c r="F110" s="345"/>
      <c r="G110" s="346"/>
    </row>
    <row r="111" spans="1:7" ht="20.100000000000001" customHeight="1" x14ac:dyDescent="0.2">
      <c r="A111" s="263"/>
      <c r="B111" s="177"/>
      <c r="C111" s="178" t="s">
        <v>825</v>
      </c>
      <c r="D111" s="179"/>
      <c r="E111" s="180"/>
      <c r="F111" s="181"/>
      <c r="G111" s="182"/>
    </row>
    <row r="112" spans="1:7" ht="20.100000000000001" customHeight="1" x14ac:dyDescent="0.2">
      <c r="A112" s="264"/>
      <c r="B112" s="183">
        <f t="shared" ref="B112:B123" si="16">IF(A112=0,0,VLOOKUP(A112,Tabla_Indices,2,FALSE))</f>
        <v>0</v>
      </c>
      <c r="C112" s="265"/>
      <c r="D112" s="266"/>
      <c r="E112" s="267"/>
      <c r="F112" s="268"/>
      <c r="G112" s="184">
        <f>ROUND(E112*F112,2)</f>
        <v>0</v>
      </c>
    </row>
    <row r="113" spans="1:7" ht="20.100000000000001" customHeight="1" x14ac:dyDescent="0.2">
      <c r="A113" s="269"/>
      <c r="B113" s="183">
        <f t="shared" si="16"/>
        <v>0</v>
      </c>
      <c r="C113" s="265"/>
      <c r="D113" s="266"/>
      <c r="E113" s="267"/>
      <c r="F113" s="268"/>
      <c r="G113" s="184">
        <f t="shared" ref="G113:G123" si="17">ROUND(E113*F113,2)</f>
        <v>0</v>
      </c>
    </row>
    <row r="114" spans="1:7" ht="20.100000000000001" customHeight="1" x14ac:dyDescent="0.2">
      <c r="A114" s="264"/>
      <c r="B114" s="183">
        <f t="shared" si="16"/>
        <v>0</v>
      </c>
      <c r="C114" s="265"/>
      <c r="D114" s="266"/>
      <c r="E114" s="267"/>
      <c r="F114" s="268"/>
      <c r="G114" s="184">
        <f t="shared" si="17"/>
        <v>0</v>
      </c>
    </row>
    <row r="115" spans="1:7" ht="20.100000000000001" customHeight="1" x14ac:dyDescent="0.2">
      <c r="A115" s="264"/>
      <c r="B115" s="183">
        <f t="shared" si="16"/>
        <v>0</v>
      </c>
      <c r="C115" s="265"/>
      <c r="D115" s="266"/>
      <c r="E115" s="267"/>
      <c r="F115" s="268"/>
      <c r="G115" s="184">
        <f t="shared" si="17"/>
        <v>0</v>
      </c>
    </row>
    <row r="116" spans="1:7" ht="20.100000000000001" customHeight="1" x14ac:dyDescent="0.2">
      <c r="A116" s="264"/>
      <c r="B116" s="183">
        <f t="shared" si="16"/>
        <v>0</v>
      </c>
      <c r="C116" s="265"/>
      <c r="D116" s="266"/>
      <c r="E116" s="270"/>
      <c r="F116" s="268"/>
      <c r="G116" s="184">
        <f t="shared" si="17"/>
        <v>0</v>
      </c>
    </row>
    <row r="117" spans="1:7" ht="20.100000000000001" customHeight="1" x14ac:dyDescent="0.2">
      <c r="A117" s="264"/>
      <c r="B117" s="183">
        <f t="shared" si="16"/>
        <v>0</v>
      </c>
      <c r="C117" s="265"/>
      <c r="D117" s="266"/>
      <c r="E117" s="270"/>
      <c r="F117" s="268"/>
      <c r="G117" s="184">
        <f t="shared" si="17"/>
        <v>0</v>
      </c>
    </row>
    <row r="118" spans="1:7" ht="20.100000000000001" customHeight="1" x14ac:dyDescent="0.2">
      <c r="A118" s="264"/>
      <c r="B118" s="183">
        <f t="shared" si="16"/>
        <v>0</v>
      </c>
      <c r="C118" s="265"/>
      <c r="D118" s="266"/>
      <c r="E118" s="267"/>
      <c r="F118" s="268"/>
      <c r="G118" s="184">
        <f t="shared" si="17"/>
        <v>0</v>
      </c>
    </row>
    <row r="119" spans="1:7" ht="20.100000000000001" customHeight="1" x14ac:dyDescent="0.2">
      <c r="A119" s="264"/>
      <c r="B119" s="183">
        <f t="shared" si="16"/>
        <v>0</v>
      </c>
      <c r="C119" s="265"/>
      <c r="D119" s="266"/>
      <c r="E119" s="267"/>
      <c r="F119" s="268"/>
      <c r="G119" s="184">
        <f t="shared" si="17"/>
        <v>0</v>
      </c>
    </row>
    <row r="120" spans="1:7" ht="20.100000000000001" customHeight="1" x14ac:dyDescent="0.2">
      <c r="A120" s="264"/>
      <c r="B120" s="183">
        <f t="shared" si="16"/>
        <v>0</v>
      </c>
      <c r="C120" s="265"/>
      <c r="D120" s="266"/>
      <c r="E120" s="267"/>
      <c r="F120" s="268"/>
      <c r="G120" s="184">
        <f t="shared" si="17"/>
        <v>0</v>
      </c>
    </row>
    <row r="121" spans="1:7" ht="20.100000000000001" customHeight="1" x14ac:dyDescent="0.2">
      <c r="A121" s="264"/>
      <c r="B121" s="183">
        <f t="shared" si="16"/>
        <v>0</v>
      </c>
      <c r="C121" s="265"/>
      <c r="D121" s="266"/>
      <c r="E121" s="267"/>
      <c r="F121" s="268"/>
      <c r="G121" s="184">
        <f t="shared" si="17"/>
        <v>0</v>
      </c>
    </row>
    <row r="122" spans="1:7" ht="20.100000000000001" customHeight="1" x14ac:dyDescent="0.2">
      <c r="A122" s="264"/>
      <c r="B122" s="183">
        <f t="shared" si="16"/>
        <v>0</v>
      </c>
      <c r="C122" s="265"/>
      <c r="D122" s="266"/>
      <c r="E122" s="267"/>
      <c r="F122" s="268"/>
      <c r="G122" s="184">
        <f t="shared" si="17"/>
        <v>0</v>
      </c>
    </row>
    <row r="123" spans="1:7" ht="20.100000000000001" customHeight="1" x14ac:dyDescent="0.2">
      <c r="A123" s="264"/>
      <c r="B123" s="183">
        <f t="shared" si="16"/>
        <v>0</v>
      </c>
      <c r="C123" s="265"/>
      <c r="D123" s="266"/>
      <c r="E123" s="267"/>
      <c r="F123" s="268"/>
      <c r="G123" s="184">
        <f t="shared" si="17"/>
        <v>0</v>
      </c>
    </row>
    <row r="124" spans="1:7" ht="20.100000000000001" customHeight="1" x14ac:dyDescent="0.2">
      <c r="A124" s="185"/>
      <c r="B124" s="171"/>
      <c r="C124" s="171"/>
      <c r="D124" s="166"/>
      <c r="E124" s="167"/>
      <c r="F124" s="186" t="s">
        <v>38</v>
      </c>
      <c r="G124" s="187">
        <f>SUBTOTAL(9,G112:G123)</f>
        <v>0</v>
      </c>
    </row>
    <row r="125" spans="1:7" ht="20.100000000000001" customHeight="1" x14ac:dyDescent="0.2">
      <c r="A125" s="185"/>
      <c r="B125" s="171"/>
      <c r="C125" s="188" t="s">
        <v>826</v>
      </c>
      <c r="D125" s="166"/>
      <c r="E125" s="167"/>
      <c r="F125" s="168"/>
      <c r="G125" s="189"/>
    </row>
    <row r="126" spans="1:7" ht="20.100000000000001" customHeight="1" x14ac:dyDescent="0.2">
      <c r="A126" s="264"/>
      <c r="B126" s="183">
        <f t="shared" ref="B126:B135" si="18">IF(A126=0,0,VLOOKUP(A126,Tabla_Indices,2,FALSE))</f>
        <v>0</v>
      </c>
      <c r="C126" s="271"/>
      <c r="D126" s="266"/>
      <c r="E126" s="267"/>
      <c r="F126" s="268"/>
      <c r="G126" s="184">
        <f>ROUND(E126*F126,2)</f>
        <v>0</v>
      </c>
    </row>
    <row r="127" spans="1:7" ht="20.100000000000001" customHeight="1" x14ac:dyDescent="0.2">
      <c r="A127" s="264"/>
      <c r="B127" s="183">
        <f t="shared" si="18"/>
        <v>0</v>
      </c>
      <c r="C127" s="265"/>
      <c r="D127" s="266"/>
      <c r="E127" s="267"/>
      <c r="F127" s="268"/>
      <c r="G127" s="184">
        <f>ROUND(E127*F127,2)</f>
        <v>0</v>
      </c>
    </row>
    <row r="128" spans="1:7" ht="20.100000000000001" customHeight="1" x14ac:dyDescent="0.2">
      <c r="A128" s="264"/>
      <c r="B128" s="183">
        <f t="shared" si="18"/>
        <v>0</v>
      </c>
      <c r="C128" s="265"/>
      <c r="D128" s="266"/>
      <c r="E128" s="267"/>
      <c r="F128" s="268"/>
      <c r="G128" s="184">
        <f t="shared" ref="G128:G135" si="19">ROUND(E128*F128,2)</f>
        <v>0</v>
      </c>
    </row>
    <row r="129" spans="1:7" ht="20.100000000000001" customHeight="1" x14ac:dyDescent="0.2">
      <c r="A129" s="264"/>
      <c r="B129" s="183">
        <f t="shared" ref="B129:B130" si="20">IF(A129=0,0,VLOOKUP(A129,Tabla_Indices,2,FALSE))</f>
        <v>0</v>
      </c>
      <c r="C129" s="265"/>
      <c r="D129" s="266"/>
      <c r="E129" s="267"/>
      <c r="F129" s="268"/>
      <c r="G129" s="184">
        <f t="shared" ref="G129:G130" si="21">ROUND(E129*F129,2)</f>
        <v>0</v>
      </c>
    </row>
    <row r="130" spans="1:7" ht="20.100000000000001" customHeight="1" x14ac:dyDescent="0.2">
      <c r="A130" s="264"/>
      <c r="B130" s="183">
        <f t="shared" si="20"/>
        <v>0</v>
      </c>
      <c r="C130" s="265"/>
      <c r="D130" s="266"/>
      <c r="E130" s="267"/>
      <c r="F130" s="268"/>
      <c r="G130" s="184">
        <f t="shared" si="21"/>
        <v>0</v>
      </c>
    </row>
    <row r="131" spans="1:7" ht="20.100000000000001" customHeight="1" x14ac:dyDescent="0.2">
      <c r="A131" s="264"/>
      <c r="B131" s="183">
        <f t="shared" si="18"/>
        <v>0</v>
      </c>
      <c r="C131" s="265"/>
      <c r="D131" s="266"/>
      <c r="E131" s="267"/>
      <c r="F131" s="268"/>
      <c r="G131" s="184">
        <f t="shared" si="19"/>
        <v>0</v>
      </c>
    </row>
    <row r="132" spans="1:7" ht="20.100000000000001" customHeight="1" x14ac:dyDescent="0.2">
      <c r="A132" s="264"/>
      <c r="B132" s="183">
        <f t="shared" si="18"/>
        <v>0</v>
      </c>
      <c r="C132" s="265"/>
      <c r="D132" s="266"/>
      <c r="E132" s="267"/>
      <c r="F132" s="268"/>
      <c r="G132" s="184">
        <f t="shared" si="19"/>
        <v>0</v>
      </c>
    </row>
    <row r="133" spans="1:7" ht="20.100000000000001" customHeight="1" x14ac:dyDescent="0.2">
      <c r="A133" s="264"/>
      <c r="B133" s="183">
        <f t="shared" si="18"/>
        <v>0</v>
      </c>
      <c r="C133" s="265"/>
      <c r="D133" s="266"/>
      <c r="E133" s="267"/>
      <c r="F133" s="268"/>
      <c r="G133" s="184">
        <f t="shared" si="19"/>
        <v>0</v>
      </c>
    </row>
    <row r="134" spans="1:7" ht="20.100000000000001" customHeight="1" x14ac:dyDescent="0.2">
      <c r="A134" s="264"/>
      <c r="B134" s="183">
        <f t="shared" si="18"/>
        <v>0</v>
      </c>
      <c r="C134" s="265"/>
      <c r="D134" s="266"/>
      <c r="E134" s="267"/>
      <c r="F134" s="268"/>
      <c r="G134" s="184">
        <f t="shared" si="19"/>
        <v>0</v>
      </c>
    </row>
    <row r="135" spans="1:7" ht="20.100000000000001" customHeight="1" x14ac:dyDescent="0.2">
      <c r="A135" s="264"/>
      <c r="B135" s="183">
        <f t="shared" si="18"/>
        <v>0</v>
      </c>
      <c r="C135" s="265"/>
      <c r="D135" s="266"/>
      <c r="E135" s="267"/>
      <c r="F135" s="268"/>
      <c r="G135" s="184">
        <f t="shared" si="19"/>
        <v>0</v>
      </c>
    </row>
    <row r="136" spans="1:7" ht="20.100000000000001" customHeight="1" x14ac:dyDescent="0.2">
      <c r="A136" s="185"/>
      <c r="B136" s="171"/>
      <c r="C136" s="171"/>
      <c r="D136" s="166"/>
      <c r="E136" s="167"/>
      <c r="F136" s="186" t="s">
        <v>39</v>
      </c>
      <c r="G136" s="187">
        <f>SUBTOTAL(9,G126:G135)</f>
        <v>0</v>
      </c>
    </row>
    <row r="137" spans="1:7" ht="20.100000000000001" customHeight="1" x14ac:dyDescent="0.2">
      <c r="A137" s="185"/>
      <c r="B137" s="171"/>
      <c r="C137" s="188" t="s">
        <v>827</v>
      </c>
      <c r="D137" s="166"/>
      <c r="E137" s="167"/>
      <c r="F137" s="171"/>
      <c r="G137" s="189"/>
    </row>
    <row r="138" spans="1:7" ht="20.100000000000001" customHeight="1" x14ac:dyDescent="0.2">
      <c r="A138" s="264"/>
      <c r="B138" s="183">
        <f t="shared" ref="B138:B144" si="22">IF(A138=0,0,VLOOKUP(A138,Tabla_Indices,2,FALSE))</f>
        <v>0</v>
      </c>
      <c r="C138" s="265"/>
      <c r="D138" s="266"/>
      <c r="E138" s="267"/>
      <c r="F138" s="272"/>
      <c r="G138" s="190">
        <f>ROUND(E138*F138,2)</f>
        <v>0</v>
      </c>
    </row>
    <row r="139" spans="1:7" ht="20.100000000000001" customHeight="1" x14ac:dyDescent="0.2">
      <c r="A139" s="264"/>
      <c r="B139" s="183">
        <f t="shared" si="22"/>
        <v>0</v>
      </c>
      <c r="C139" s="271"/>
      <c r="D139" s="266"/>
      <c r="E139" s="267"/>
      <c r="F139" s="268"/>
      <c r="G139" s="190">
        <f>ROUND(E139*F139,2)</f>
        <v>0</v>
      </c>
    </row>
    <row r="140" spans="1:7" ht="20.100000000000001" customHeight="1" x14ac:dyDescent="0.2">
      <c r="A140" s="264"/>
      <c r="B140" s="183">
        <f t="shared" si="22"/>
        <v>0</v>
      </c>
      <c r="C140" s="273"/>
      <c r="D140" s="266"/>
      <c r="E140" s="267"/>
      <c r="F140" s="268"/>
      <c r="G140" s="190">
        <f>ROUND(E140*F140,2)</f>
        <v>0</v>
      </c>
    </row>
    <row r="141" spans="1:7" ht="20.100000000000001" customHeight="1" x14ac:dyDescent="0.2">
      <c r="A141" s="264"/>
      <c r="B141" s="183">
        <f t="shared" si="22"/>
        <v>0</v>
      </c>
      <c r="C141" s="273"/>
      <c r="D141" s="266"/>
      <c r="E141" s="267"/>
      <c r="F141" s="268"/>
      <c r="G141" s="190">
        <f>ROUND(E141*F141,2)</f>
        <v>0</v>
      </c>
    </row>
    <row r="142" spans="1:7" ht="20.100000000000001" customHeight="1" x14ac:dyDescent="0.2">
      <c r="A142" s="264"/>
      <c r="B142" s="183">
        <f t="shared" si="22"/>
        <v>0</v>
      </c>
      <c r="C142" s="273"/>
      <c r="D142" s="266"/>
      <c r="E142" s="267"/>
      <c r="F142" s="268"/>
      <c r="G142" s="190">
        <f t="shared" ref="G142:G146" si="23">ROUND(E142*F142,2)</f>
        <v>0</v>
      </c>
    </row>
    <row r="143" spans="1:7" ht="20.100000000000001" customHeight="1" x14ac:dyDescent="0.2">
      <c r="A143" s="264"/>
      <c r="B143" s="183">
        <f t="shared" si="22"/>
        <v>0</v>
      </c>
      <c r="C143" s="273"/>
      <c r="D143" s="266"/>
      <c r="E143" s="267"/>
      <c r="F143" s="268"/>
      <c r="G143" s="190">
        <f t="shared" si="23"/>
        <v>0</v>
      </c>
    </row>
    <row r="144" spans="1:7" ht="20.100000000000001" customHeight="1" x14ac:dyDescent="0.2">
      <c r="A144" s="264"/>
      <c r="B144" s="183">
        <f t="shared" si="22"/>
        <v>0</v>
      </c>
      <c r="C144" s="265"/>
      <c r="D144" s="266"/>
      <c r="E144" s="267"/>
      <c r="F144" s="268"/>
      <c r="G144" s="190">
        <f t="shared" si="23"/>
        <v>0</v>
      </c>
    </row>
    <row r="145" spans="1:7" ht="20.100000000000001" customHeight="1" x14ac:dyDescent="0.2">
      <c r="A145" s="264"/>
      <c r="B145" s="183">
        <f>IF(A145=0,0,VLOOKUP(A145,Tabla_Indices,2,FALSE))</f>
        <v>0</v>
      </c>
      <c r="C145" s="265"/>
      <c r="D145" s="266"/>
      <c r="E145" s="267"/>
      <c r="F145" s="268"/>
      <c r="G145" s="190">
        <f t="shared" si="23"/>
        <v>0</v>
      </c>
    </row>
    <row r="146" spans="1:7" ht="20.100000000000001" customHeight="1" x14ac:dyDescent="0.2">
      <c r="A146" s="264"/>
      <c r="B146" s="183">
        <f>IF(A146=0,0,VLOOKUP(A146,Tabla_Indices,2,FALSE))</f>
        <v>0</v>
      </c>
      <c r="C146" s="265"/>
      <c r="D146" s="266"/>
      <c r="E146" s="267"/>
      <c r="F146" s="268"/>
      <c r="G146" s="190">
        <f t="shared" si="23"/>
        <v>0</v>
      </c>
    </row>
    <row r="147" spans="1:7" ht="20.100000000000001" customHeight="1" x14ac:dyDescent="0.2">
      <c r="A147" s="191"/>
      <c r="B147" s="166"/>
      <c r="C147" s="171"/>
      <c r="D147" s="166"/>
      <c r="E147" s="167"/>
      <c r="F147" s="186" t="s">
        <v>40</v>
      </c>
      <c r="G147" s="187">
        <f>SUBTOTAL(9,G138:G146)</f>
        <v>0</v>
      </c>
    </row>
    <row r="148" spans="1:7" ht="20.100000000000001" customHeight="1" thickBot="1" x14ac:dyDescent="0.25">
      <c r="A148" s="192"/>
      <c r="B148" s="193"/>
      <c r="C148" s="194"/>
      <c r="D148" s="193"/>
      <c r="E148" s="195"/>
      <c r="F148" s="196"/>
      <c r="G148" s="197"/>
    </row>
    <row r="149" spans="1:7" ht="20.100000000000001" customHeight="1" thickBot="1" x14ac:dyDescent="0.25">
      <c r="A149" s="246" t="str">
        <f>B107</f>
        <v>2-1</v>
      </c>
      <c r="B149" s="244" t="str">
        <f>C107</f>
        <v>Terraplén y mejoramiento de suelo</v>
      </c>
      <c r="C149" s="198"/>
      <c r="D149" s="198" t="s">
        <v>41</v>
      </c>
      <c r="E149" s="199"/>
      <c r="F149" s="200" t="s">
        <v>42</v>
      </c>
      <c r="G149" s="201">
        <f>SUBTOTAL(9,G112:G148)</f>
        <v>0</v>
      </c>
    </row>
    <row r="150" spans="1:7" ht="20.100000000000001" customHeight="1" thickTop="1" thickBot="1" x14ac:dyDescent="0.25"/>
    <row r="151" spans="1:7" ht="20.100000000000001" customHeight="1" thickTop="1" x14ac:dyDescent="0.2">
      <c r="A151" s="338" t="s">
        <v>44</v>
      </c>
      <c r="B151" s="339"/>
      <c r="C151" s="339"/>
      <c r="D151" s="339"/>
      <c r="E151" s="339"/>
      <c r="F151" s="339"/>
      <c r="G151" s="340"/>
    </row>
    <row r="152" spans="1:7" ht="20.100000000000001" customHeight="1" x14ac:dyDescent="0.2">
      <c r="A152" s="156" t="s">
        <v>823</v>
      </c>
      <c r="B152" s="157" t="str">
        <f>Comitente</f>
        <v>DIRECCIÓN ARQUITECTURA</v>
      </c>
      <c r="C152" s="158"/>
      <c r="D152" s="159"/>
      <c r="E152" s="159"/>
      <c r="F152" s="160"/>
      <c r="G152" s="161"/>
    </row>
    <row r="153" spans="1:7" ht="20.100000000000001" customHeight="1" x14ac:dyDescent="0.2">
      <c r="A153" s="156" t="s">
        <v>824</v>
      </c>
      <c r="B153" s="157">
        <f>Contratista</f>
        <v>0</v>
      </c>
      <c r="C153" s="162"/>
      <c r="D153" s="162"/>
      <c r="E153" s="162"/>
      <c r="F153" s="157"/>
      <c r="G153" s="163"/>
    </row>
    <row r="154" spans="1:7" ht="20.100000000000001" customHeight="1" x14ac:dyDescent="0.2">
      <c r="A154" s="156" t="s">
        <v>31</v>
      </c>
      <c r="B154" s="157" t="str">
        <f>Obra</f>
        <v>ESCUELA DE CINE</v>
      </c>
      <c r="C154" s="162"/>
      <c r="D154" s="162"/>
      <c r="E154" s="162"/>
      <c r="F154" s="157" t="s">
        <v>45</v>
      </c>
      <c r="G154" s="163">
        <f>Fecha_Base</f>
        <v>42969</v>
      </c>
    </row>
    <row r="155" spans="1:7" ht="20.100000000000001" customHeight="1" x14ac:dyDescent="0.2">
      <c r="A155" s="164" t="s">
        <v>822</v>
      </c>
      <c r="B155" s="165" t="str">
        <f>Ubicación</f>
        <v>CALLE 25 DE MAYO</v>
      </c>
      <c r="C155" s="165"/>
      <c r="D155" s="166"/>
      <c r="E155" s="167"/>
      <c r="F155" s="168"/>
      <c r="G155" s="169"/>
    </row>
    <row r="156" spans="1:7" ht="20.100000000000001" customHeight="1" x14ac:dyDescent="0.2">
      <c r="A156" s="164" t="s">
        <v>46</v>
      </c>
      <c r="B156" s="274">
        <v>2</v>
      </c>
      <c r="C156" s="171" t="str">
        <f>IF(B156="","",VLOOKUP(B156,Computo_Presupuesto,2,FALSE))</f>
        <v>MOVIMIENTOS DE SUELOS</v>
      </c>
      <c r="D156" s="172"/>
      <c r="E156" s="167"/>
      <c r="F156" s="168"/>
      <c r="G156" s="169"/>
    </row>
    <row r="157" spans="1:7" ht="20.100000000000001" customHeight="1" x14ac:dyDescent="0.2">
      <c r="A157" s="164" t="s">
        <v>32</v>
      </c>
      <c r="B157" s="250" t="s">
        <v>1617</v>
      </c>
      <c r="C157" s="171" t="str">
        <f>IF(B157=0,"",VLOOKUP(B157,Computo_Presupuesto,2,FALSE))</f>
        <v>Excavación para fundaciones</v>
      </c>
      <c r="D157" s="166"/>
      <c r="E157" s="167"/>
      <c r="F157" s="165" t="s">
        <v>33</v>
      </c>
      <c r="G157" s="173" t="str">
        <f>IF(B157=0,"",VLOOKUP(B157,Computo_Presupuesto,4,FALSE))</f>
        <v>m3</v>
      </c>
    </row>
    <row r="158" spans="1:7" ht="20.100000000000001" customHeight="1" x14ac:dyDescent="0.2">
      <c r="A158" s="164"/>
      <c r="B158" s="165"/>
      <c r="C158" s="171"/>
      <c r="D158" s="166"/>
      <c r="E158" s="167"/>
      <c r="F158" s="171"/>
      <c r="G158" s="174"/>
    </row>
    <row r="159" spans="1:7" ht="20.100000000000001" customHeight="1" x14ac:dyDescent="0.2">
      <c r="A159" s="341" t="s">
        <v>685</v>
      </c>
      <c r="B159" s="342"/>
      <c r="C159" s="343" t="s">
        <v>0</v>
      </c>
      <c r="D159" s="343" t="s">
        <v>34</v>
      </c>
      <c r="E159" s="344" t="s">
        <v>35</v>
      </c>
      <c r="F159" s="345" t="s">
        <v>36</v>
      </c>
      <c r="G159" s="346" t="s">
        <v>37</v>
      </c>
    </row>
    <row r="160" spans="1:7" s="15" customFormat="1" ht="20.100000000000001" customHeight="1" x14ac:dyDescent="0.2">
      <c r="A160" s="175" t="s">
        <v>686</v>
      </c>
      <c r="B160" s="176" t="s">
        <v>687</v>
      </c>
      <c r="C160" s="343"/>
      <c r="D160" s="343"/>
      <c r="E160" s="344"/>
      <c r="F160" s="345"/>
      <c r="G160" s="346"/>
    </row>
    <row r="161" spans="1:7" ht="20.100000000000001" customHeight="1" x14ac:dyDescent="0.2">
      <c r="A161" s="263"/>
      <c r="B161" s="177"/>
      <c r="C161" s="178" t="s">
        <v>825</v>
      </c>
      <c r="D161" s="179"/>
      <c r="E161" s="180"/>
      <c r="F161" s="181"/>
      <c r="G161" s="182"/>
    </row>
    <row r="162" spans="1:7" ht="20.100000000000001" customHeight="1" x14ac:dyDescent="0.2">
      <c r="A162" s="264"/>
      <c r="B162" s="183">
        <f t="shared" ref="B162:B173" si="24">IF(A162=0,0,VLOOKUP(A162,Tabla_Indices,2,FALSE))</f>
        <v>0</v>
      </c>
      <c r="C162" s="265"/>
      <c r="D162" s="266"/>
      <c r="E162" s="267"/>
      <c r="F162" s="268"/>
      <c r="G162" s="184">
        <f>ROUND(E162*F162,2)</f>
        <v>0</v>
      </c>
    </row>
    <row r="163" spans="1:7" ht="20.100000000000001" customHeight="1" x14ac:dyDescent="0.2">
      <c r="A163" s="269"/>
      <c r="B163" s="183">
        <f t="shared" si="24"/>
        <v>0</v>
      </c>
      <c r="C163" s="265"/>
      <c r="D163" s="266"/>
      <c r="E163" s="267"/>
      <c r="F163" s="268"/>
      <c r="G163" s="184">
        <f t="shared" ref="G163:G173" si="25">ROUND(E163*F163,2)</f>
        <v>0</v>
      </c>
    </row>
    <row r="164" spans="1:7" ht="20.100000000000001" customHeight="1" x14ac:dyDescent="0.2">
      <c r="A164" s="264"/>
      <c r="B164" s="183">
        <f t="shared" si="24"/>
        <v>0</v>
      </c>
      <c r="C164" s="265"/>
      <c r="D164" s="266"/>
      <c r="E164" s="267"/>
      <c r="F164" s="268"/>
      <c r="G164" s="184">
        <f t="shared" si="25"/>
        <v>0</v>
      </c>
    </row>
    <row r="165" spans="1:7" ht="20.100000000000001" customHeight="1" x14ac:dyDescent="0.2">
      <c r="A165" s="264"/>
      <c r="B165" s="183">
        <f t="shared" si="24"/>
        <v>0</v>
      </c>
      <c r="C165" s="265"/>
      <c r="D165" s="266"/>
      <c r="E165" s="267"/>
      <c r="F165" s="268"/>
      <c r="G165" s="184">
        <f t="shared" si="25"/>
        <v>0</v>
      </c>
    </row>
    <row r="166" spans="1:7" ht="20.100000000000001" customHeight="1" x14ac:dyDescent="0.2">
      <c r="A166" s="264"/>
      <c r="B166" s="183">
        <f t="shared" si="24"/>
        <v>0</v>
      </c>
      <c r="C166" s="265"/>
      <c r="D166" s="266"/>
      <c r="E166" s="270"/>
      <c r="F166" s="268"/>
      <c r="G166" s="184">
        <f t="shared" si="25"/>
        <v>0</v>
      </c>
    </row>
    <row r="167" spans="1:7" ht="20.100000000000001" customHeight="1" x14ac:dyDescent="0.2">
      <c r="A167" s="264"/>
      <c r="B167" s="183">
        <f t="shared" si="24"/>
        <v>0</v>
      </c>
      <c r="C167" s="265"/>
      <c r="D167" s="266"/>
      <c r="E167" s="270"/>
      <c r="F167" s="268"/>
      <c r="G167" s="184">
        <f t="shared" si="25"/>
        <v>0</v>
      </c>
    </row>
    <row r="168" spans="1:7" ht="20.100000000000001" customHeight="1" x14ac:dyDescent="0.2">
      <c r="A168" s="264"/>
      <c r="B168" s="183">
        <f t="shared" si="24"/>
        <v>0</v>
      </c>
      <c r="C168" s="265"/>
      <c r="D168" s="266"/>
      <c r="E168" s="267"/>
      <c r="F168" s="268"/>
      <c r="G168" s="184">
        <f t="shared" si="25"/>
        <v>0</v>
      </c>
    </row>
    <row r="169" spans="1:7" ht="20.100000000000001" customHeight="1" x14ac:dyDescent="0.2">
      <c r="A169" s="264"/>
      <c r="B169" s="183">
        <f t="shared" si="24"/>
        <v>0</v>
      </c>
      <c r="C169" s="265"/>
      <c r="D169" s="266"/>
      <c r="E169" s="267"/>
      <c r="F169" s="268"/>
      <c r="G169" s="184">
        <f t="shared" si="25"/>
        <v>0</v>
      </c>
    </row>
    <row r="170" spans="1:7" ht="20.100000000000001" customHeight="1" x14ac:dyDescent="0.2">
      <c r="A170" s="264"/>
      <c r="B170" s="183">
        <f t="shared" si="24"/>
        <v>0</v>
      </c>
      <c r="C170" s="265"/>
      <c r="D170" s="266"/>
      <c r="E170" s="267"/>
      <c r="F170" s="268"/>
      <c r="G170" s="184">
        <f t="shared" si="25"/>
        <v>0</v>
      </c>
    </row>
    <row r="171" spans="1:7" ht="20.100000000000001" customHeight="1" x14ac:dyDescent="0.2">
      <c r="A171" s="264"/>
      <c r="B171" s="183">
        <f t="shared" si="24"/>
        <v>0</v>
      </c>
      <c r="C171" s="265"/>
      <c r="D171" s="266"/>
      <c r="E171" s="267"/>
      <c r="F171" s="268"/>
      <c r="G171" s="184">
        <f t="shared" si="25"/>
        <v>0</v>
      </c>
    </row>
    <row r="172" spans="1:7" ht="20.100000000000001" customHeight="1" x14ac:dyDescent="0.2">
      <c r="A172" s="264"/>
      <c r="B172" s="183">
        <f t="shared" si="24"/>
        <v>0</v>
      </c>
      <c r="C172" s="265"/>
      <c r="D172" s="266"/>
      <c r="E172" s="267"/>
      <c r="F172" s="268"/>
      <c r="G172" s="184">
        <f t="shared" si="25"/>
        <v>0</v>
      </c>
    </row>
    <row r="173" spans="1:7" ht="20.100000000000001" customHeight="1" x14ac:dyDescent="0.2">
      <c r="A173" s="264"/>
      <c r="B173" s="183">
        <f t="shared" si="24"/>
        <v>0</v>
      </c>
      <c r="C173" s="265"/>
      <c r="D173" s="266"/>
      <c r="E173" s="267"/>
      <c r="F173" s="268"/>
      <c r="G173" s="184">
        <f t="shared" si="25"/>
        <v>0</v>
      </c>
    </row>
    <row r="174" spans="1:7" ht="20.100000000000001" customHeight="1" x14ac:dyDescent="0.2">
      <c r="A174" s="185"/>
      <c r="B174" s="171"/>
      <c r="C174" s="171"/>
      <c r="D174" s="166"/>
      <c r="E174" s="167"/>
      <c r="F174" s="186" t="s">
        <v>38</v>
      </c>
      <c r="G174" s="187">
        <f>SUBTOTAL(9,G162:G173)</f>
        <v>0</v>
      </c>
    </row>
    <row r="175" spans="1:7" ht="20.100000000000001" customHeight="1" x14ac:dyDescent="0.2">
      <c r="A175" s="185"/>
      <c r="B175" s="171"/>
      <c r="C175" s="188" t="s">
        <v>826</v>
      </c>
      <c r="D175" s="166"/>
      <c r="E175" s="167"/>
      <c r="F175" s="168"/>
      <c r="G175" s="189"/>
    </row>
    <row r="176" spans="1:7" ht="20.100000000000001" customHeight="1" x14ac:dyDescent="0.2">
      <c r="A176" s="264"/>
      <c r="B176" s="183">
        <f t="shared" ref="B176:B185" si="26">IF(A176=0,0,VLOOKUP(A176,Tabla_Indices,2,FALSE))</f>
        <v>0</v>
      </c>
      <c r="C176" s="271"/>
      <c r="D176" s="266"/>
      <c r="E176" s="267"/>
      <c r="F176" s="268"/>
      <c r="G176" s="184">
        <f>ROUND(E176*F176,2)</f>
        <v>0</v>
      </c>
    </row>
    <row r="177" spans="1:7" ht="20.100000000000001" customHeight="1" x14ac:dyDescent="0.2">
      <c r="A177" s="264"/>
      <c r="B177" s="183">
        <f t="shared" si="26"/>
        <v>0</v>
      </c>
      <c r="C177" s="265"/>
      <c r="D177" s="266"/>
      <c r="E177" s="267"/>
      <c r="F177" s="268"/>
      <c r="G177" s="184">
        <f>ROUND(E177*F177,2)</f>
        <v>0</v>
      </c>
    </row>
    <row r="178" spans="1:7" ht="20.100000000000001" customHeight="1" x14ac:dyDescent="0.2">
      <c r="A178" s="264"/>
      <c r="B178" s="183">
        <f t="shared" si="26"/>
        <v>0</v>
      </c>
      <c r="C178" s="265"/>
      <c r="D178" s="266"/>
      <c r="E178" s="267"/>
      <c r="F178" s="268"/>
      <c r="G178" s="184">
        <f t="shared" ref="G178:G185" si="27">ROUND(E178*F178,2)</f>
        <v>0</v>
      </c>
    </row>
    <row r="179" spans="1:7" ht="20.100000000000001" customHeight="1" x14ac:dyDescent="0.2">
      <c r="A179" s="264"/>
      <c r="B179" s="183">
        <f t="shared" si="26"/>
        <v>0</v>
      </c>
      <c r="C179" s="265"/>
      <c r="D179" s="266"/>
      <c r="E179" s="267"/>
      <c r="F179" s="268"/>
      <c r="G179" s="184">
        <f t="shared" si="27"/>
        <v>0</v>
      </c>
    </row>
    <row r="180" spans="1:7" ht="20.100000000000001" customHeight="1" x14ac:dyDescent="0.2">
      <c r="A180" s="264"/>
      <c r="B180" s="183">
        <f t="shared" si="26"/>
        <v>0</v>
      </c>
      <c r="C180" s="265"/>
      <c r="D180" s="266"/>
      <c r="E180" s="267"/>
      <c r="F180" s="268"/>
      <c r="G180" s="184">
        <f t="shared" si="27"/>
        <v>0</v>
      </c>
    </row>
    <row r="181" spans="1:7" ht="20.100000000000001" customHeight="1" x14ac:dyDescent="0.2">
      <c r="A181" s="264"/>
      <c r="B181" s="183">
        <f t="shared" si="26"/>
        <v>0</v>
      </c>
      <c r="C181" s="265"/>
      <c r="D181" s="266"/>
      <c r="E181" s="267"/>
      <c r="F181" s="268"/>
      <c r="G181" s="184">
        <f t="shared" si="27"/>
        <v>0</v>
      </c>
    </row>
    <row r="182" spans="1:7" ht="20.100000000000001" customHeight="1" x14ac:dyDescent="0.2">
      <c r="A182" s="264"/>
      <c r="B182" s="183">
        <f t="shared" si="26"/>
        <v>0</v>
      </c>
      <c r="C182" s="265"/>
      <c r="D182" s="266"/>
      <c r="E182" s="267"/>
      <c r="F182" s="268"/>
      <c r="G182" s="184">
        <f t="shared" si="27"/>
        <v>0</v>
      </c>
    </row>
    <row r="183" spans="1:7" ht="20.100000000000001" customHeight="1" x14ac:dyDescent="0.2">
      <c r="A183" s="264"/>
      <c r="B183" s="183">
        <f t="shared" si="26"/>
        <v>0</v>
      </c>
      <c r="C183" s="265"/>
      <c r="D183" s="266"/>
      <c r="E183" s="267"/>
      <c r="F183" s="268"/>
      <c r="G183" s="184">
        <f t="shared" si="27"/>
        <v>0</v>
      </c>
    </row>
    <row r="184" spans="1:7" ht="20.100000000000001" customHeight="1" x14ac:dyDescent="0.2">
      <c r="A184" s="264"/>
      <c r="B184" s="183">
        <f t="shared" si="26"/>
        <v>0</v>
      </c>
      <c r="C184" s="265"/>
      <c r="D184" s="266"/>
      <c r="E184" s="267"/>
      <c r="F184" s="268"/>
      <c r="G184" s="184">
        <f t="shared" si="27"/>
        <v>0</v>
      </c>
    </row>
    <row r="185" spans="1:7" ht="20.100000000000001" customHeight="1" x14ac:dyDescent="0.2">
      <c r="A185" s="264"/>
      <c r="B185" s="183">
        <f t="shared" si="26"/>
        <v>0</v>
      </c>
      <c r="C185" s="265"/>
      <c r="D185" s="266"/>
      <c r="E185" s="267"/>
      <c r="F185" s="268"/>
      <c r="G185" s="184">
        <f t="shared" si="27"/>
        <v>0</v>
      </c>
    </row>
    <row r="186" spans="1:7" ht="20.100000000000001" customHeight="1" x14ac:dyDescent="0.2">
      <c r="A186" s="185"/>
      <c r="B186" s="171"/>
      <c r="C186" s="171"/>
      <c r="D186" s="166"/>
      <c r="E186" s="167"/>
      <c r="F186" s="186" t="s">
        <v>39</v>
      </c>
      <c r="G186" s="187">
        <f>SUBTOTAL(9,G176:G185)</f>
        <v>0</v>
      </c>
    </row>
    <row r="187" spans="1:7" ht="20.100000000000001" customHeight="1" x14ac:dyDescent="0.2">
      <c r="A187" s="185"/>
      <c r="B187" s="171"/>
      <c r="C187" s="188" t="s">
        <v>827</v>
      </c>
      <c r="D187" s="166"/>
      <c r="E187" s="167"/>
      <c r="F187" s="171"/>
      <c r="G187" s="189"/>
    </row>
    <row r="188" spans="1:7" ht="20.100000000000001" customHeight="1" x14ac:dyDescent="0.2">
      <c r="A188" s="264"/>
      <c r="B188" s="183">
        <f t="shared" ref="B188:B196" si="28">IF(A188=0,0,VLOOKUP(A188,Tabla_Indices,2,FALSE))</f>
        <v>0</v>
      </c>
      <c r="C188" s="265"/>
      <c r="D188" s="266"/>
      <c r="E188" s="267"/>
      <c r="F188" s="272"/>
      <c r="G188" s="190">
        <f>ROUND(E188*F188,2)</f>
        <v>0</v>
      </c>
    </row>
    <row r="189" spans="1:7" ht="20.100000000000001" customHeight="1" x14ac:dyDescent="0.2">
      <c r="A189" s="264"/>
      <c r="B189" s="183">
        <f t="shared" si="28"/>
        <v>0</v>
      </c>
      <c r="C189" s="271"/>
      <c r="D189" s="266"/>
      <c r="E189" s="267"/>
      <c r="F189" s="268"/>
      <c r="G189" s="190">
        <f>ROUND(E189*F189,2)</f>
        <v>0</v>
      </c>
    </row>
    <row r="190" spans="1:7" ht="20.100000000000001" customHeight="1" x14ac:dyDescent="0.2">
      <c r="A190" s="264"/>
      <c r="B190" s="183">
        <f t="shared" si="28"/>
        <v>0</v>
      </c>
      <c r="C190" s="273"/>
      <c r="D190" s="266"/>
      <c r="E190" s="267"/>
      <c r="F190" s="268"/>
      <c r="G190" s="190">
        <f>ROUND(E190*F190,2)</f>
        <v>0</v>
      </c>
    </row>
    <row r="191" spans="1:7" ht="20.100000000000001" customHeight="1" x14ac:dyDescent="0.2">
      <c r="A191" s="264"/>
      <c r="B191" s="183">
        <f t="shared" si="28"/>
        <v>0</v>
      </c>
      <c r="C191" s="273"/>
      <c r="D191" s="266"/>
      <c r="E191" s="267"/>
      <c r="F191" s="268"/>
      <c r="G191" s="190">
        <f>ROUND(E191*F191,2)</f>
        <v>0</v>
      </c>
    </row>
    <row r="192" spans="1:7" ht="20.100000000000001" customHeight="1" x14ac:dyDescent="0.2">
      <c r="A192" s="264"/>
      <c r="B192" s="183">
        <f t="shared" si="28"/>
        <v>0</v>
      </c>
      <c r="C192" s="273"/>
      <c r="D192" s="266"/>
      <c r="E192" s="267"/>
      <c r="F192" s="268"/>
      <c r="G192" s="190">
        <f t="shared" ref="G192:G196" si="29">ROUND(E192*F192,2)</f>
        <v>0</v>
      </c>
    </row>
    <row r="193" spans="1:7" ht="20.100000000000001" customHeight="1" x14ac:dyDescent="0.2">
      <c r="A193" s="264"/>
      <c r="B193" s="183">
        <f t="shared" si="28"/>
        <v>0</v>
      </c>
      <c r="C193" s="273"/>
      <c r="D193" s="266"/>
      <c r="E193" s="267"/>
      <c r="F193" s="268"/>
      <c r="G193" s="190">
        <f t="shared" si="29"/>
        <v>0</v>
      </c>
    </row>
    <row r="194" spans="1:7" ht="20.100000000000001" customHeight="1" x14ac:dyDescent="0.2">
      <c r="A194" s="264"/>
      <c r="B194" s="183">
        <f t="shared" si="28"/>
        <v>0</v>
      </c>
      <c r="C194" s="265"/>
      <c r="D194" s="266"/>
      <c r="E194" s="267"/>
      <c r="F194" s="268"/>
      <c r="G194" s="190">
        <f t="shared" si="29"/>
        <v>0</v>
      </c>
    </row>
    <row r="195" spans="1:7" ht="20.100000000000001" customHeight="1" x14ac:dyDescent="0.2">
      <c r="A195" s="264"/>
      <c r="B195" s="183">
        <f t="shared" si="28"/>
        <v>0</v>
      </c>
      <c r="C195" s="265"/>
      <c r="D195" s="266"/>
      <c r="E195" s="267"/>
      <c r="F195" s="268"/>
      <c r="G195" s="190">
        <f t="shared" si="29"/>
        <v>0</v>
      </c>
    </row>
    <row r="196" spans="1:7" ht="20.100000000000001" customHeight="1" x14ac:dyDescent="0.2">
      <c r="A196" s="264"/>
      <c r="B196" s="183">
        <f t="shared" si="28"/>
        <v>0</v>
      </c>
      <c r="C196" s="265"/>
      <c r="D196" s="266"/>
      <c r="E196" s="267"/>
      <c r="F196" s="268"/>
      <c r="G196" s="190">
        <f t="shared" si="29"/>
        <v>0</v>
      </c>
    </row>
    <row r="197" spans="1:7" ht="20.100000000000001" customHeight="1" x14ac:dyDescent="0.2">
      <c r="A197" s="245"/>
      <c r="B197" s="166"/>
      <c r="C197" s="171"/>
      <c r="D197" s="166"/>
      <c r="E197" s="167"/>
      <c r="F197" s="186" t="s">
        <v>40</v>
      </c>
      <c r="G197" s="187">
        <f>SUBTOTAL(9,G188:G196)</f>
        <v>0</v>
      </c>
    </row>
    <row r="198" spans="1:7" ht="20.100000000000001" customHeight="1" thickBot="1" x14ac:dyDescent="0.25">
      <c r="A198" s="192"/>
      <c r="B198" s="193"/>
      <c r="C198" s="194"/>
      <c r="D198" s="193"/>
      <c r="E198" s="195"/>
      <c r="F198" s="196"/>
      <c r="G198" s="197"/>
    </row>
    <row r="199" spans="1:7" ht="20.100000000000001" customHeight="1" thickBot="1" x14ac:dyDescent="0.25">
      <c r="A199" s="246" t="str">
        <f>B157</f>
        <v>2-2</v>
      </c>
      <c r="B199" s="244" t="str">
        <f>C157</f>
        <v>Excavación para fundaciones</v>
      </c>
      <c r="C199" s="198"/>
      <c r="D199" s="198" t="s">
        <v>41</v>
      </c>
      <c r="E199" s="199"/>
      <c r="F199" s="200" t="s">
        <v>42</v>
      </c>
      <c r="G199" s="201">
        <f>SUBTOTAL(9,G162:G198)</f>
        <v>0</v>
      </c>
    </row>
    <row r="200" spans="1:7" ht="20.100000000000001" customHeight="1" thickTop="1" thickBot="1" x14ac:dyDescent="0.25"/>
    <row r="201" spans="1:7" ht="20.100000000000001" customHeight="1" thickTop="1" x14ac:dyDescent="0.2">
      <c r="A201" s="338" t="s">
        <v>44</v>
      </c>
      <c r="B201" s="339"/>
      <c r="C201" s="339"/>
      <c r="D201" s="339"/>
      <c r="E201" s="339"/>
      <c r="F201" s="339"/>
      <c r="G201" s="340"/>
    </row>
    <row r="202" spans="1:7" ht="20.100000000000001" customHeight="1" x14ac:dyDescent="0.2">
      <c r="A202" s="156" t="s">
        <v>823</v>
      </c>
      <c r="B202" s="157" t="str">
        <f>Comitente</f>
        <v>DIRECCIÓN ARQUITECTURA</v>
      </c>
      <c r="C202" s="158"/>
      <c r="D202" s="159"/>
      <c r="E202" s="159"/>
      <c r="F202" s="160"/>
      <c r="G202" s="161"/>
    </row>
    <row r="203" spans="1:7" ht="20.100000000000001" customHeight="1" x14ac:dyDescent="0.2">
      <c r="A203" s="156" t="s">
        <v>824</v>
      </c>
      <c r="B203" s="157">
        <f>Contratista</f>
        <v>0</v>
      </c>
      <c r="C203" s="162"/>
      <c r="D203" s="162"/>
      <c r="E203" s="162"/>
      <c r="F203" s="157"/>
      <c r="G203" s="163"/>
    </row>
    <row r="204" spans="1:7" ht="20.100000000000001" customHeight="1" x14ac:dyDescent="0.2">
      <c r="A204" s="156" t="s">
        <v>31</v>
      </c>
      <c r="B204" s="157" t="str">
        <f>Obra</f>
        <v>ESCUELA DE CINE</v>
      </c>
      <c r="C204" s="162"/>
      <c r="D204" s="162"/>
      <c r="E204" s="162"/>
      <c r="F204" s="157" t="s">
        <v>45</v>
      </c>
      <c r="G204" s="163">
        <f>Fecha_Base</f>
        <v>42969</v>
      </c>
    </row>
    <row r="205" spans="1:7" ht="20.100000000000001" customHeight="1" x14ac:dyDescent="0.2">
      <c r="A205" s="164" t="s">
        <v>822</v>
      </c>
      <c r="B205" s="165" t="str">
        <f>Ubicación</f>
        <v>CALLE 25 DE MAYO</v>
      </c>
      <c r="C205" s="165"/>
      <c r="D205" s="166"/>
      <c r="E205" s="167"/>
      <c r="F205" s="168"/>
      <c r="G205" s="169"/>
    </row>
    <row r="206" spans="1:7" ht="20.100000000000001" customHeight="1" x14ac:dyDescent="0.2">
      <c r="A206" s="164" t="s">
        <v>46</v>
      </c>
      <c r="B206" s="170">
        <v>3</v>
      </c>
      <c r="C206" s="171" t="str">
        <f>IF(B206="","",VLOOKUP(B206,Computo_Presupuesto,2,FALSE))</f>
        <v>HORMIGONES SIMPLES</v>
      </c>
      <c r="D206" s="172"/>
      <c r="E206" s="167"/>
      <c r="F206" s="168"/>
      <c r="G206" s="169"/>
    </row>
    <row r="207" spans="1:7" ht="20.100000000000001" customHeight="1" x14ac:dyDescent="0.2">
      <c r="A207" s="164" t="s">
        <v>32</v>
      </c>
      <c r="B207" s="250" t="s">
        <v>1201</v>
      </c>
      <c r="C207" s="171" t="str">
        <f>IF(B207=0,"",VLOOKUP(B207,Computo_Presupuesto,2,FALSE))</f>
        <v>Hormigón de limpieza</v>
      </c>
      <c r="D207" s="166"/>
      <c r="E207" s="167"/>
      <c r="F207" s="165" t="s">
        <v>33</v>
      </c>
      <c r="G207" s="173" t="str">
        <f>IF(B207=0,"",VLOOKUP(B207,Computo_Presupuesto,4,FALSE))</f>
        <v>m2</v>
      </c>
    </row>
    <row r="208" spans="1:7" ht="20.100000000000001" customHeight="1" x14ac:dyDescent="0.2">
      <c r="A208" s="164"/>
      <c r="B208" s="165"/>
      <c r="C208" s="171"/>
      <c r="D208" s="166"/>
      <c r="E208" s="167"/>
      <c r="F208" s="171"/>
      <c r="G208" s="174"/>
    </row>
    <row r="209" spans="1:7" ht="20.100000000000001" customHeight="1" x14ac:dyDescent="0.2">
      <c r="A209" s="341" t="s">
        <v>685</v>
      </c>
      <c r="B209" s="342"/>
      <c r="C209" s="343" t="s">
        <v>0</v>
      </c>
      <c r="D209" s="343" t="s">
        <v>34</v>
      </c>
      <c r="E209" s="344" t="s">
        <v>35</v>
      </c>
      <c r="F209" s="345" t="s">
        <v>36</v>
      </c>
      <c r="G209" s="346" t="s">
        <v>37</v>
      </c>
    </row>
    <row r="210" spans="1:7" ht="20.100000000000001" customHeight="1" x14ac:dyDescent="0.2">
      <c r="A210" s="175" t="s">
        <v>686</v>
      </c>
      <c r="B210" s="176" t="s">
        <v>687</v>
      </c>
      <c r="C210" s="343"/>
      <c r="D210" s="343"/>
      <c r="E210" s="344"/>
      <c r="F210" s="345"/>
      <c r="G210" s="346"/>
    </row>
    <row r="211" spans="1:7" ht="20.100000000000001" customHeight="1" x14ac:dyDescent="0.2">
      <c r="A211" s="263"/>
      <c r="B211" s="177"/>
      <c r="C211" s="178" t="s">
        <v>825</v>
      </c>
      <c r="D211" s="179"/>
      <c r="E211" s="180"/>
      <c r="F211" s="181"/>
      <c r="G211" s="182"/>
    </row>
    <row r="212" spans="1:7" ht="20.100000000000001" customHeight="1" x14ac:dyDescent="0.2">
      <c r="A212" s="264"/>
      <c r="B212" s="183">
        <f t="shared" ref="B212:B223" si="30">IF(A212=0,0,VLOOKUP(A212,Tabla_Indices,2,FALSE))</f>
        <v>0</v>
      </c>
      <c r="C212" s="265"/>
      <c r="D212" s="266"/>
      <c r="E212" s="267"/>
      <c r="F212" s="268"/>
      <c r="G212" s="184">
        <f>ROUND(E212*F212,2)</f>
        <v>0</v>
      </c>
    </row>
    <row r="213" spans="1:7" ht="20.100000000000001" customHeight="1" x14ac:dyDescent="0.2">
      <c r="A213" s="269"/>
      <c r="B213" s="183">
        <f t="shared" si="30"/>
        <v>0</v>
      </c>
      <c r="C213" s="265"/>
      <c r="D213" s="266"/>
      <c r="E213" s="267"/>
      <c r="F213" s="268"/>
      <c r="G213" s="184">
        <f t="shared" ref="G213:G223" si="31">ROUND(E213*F213,2)</f>
        <v>0</v>
      </c>
    </row>
    <row r="214" spans="1:7" ht="20.100000000000001" customHeight="1" x14ac:dyDescent="0.2">
      <c r="A214" s="264"/>
      <c r="B214" s="183">
        <f t="shared" si="30"/>
        <v>0</v>
      </c>
      <c r="C214" s="265"/>
      <c r="D214" s="266"/>
      <c r="E214" s="267"/>
      <c r="F214" s="268"/>
      <c r="G214" s="184">
        <f t="shared" si="31"/>
        <v>0</v>
      </c>
    </row>
    <row r="215" spans="1:7" ht="20.100000000000001" customHeight="1" x14ac:dyDescent="0.2">
      <c r="A215" s="264"/>
      <c r="B215" s="183">
        <f t="shared" si="30"/>
        <v>0</v>
      </c>
      <c r="C215" s="265"/>
      <c r="D215" s="266"/>
      <c r="E215" s="267"/>
      <c r="F215" s="268"/>
      <c r="G215" s="184">
        <f t="shared" si="31"/>
        <v>0</v>
      </c>
    </row>
    <row r="216" spans="1:7" ht="20.100000000000001" customHeight="1" x14ac:dyDescent="0.2">
      <c r="A216" s="264"/>
      <c r="B216" s="183">
        <f t="shared" si="30"/>
        <v>0</v>
      </c>
      <c r="C216" s="265"/>
      <c r="D216" s="266"/>
      <c r="E216" s="270"/>
      <c r="F216" s="268"/>
      <c r="G216" s="184">
        <f t="shared" si="31"/>
        <v>0</v>
      </c>
    </row>
    <row r="217" spans="1:7" ht="20.100000000000001" customHeight="1" x14ac:dyDescent="0.2">
      <c r="A217" s="264"/>
      <c r="B217" s="183">
        <f t="shared" si="30"/>
        <v>0</v>
      </c>
      <c r="C217" s="265"/>
      <c r="D217" s="266"/>
      <c r="E217" s="270"/>
      <c r="F217" s="268"/>
      <c r="G217" s="184">
        <f t="shared" si="31"/>
        <v>0</v>
      </c>
    </row>
    <row r="218" spans="1:7" ht="20.100000000000001" customHeight="1" x14ac:dyDescent="0.2">
      <c r="A218" s="264"/>
      <c r="B218" s="183">
        <f t="shared" si="30"/>
        <v>0</v>
      </c>
      <c r="C218" s="265"/>
      <c r="D218" s="266"/>
      <c r="E218" s="267"/>
      <c r="F218" s="268"/>
      <c r="G218" s="184">
        <f t="shared" si="31"/>
        <v>0</v>
      </c>
    </row>
    <row r="219" spans="1:7" ht="20.100000000000001" customHeight="1" x14ac:dyDescent="0.2">
      <c r="A219" s="264"/>
      <c r="B219" s="183">
        <f t="shared" si="30"/>
        <v>0</v>
      </c>
      <c r="C219" s="265"/>
      <c r="D219" s="266"/>
      <c r="E219" s="267"/>
      <c r="F219" s="268"/>
      <c r="G219" s="184">
        <f t="shared" si="31"/>
        <v>0</v>
      </c>
    </row>
    <row r="220" spans="1:7" ht="20.100000000000001" customHeight="1" x14ac:dyDescent="0.2">
      <c r="A220" s="264"/>
      <c r="B220" s="183">
        <f t="shared" si="30"/>
        <v>0</v>
      </c>
      <c r="C220" s="265"/>
      <c r="D220" s="266"/>
      <c r="E220" s="267"/>
      <c r="F220" s="268"/>
      <c r="G220" s="184">
        <f t="shared" si="31"/>
        <v>0</v>
      </c>
    </row>
    <row r="221" spans="1:7" ht="20.100000000000001" customHeight="1" x14ac:dyDescent="0.2">
      <c r="A221" s="264"/>
      <c r="B221" s="183">
        <f t="shared" si="30"/>
        <v>0</v>
      </c>
      <c r="C221" s="265"/>
      <c r="D221" s="266"/>
      <c r="E221" s="267"/>
      <c r="F221" s="268"/>
      <c r="G221" s="184">
        <f t="shared" si="31"/>
        <v>0</v>
      </c>
    </row>
    <row r="222" spans="1:7" ht="20.100000000000001" customHeight="1" x14ac:dyDescent="0.2">
      <c r="A222" s="264"/>
      <c r="B222" s="183">
        <f t="shared" si="30"/>
        <v>0</v>
      </c>
      <c r="C222" s="265"/>
      <c r="D222" s="266"/>
      <c r="E222" s="267"/>
      <c r="F222" s="268"/>
      <c r="G222" s="184">
        <f t="shared" si="31"/>
        <v>0</v>
      </c>
    </row>
    <row r="223" spans="1:7" ht="20.100000000000001" customHeight="1" x14ac:dyDescent="0.2">
      <c r="A223" s="264"/>
      <c r="B223" s="183">
        <f t="shared" si="30"/>
        <v>0</v>
      </c>
      <c r="C223" s="265"/>
      <c r="D223" s="266"/>
      <c r="E223" s="267"/>
      <c r="F223" s="268"/>
      <c r="G223" s="184">
        <f t="shared" si="31"/>
        <v>0</v>
      </c>
    </row>
    <row r="224" spans="1:7" ht="20.100000000000001" customHeight="1" x14ac:dyDescent="0.2">
      <c r="A224" s="185"/>
      <c r="B224" s="171"/>
      <c r="C224" s="171"/>
      <c r="D224" s="166"/>
      <c r="E224" s="167"/>
      <c r="F224" s="186" t="s">
        <v>38</v>
      </c>
      <c r="G224" s="187">
        <f>SUBTOTAL(9,G212:G223)</f>
        <v>0</v>
      </c>
    </row>
    <row r="225" spans="1:7" ht="20.100000000000001" customHeight="1" x14ac:dyDescent="0.2">
      <c r="A225" s="185"/>
      <c r="B225" s="171"/>
      <c r="C225" s="188" t="s">
        <v>826</v>
      </c>
      <c r="D225" s="166"/>
      <c r="E225" s="167"/>
      <c r="F225" s="168"/>
      <c r="G225" s="189"/>
    </row>
    <row r="226" spans="1:7" ht="20.100000000000001" customHeight="1" x14ac:dyDescent="0.2">
      <c r="A226" s="264"/>
      <c r="B226" s="183">
        <f t="shared" ref="B226:B235" si="32">IF(A226=0,0,VLOOKUP(A226,Tabla_Indices,2,FALSE))</f>
        <v>0</v>
      </c>
      <c r="C226" s="271"/>
      <c r="D226" s="266"/>
      <c r="E226" s="267"/>
      <c r="F226" s="268"/>
      <c r="G226" s="184">
        <f>ROUND(E226*F226,2)</f>
        <v>0</v>
      </c>
    </row>
    <row r="227" spans="1:7" ht="20.100000000000001" customHeight="1" x14ac:dyDescent="0.2">
      <c r="A227" s="264"/>
      <c r="B227" s="183">
        <f t="shared" si="32"/>
        <v>0</v>
      </c>
      <c r="C227" s="265"/>
      <c r="D227" s="266"/>
      <c r="E227" s="267"/>
      <c r="F227" s="268"/>
      <c r="G227" s="184">
        <f>ROUND(E227*F227,2)</f>
        <v>0</v>
      </c>
    </row>
    <row r="228" spans="1:7" ht="20.100000000000001" customHeight="1" x14ac:dyDescent="0.2">
      <c r="A228" s="264"/>
      <c r="B228" s="183">
        <f t="shared" si="32"/>
        <v>0</v>
      </c>
      <c r="C228" s="265"/>
      <c r="D228" s="266"/>
      <c r="E228" s="267"/>
      <c r="F228" s="268"/>
      <c r="G228" s="184">
        <f t="shared" ref="G228:G235" si="33">ROUND(E228*F228,2)</f>
        <v>0</v>
      </c>
    </row>
    <row r="229" spans="1:7" ht="20.100000000000001" customHeight="1" x14ac:dyDescent="0.2">
      <c r="A229" s="264"/>
      <c r="B229" s="183">
        <f t="shared" si="32"/>
        <v>0</v>
      </c>
      <c r="C229" s="265"/>
      <c r="D229" s="266"/>
      <c r="E229" s="267"/>
      <c r="F229" s="268"/>
      <c r="G229" s="184">
        <f t="shared" si="33"/>
        <v>0</v>
      </c>
    </row>
    <row r="230" spans="1:7" ht="20.100000000000001" customHeight="1" x14ac:dyDescent="0.2">
      <c r="A230" s="264"/>
      <c r="B230" s="183">
        <f t="shared" si="32"/>
        <v>0</v>
      </c>
      <c r="C230" s="265"/>
      <c r="D230" s="266"/>
      <c r="E230" s="267"/>
      <c r="F230" s="268"/>
      <c r="G230" s="184">
        <f t="shared" si="33"/>
        <v>0</v>
      </c>
    </row>
    <row r="231" spans="1:7" ht="20.100000000000001" customHeight="1" x14ac:dyDescent="0.2">
      <c r="A231" s="264"/>
      <c r="B231" s="183">
        <f t="shared" si="32"/>
        <v>0</v>
      </c>
      <c r="C231" s="265"/>
      <c r="D231" s="266"/>
      <c r="E231" s="267"/>
      <c r="F231" s="268"/>
      <c r="G231" s="184">
        <f t="shared" si="33"/>
        <v>0</v>
      </c>
    </row>
    <row r="232" spans="1:7" ht="20.100000000000001" customHeight="1" x14ac:dyDescent="0.2">
      <c r="A232" s="264"/>
      <c r="B232" s="183">
        <f t="shared" si="32"/>
        <v>0</v>
      </c>
      <c r="C232" s="265"/>
      <c r="D232" s="266"/>
      <c r="E232" s="267"/>
      <c r="F232" s="268"/>
      <c r="G232" s="184">
        <f t="shared" si="33"/>
        <v>0</v>
      </c>
    </row>
    <row r="233" spans="1:7" ht="20.100000000000001" customHeight="1" x14ac:dyDescent="0.2">
      <c r="A233" s="264"/>
      <c r="B233" s="183">
        <f t="shared" si="32"/>
        <v>0</v>
      </c>
      <c r="C233" s="265"/>
      <c r="D233" s="266"/>
      <c r="E233" s="267"/>
      <c r="F233" s="268"/>
      <c r="G233" s="184">
        <f t="shared" si="33"/>
        <v>0</v>
      </c>
    </row>
    <row r="234" spans="1:7" ht="20.100000000000001" customHeight="1" x14ac:dyDescent="0.2">
      <c r="A234" s="264"/>
      <c r="B234" s="183">
        <f t="shared" si="32"/>
        <v>0</v>
      </c>
      <c r="C234" s="265"/>
      <c r="D234" s="266"/>
      <c r="E234" s="267"/>
      <c r="F234" s="268"/>
      <c r="G234" s="184">
        <f t="shared" si="33"/>
        <v>0</v>
      </c>
    </row>
    <row r="235" spans="1:7" ht="20.100000000000001" customHeight="1" x14ac:dyDescent="0.2">
      <c r="A235" s="264"/>
      <c r="B235" s="183">
        <f t="shared" si="32"/>
        <v>0</v>
      </c>
      <c r="C235" s="265"/>
      <c r="D235" s="266"/>
      <c r="E235" s="267"/>
      <c r="F235" s="268"/>
      <c r="G235" s="184">
        <f t="shared" si="33"/>
        <v>0</v>
      </c>
    </row>
    <row r="236" spans="1:7" ht="20.100000000000001" customHeight="1" x14ac:dyDescent="0.2">
      <c r="A236" s="185"/>
      <c r="B236" s="171"/>
      <c r="C236" s="171"/>
      <c r="D236" s="166"/>
      <c r="E236" s="167"/>
      <c r="F236" s="186" t="s">
        <v>39</v>
      </c>
      <c r="G236" s="187">
        <f>SUBTOTAL(9,G226:G235)</f>
        <v>0</v>
      </c>
    </row>
    <row r="237" spans="1:7" ht="20.100000000000001" customHeight="1" x14ac:dyDescent="0.2">
      <c r="A237" s="185"/>
      <c r="B237" s="171"/>
      <c r="C237" s="188" t="s">
        <v>827</v>
      </c>
      <c r="D237" s="166"/>
      <c r="E237" s="167"/>
      <c r="F237" s="171"/>
      <c r="G237" s="189"/>
    </row>
    <row r="238" spans="1:7" ht="20.100000000000001" customHeight="1" x14ac:dyDescent="0.2">
      <c r="A238" s="264"/>
      <c r="B238" s="183">
        <f t="shared" ref="B238:B246" si="34">IF(A238=0,0,VLOOKUP(A238,Tabla_Indices,2,FALSE))</f>
        <v>0</v>
      </c>
      <c r="C238" s="265"/>
      <c r="D238" s="266"/>
      <c r="E238" s="267"/>
      <c r="F238" s="272"/>
      <c r="G238" s="190">
        <f>ROUND(E238*F238,2)</f>
        <v>0</v>
      </c>
    </row>
    <row r="239" spans="1:7" ht="20.100000000000001" customHeight="1" x14ac:dyDescent="0.2">
      <c r="A239" s="264"/>
      <c r="B239" s="183">
        <f t="shared" si="34"/>
        <v>0</v>
      </c>
      <c r="C239" s="271"/>
      <c r="D239" s="266"/>
      <c r="E239" s="267"/>
      <c r="F239" s="268"/>
      <c r="G239" s="190">
        <f>ROUND(E239*F239,2)</f>
        <v>0</v>
      </c>
    </row>
    <row r="240" spans="1:7" ht="20.100000000000001" customHeight="1" x14ac:dyDescent="0.2">
      <c r="A240" s="264"/>
      <c r="B240" s="183">
        <f t="shared" si="34"/>
        <v>0</v>
      </c>
      <c r="C240" s="273"/>
      <c r="D240" s="266"/>
      <c r="E240" s="267"/>
      <c r="F240" s="268"/>
      <c r="G240" s="190">
        <f>ROUND(E240*F240,2)</f>
        <v>0</v>
      </c>
    </row>
    <row r="241" spans="1:7" ht="20.100000000000001" customHeight="1" x14ac:dyDescent="0.2">
      <c r="A241" s="264"/>
      <c r="B241" s="183">
        <f t="shared" si="34"/>
        <v>0</v>
      </c>
      <c r="C241" s="273"/>
      <c r="D241" s="266"/>
      <c r="E241" s="267"/>
      <c r="F241" s="268"/>
      <c r="G241" s="190">
        <f>ROUND(E241*F241,2)</f>
        <v>0</v>
      </c>
    </row>
    <row r="242" spans="1:7" ht="20.100000000000001" customHeight="1" x14ac:dyDescent="0.2">
      <c r="A242" s="264"/>
      <c r="B242" s="183">
        <f t="shared" si="34"/>
        <v>0</v>
      </c>
      <c r="C242" s="273"/>
      <c r="D242" s="266"/>
      <c r="E242" s="267"/>
      <c r="F242" s="268"/>
      <c r="G242" s="190">
        <f t="shared" ref="G242:G246" si="35">ROUND(E242*F242,2)</f>
        <v>0</v>
      </c>
    </row>
    <row r="243" spans="1:7" ht="20.100000000000001" customHeight="1" x14ac:dyDescent="0.2">
      <c r="A243" s="264"/>
      <c r="B243" s="183">
        <f t="shared" si="34"/>
        <v>0</v>
      </c>
      <c r="C243" s="273"/>
      <c r="D243" s="266"/>
      <c r="E243" s="267"/>
      <c r="F243" s="268"/>
      <c r="G243" s="190">
        <f t="shared" si="35"/>
        <v>0</v>
      </c>
    </row>
    <row r="244" spans="1:7" ht="20.100000000000001" customHeight="1" x14ac:dyDescent="0.2">
      <c r="A244" s="264"/>
      <c r="B244" s="183">
        <f t="shared" si="34"/>
        <v>0</v>
      </c>
      <c r="C244" s="265"/>
      <c r="D244" s="266"/>
      <c r="E244" s="267"/>
      <c r="F244" s="268"/>
      <c r="G244" s="190">
        <f t="shared" si="35"/>
        <v>0</v>
      </c>
    </row>
    <row r="245" spans="1:7" ht="20.100000000000001" customHeight="1" x14ac:dyDescent="0.2">
      <c r="A245" s="264"/>
      <c r="B245" s="183">
        <f t="shared" si="34"/>
        <v>0</v>
      </c>
      <c r="C245" s="265"/>
      <c r="D245" s="266"/>
      <c r="E245" s="267"/>
      <c r="F245" s="268"/>
      <c r="G245" s="190">
        <f t="shared" si="35"/>
        <v>0</v>
      </c>
    </row>
    <row r="246" spans="1:7" ht="20.100000000000001" customHeight="1" x14ac:dyDescent="0.2">
      <c r="A246" s="264"/>
      <c r="B246" s="183">
        <f t="shared" si="34"/>
        <v>0</v>
      </c>
      <c r="C246" s="265"/>
      <c r="D246" s="266"/>
      <c r="E246" s="267"/>
      <c r="F246" s="268"/>
      <c r="G246" s="190">
        <f t="shared" si="35"/>
        <v>0</v>
      </c>
    </row>
    <row r="247" spans="1:7" ht="20.100000000000001" customHeight="1" x14ac:dyDescent="0.2">
      <c r="A247" s="191"/>
      <c r="B247" s="166"/>
      <c r="C247" s="171"/>
      <c r="D247" s="166"/>
      <c r="E247" s="167"/>
      <c r="F247" s="186" t="s">
        <v>40</v>
      </c>
      <c r="G247" s="187">
        <f>SUBTOTAL(9,G238:G246)</f>
        <v>0</v>
      </c>
    </row>
    <row r="248" spans="1:7" ht="20.100000000000001" customHeight="1" thickBot="1" x14ac:dyDescent="0.25">
      <c r="A248" s="192"/>
      <c r="B248" s="193"/>
      <c r="C248" s="194"/>
      <c r="D248" s="193"/>
      <c r="E248" s="195"/>
      <c r="F248" s="196"/>
      <c r="G248" s="197"/>
    </row>
    <row r="249" spans="1:7" ht="20.100000000000001" customHeight="1" thickBot="1" x14ac:dyDescent="0.25">
      <c r="A249" s="246" t="str">
        <f>B207</f>
        <v>3-1</v>
      </c>
      <c r="B249" s="244" t="str">
        <f>C207</f>
        <v>Hormigón de limpieza</v>
      </c>
      <c r="C249" s="198"/>
      <c r="D249" s="198" t="s">
        <v>41</v>
      </c>
      <c r="E249" s="199"/>
      <c r="F249" s="200" t="s">
        <v>42</v>
      </c>
      <c r="G249" s="201">
        <f>SUBTOTAL(9,G212:G248)</f>
        <v>0</v>
      </c>
    </row>
    <row r="250" spans="1:7" ht="20.100000000000001" customHeight="1" thickTop="1" thickBot="1" x14ac:dyDescent="0.25"/>
    <row r="251" spans="1:7" ht="20.100000000000001" customHeight="1" thickTop="1" x14ac:dyDescent="0.2">
      <c r="A251" s="338" t="s">
        <v>44</v>
      </c>
      <c r="B251" s="339"/>
      <c r="C251" s="339"/>
      <c r="D251" s="339"/>
      <c r="E251" s="339"/>
      <c r="F251" s="339"/>
      <c r="G251" s="340"/>
    </row>
    <row r="252" spans="1:7" ht="20.100000000000001" customHeight="1" x14ac:dyDescent="0.2">
      <c r="A252" s="156" t="s">
        <v>823</v>
      </c>
      <c r="B252" s="157" t="str">
        <f>Comitente</f>
        <v>DIRECCIÓN ARQUITECTURA</v>
      </c>
      <c r="C252" s="158"/>
      <c r="D252" s="159"/>
      <c r="E252" s="159"/>
      <c r="F252" s="160"/>
      <c r="G252" s="161"/>
    </row>
    <row r="253" spans="1:7" ht="20.100000000000001" customHeight="1" x14ac:dyDescent="0.2">
      <c r="A253" s="156" t="s">
        <v>824</v>
      </c>
      <c r="B253" s="157">
        <f>Contratista</f>
        <v>0</v>
      </c>
      <c r="C253" s="162"/>
      <c r="D253" s="162"/>
      <c r="E253" s="162"/>
      <c r="F253" s="157"/>
      <c r="G253" s="163"/>
    </row>
    <row r="254" spans="1:7" ht="20.100000000000001" customHeight="1" x14ac:dyDescent="0.2">
      <c r="A254" s="156" t="s">
        <v>31</v>
      </c>
      <c r="B254" s="157" t="str">
        <f>Obra</f>
        <v>ESCUELA DE CINE</v>
      </c>
      <c r="C254" s="162"/>
      <c r="D254" s="162"/>
      <c r="E254" s="162"/>
      <c r="F254" s="157" t="s">
        <v>45</v>
      </c>
      <c r="G254" s="163">
        <f>Fecha_Base</f>
        <v>42969</v>
      </c>
    </row>
    <row r="255" spans="1:7" ht="20.100000000000001" customHeight="1" x14ac:dyDescent="0.2">
      <c r="A255" s="164" t="s">
        <v>822</v>
      </c>
      <c r="B255" s="165" t="str">
        <f>Ubicación</f>
        <v>CALLE 25 DE MAYO</v>
      </c>
      <c r="C255" s="165"/>
      <c r="D255" s="166"/>
      <c r="E255" s="167"/>
      <c r="F255" s="168"/>
      <c r="G255" s="169"/>
    </row>
    <row r="256" spans="1:7" ht="20.100000000000001" customHeight="1" x14ac:dyDescent="0.2">
      <c r="A256" s="164" t="s">
        <v>46</v>
      </c>
      <c r="B256" s="170">
        <v>3</v>
      </c>
      <c r="C256" s="171" t="str">
        <f>IF(B256="","",VLOOKUP(B256,Computo_Presupuesto,2,FALSE))</f>
        <v>HORMIGONES SIMPLES</v>
      </c>
      <c r="D256" s="172"/>
      <c r="E256" s="167"/>
      <c r="F256" s="168"/>
      <c r="G256" s="169"/>
    </row>
    <row r="257" spans="1:7" ht="20.100000000000001" customHeight="1" x14ac:dyDescent="0.2">
      <c r="A257" s="164" t="s">
        <v>32</v>
      </c>
      <c r="B257" s="250" t="s">
        <v>1618</v>
      </c>
      <c r="C257" s="171" t="str">
        <f>IF(B257=0,"",VLOOKUP(B257,Computo_Presupuesto,2,FALSE))</f>
        <v>Hormigón para cimientos y sobrecimientos</v>
      </c>
      <c r="D257" s="166"/>
      <c r="E257" s="167"/>
      <c r="F257" s="165" t="s">
        <v>33</v>
      </c>
      <c r="G257" s="173" t="str">
        <f>IF(B257=0,"",VLOOKUP(B257,Computo_Presupuesto,4,FALSE))</f>
        <v>m3</v>
      </c>
    </row>
    <row r="258" spans="1:7" ht="20.100000000000001" customHeight="1" x14ac:dyDescent="0.2">
      <c r="A258" s="164"/>
      <c r="B258" s="165"/>
      <c r="C258" s="171"/>
      <c r="D258" s="166"/>
      <c r="E258" s="167"/>
      <c r="F258" s="171"/>
      <c r="G258" s="174"/>
    </row>
    <row r="259" spans="1:7" ht="20.100000000000001" customHeight="1" x14ac:dyDescent="0.2">
      <c r="A259" s="341" t="s">
        <v>685</v>
      </c>
      <c r="B259" s="342"/>
      <c r="C259" s="343" t="s">
        <v>0</v>
      </c>
      <c r="D259" s="343" t="s">
        <v>34</v>
      </c>
      <c r="E259" s="344" t="s">
        <v>35</v>
      </c>
      <c r="F259" s="345" t="s">
        <v>36</v>
      </c>
      <c r="G259" s="346" t="s">
        <v>37</v>
      </c>
    </row>
    <row r="260" spans="1:7" ht="20.100000000000001" customHeight="1" x14ac:dyDescent="0.2">
      <c r="A260" s="175" t="s">
        <v>686</v>
      </c>
      <c r="B260" s="176" t="s">
        <v>687</v>
      </c>
      <c r="C260" s="343"/>
      <c r="D260" s="343"/>
      <c r="E260" s="344"/>
      <c r="F260" s="345"/>
      <c r="G260" s="346"/>
    </row>
    <row r="261" spans="1:7" ht="20.100000000000001" customHeight="1" x14ac:dyDescent="0.2">
      <c r="A261" s="263"/>
      <c r="B261" s="177"/>
      <c r="C261" s="178" t="s">
        <v>825</v>
      </c>
      <c r="D261" s="179"/>
      <c r="E261" s="180"/>
      <c r="F261" s="181"/>
      <c r="G261" s="182"/>
    </row>
    <row r="262" spans="1:7" ht="20.100000000000001" customHeight="1" x14ac:dyDescent="0.2">
      <c r="A262" s="264"/>
      <c r="B262" s="183">
        <f t="shared" ref="B262:B273" si="36">IF(A262=0,0,VLOOKUP(A262,Tabla_Indices,2,FALSE))</f>
        <v>0</v>
      </c>
      <c r="C262" s="265"/>
      <c r="D262" s="266"/>
      <c r="E262" s="267"/>
      <c r="F262" s="268"/>
      <c r="G262" s="184">
        <f>ROUND(E262*F262,2)</f>
        <v>0</v>
      </c>
    </row>
    <row r="263" spans="1:7" ht="20.100000000000001" customHeight="1" x14ac:dyDescent="0.2">
      <c r="A263" s="269"/>
      <c r="B263" s="183">
        <f t="shared" si="36"/>
        <v>0</v>
      </c>
      <c r="C263" s="265"/>
      <c r="D263" s="266"/>
      <c r="E263" s="267"/>
      <c r="F263" s="268"/>
      <c r="G263" s="184">
        <f t="shared" ref="G263:G273" si="37">ROUND(E263*F263,2)</f>
        <v>0</v>
      </c>
    </row>
    <row r="264" spans="1:7" ht="20.100000000000001" customHeight="1" x14ac:dyDescent="0.2">
      <c r="A264" s="264"/>
      <c r="B264" s="183">
        <f t="shared" si="36"/>
        <v>0</v>
      </c>
      <c r="C264" s="265"/>
      <c r="D264" s="266"/>
      <c r="E264" s="267"/>
      <c r="F264" s="268"/>
      <c r="G264" s="184">
        <f t="shared" si="37"/>
        <v>0</v>
      </c>
    </row>
    <row r="265" spans="1:7" ht="20.100000000000001" customHeight="1" x14ac:dyDescent="0.2">
      <c r="A265" s="264"/>
      <c r="B265" s="183">
        <f t="shared" si="36"/>
        <v>0</v>
      </c>
      <c r="C265" s="265"/>
      <c r="D265" s="266"/>
      <c r="E265" s="267"/>
      <c r="F265" s="268"/>
      <c r="G265" s="184">
        <f t="shared" si="37"/>
        <v>0</v>
      </c>
    </row>
    <row r="266" spans="1:7" ht="20.100000000000001" customHeight="1" x14ac:dyDescent="0.2">
      <c r="A266" s="264"/>
      <c r="B266" s="183">
        <f t="shared" si="36"/>
        <v>0</v>
      </c>
      <c r="C266" s="265"/>
      <c r="D266" s="266"/>
      <c r="E266" s="270"/>
      <c r="F266" s="268"/>
      <c r="G266" s="184">
        <f t="shared" si="37"/>
        <v>0</v>
      </c>
    </row>
    <row r="267" spans="1:7" ht="20.100000000000001" customHeight="1" x14ac:dyDescent="0.2">
      <c r="A267" s="264"/>
      <c r="B267" s="183">
        <f t="shared" si="36"/>
        <v>0</v>
      </c>
      <c r="C267" s="265"/>
      <c r="D267" s="266"/>
      <c r="E267" s="270"/>
      <c r="F267" s="268"/>
      <c r="G267" s="184">
        <f t="shared" si="37"/>
        <v>0</v>
      </c>
    </row>
    <row r="268" spans="1:7" ht="20.100000000000001" customHeight="1" x14ac:dyDescent="0.2">
      <c r="A268" s="264"/>
      <c r="B268" s="183">
        <f t="shared" si="36"/>
        <v>0</v>
      </c>
      <c r="C268" s="265"/>
      <c r="D268" s="266"/>
      <c r="E268" s="267"/>
      <c r="F268" s="268"/>
      <c r="G268" s="184">
        <f t="shared" si="37"/>
        <v>0</v>
      </c>
    </row>
    <row r="269" spans="1:7" ht="20.100000000000001" customHeight="1" x14ac:dyDescent="0.2">
      <c r="A269" s="264"/>
      <c r="B269" s="183">
        <f t="shared" si="36"/>
        <v>0</v>
      </c>
      <c r="C269" s="265"/>
      <c r="D269" s="266"/>
      <c r="E269" s="267"/>
      <c r="F269" s="268"/>
      <c r="G269" s="184">
        <f t="shared" si="37"/>
        <v>0</v>
      </c>
    </row>
    <row r="270" spans="1:7" ht="20.100000000000001" customHeight="1" x14ac:dyDescent="0.2">
      <c r="A270" s="264"/>
      <c r="B270" s="183">
        <f t="shared" si="36"/>
        <v>0</v>
      </c>
      <c r="C270" s="265"/>
      <c r="D270" s="266"/>
      <c r="E270" s="267"/>
      <c r="F270" s="268"/>
      <c r="G270" s="184">
        <f t="shared" si="37"/>
        <v>0</v>
      </c>
    </row>
    <row r="271" spans="1:7" ht="20.100000000000001" customHeight="1" x14ac:dyDescent="0.2">
      <c r="A271" s="264"/>
      <c r="B271" s="183">
        <f t="shared" si="36"/>
        <v>0</v>
      </c>
      <c r="C271" s="265"/>
      <c r="D271" s="266"/>
      <c r="E271" s="267"/>
      <c r="F271" s="268"/>
      <c r="G271" s="184">
        <f t="shared" si="37"/>
        <v>0</v>
      </c>
    </row>
    <row r="272" spans="1:7" ht="20.100000000000001" customHeight="1" x14ac:dyDescent="0.2">
      <c r="A272" s="264"/>
      <c r="B272" s="183">
        <f t="shared" si="36"/>
        <v>0</v>
      </c>
      <c r="C272" s="265"/>
      <c r="D272" s="266"/>
      <c r="E272" s="267"/>
      <c r="F272" s="268"/>
      <c r="G272" s="184">
        <f t="shared" si="37"/>
        <v>0</v>
      </c>
    </row>
    <row r="273" spans="1:7" ht="20.100000000000001" customHeight="1" x14ac:dyDescent="0.2">
      <c r="A273" s="264"/>
      <c r="B273" s="183">
        <f t="shared" si="36"/>
        <v>0</v>
      </c>
      <c r="C273" s="265"/>
      <c r="D273" s="266"/>
      <c r="E273" s="267"/>
      <c r="F273" s="268"/>
      <c r="G273" s="184">
        <f t="shared" si="37"/>
        <v>0</v>
      </c>
    </row>
    <row r="274" spans="1:7" ht="20.100000000000001" customHeight="1" x14ac:dyDescent="0.2">
      <c r="A274" s="185"/>
      <c r="B274" s="171"/>
      <c r="C274" s="171"/>
      <c r="D274" s="166"/>
      <c r="E274" s="167"/>
      <c r="F274" s="186" t="s">
        <v>38</v>
      </c>
      <c r="G274" s="187">
        <f>SUBTOTAL(9,G262:G273)</f>
        <v>0</v>
      </c>
    </row>
    <row r="275" spans="1:7" ht="20.100000000000001" customHeight="1" x14ac:dyDescent="0.2">
      <c r="A275" s="185"/>
      <c r="B275" s="171"/>
      <c r="C275" s="188" t="s">
        <v>826</v>
      </c>
      <c r="D275" s="166"/>
      <c r="E275" s="167"/>
      <c r="F275" s="168"/>
      <c r="G275" s="189"/>
    </row>
    <row r="276" spans="1:7" ht="20.100000000000001" customHeight="1" x14ac:dyDescent="0.2">
      <c r="A276" s="264"/>
      <c r="B276" s="183">
        <f t="shared" ref="B276:B285" si="38">IF(A276=0,0,VLOOKUP(A276,Tabla_Indices,2,FALSE))</f>
        <v>0</v>
      </c>
      <c r="C276" s="271"/>
      <c r="D276" s="266"/>
      <c r="E276" s="267"/>
      <c r="F276" s="268"/>
      <c r="G276" s="184">
        <f>ROUND(E276*F276,2)</f>
        <v>0</v>
      </c>
    </row>
    <row r="277" spans="1:7" ht="20.100000000000001" customHeight="1" x14ac:dyDescent="0.2">
      <c r="A277" s="264"/>
      <c r="B277" s="183">
        <f t="shared" si="38"/>
        <v>0</v>
      </c>
      <c r="C277" s="265"/>
      <c r="D277" s="266"/>
      <c r="E277" s="267"/>
      <c r="F277" s="268"/>
      <c r="G277" s="184">
        <f>ROUND(E277*F277,2)</f>
        <v>0</v>
      </c>
    </row>
    <row r="278" spans="1:7" ht="20.100000000000001" customHeight="1" x14ac:dyDescent="0.2">
      <c r="A278" s="264"/>
      <c r="B278" s="183">
        <f t="shared" si="38"/>
        <v>0</v>
      </c>
      <c r="C278" s="265"/>
      <c r="D278" s="266"/>
      <c r="E278" s="267"/>
      <c r="F278" s="268"/>
      <c r="G278" s="184">
        <f t="shared" ref="G278:G285" si="39">ROUND(E278*F278,2)</f>
        <v>0</v>
      </c>
    </row>
    <row r="279" spans="1:7" ht="20.100000000000001" customHeight="1" x14ac:dyDescent="0.2">
      <c r="A279" s="264"/>
      <c r="B279" s="183">
        <f t="shared" si="38"/>
        <v>0</v>
      </c>
      <c r="C279" s="265"/>
      <c r="D279" s="266"/>
      <c r="E279" s="267"/>
      <c r="F279" s="268"/>
      <c r="G279" s="184">
        <f t="shared" si="39"/>
        <v>0</v>
      </c>
    </row>
    <row r="280" spans="1:7" ht="20.100000000000001" customHeight="1" x14ac:dyDescent="0.2">
      <c r="A280" s="264"/>
      <c r="B280" s="183">
        <f t="shared" si="38"/>
        <v>0</v>
      </c>
      <c r="C280" s="265"/>
      <c r="D280" s="266"/>
      <c r="E280" s="267"/>
      <c r="F280" s="268"/>
      <c r="G280" s="184">
        <f t="shared" si="39"/>
        <v>0</v>
      </c>
    </row>
    <row r="281" spans="1:7" ht="20.100000000000001" customHeight="1" x14ac:dyDescent="0.2">
      <c r="A281" s="264"/>
      <c r="B281" s="183">
        <f t="shared" si="38"/>
        <v>0</v>
      </c>
      <c r="C281" s="265"/>
      <c r="D281" s="266"/>
      <c r="E281" s="267"/>
      <c r="F281" s="268"/>
      <c r="G281" s="184">
        <f t="shared" si="39"/>
        <v>0</v>
      </c>
    </row>
    <row r="282" spans="1:7" ht="20.100000000000001" customHeight="1" x14ac:dyDescent="0.2">
      <c r="A282" s="264"/>
      <c r="B282" s="183">
        <f t="shared" si="38"/>
        <v>0</v>
      </c>
      <c r="C282" s="265"/>
      <c r="D282" s="266"/>
      <c r="E282" s="267"/>
      <c r="F282" s="268"/>
      <c r="G282" s="184">
        <f t="shared" si="39"/>
        <v>0</v>
      </c>
    </row>
    <row r="283" spans="1:7" ht="20.100000000000001" customHeight="1" x14ac:dyDescent="0.2">
      <c r="A283" s="264"/>
      <c r="B283" s="183">
        <f t="shared" si="38"/>
        <v>0</v>
      </c>
      <c r="C283" s="265"/>
      <c r="D283" s="266"/>
      <c r="E283" s="267"/>
      <c r="F283" s="268"/>
      <c r="G283" s="184">
        <f t="shared" si="39"/>
        <v>0</v>
      </c>
    </row>
    <row r="284" spans="1:7" ht="20.100000000000001" customHeight="1" x14ac:dyDescent="0.2">
      <c r="A284" s="264"/>
      <c r="B284" s="183">
        <f t="shared" si="38"/>
        <v>0</v>
      </c>
      <c r="C284" s="265"/>
      <c r="D284" s="266"/>
      <c r="E284" s="267"/>
      <c r="F284" s="268"/>
      <c r="G284" s="184">
        <f t="shared" si="39"/>
        <v>0</v>
      </c>
    </row>
    <row r="285" spans="1:7" ht="20.100000000000001" customHeight="1" x14ac:dyDescent="0.2">
      <c r="A285" s="264"/>
      <c r="B285" s="183">
        <f t="shared" si="38"/>
        <v>0</v>
      </c>
      <c r="C285" s="265"/>
      <c r="D285" s="266"/>
      <c r="E285" s="267"/>
      <c r="F285" s="268"/>
      <c r="G285" s="184">
        <f t="shared" si="39"/>
        <v>0</v>
      </c>
    </row>
    <row r="286" spans="1:7" ht="20.100000000000001" customHeight="1" x14ac:dyDescent="0.2">
      <c r="A286" s="185"/>
      <c r="B286" s="171"/>
      <c r="C286" s="171"/>
      <c r="D286" s="166"/>
      <c r="E286" s="167"/>
      <c r="F286" s="186" t="s">
        <v>39</v>
      </c>
      <c r="G286" s="187">
        <f>SUBTOTAL(9,G276:G285)</f>
        <v>0</v>
      </c>
    </row>
    <row r="287" spans="1:7" ht="20.100000000000001" customHeight="1" x14ac:dyDescent="0.2">
      <c r="A287" s="185"/>
      <c r="B287" s="171"/>
      <c r="C287" s="188" t="s">
        <v>827</v>
      </c>
      <c r="D287" s="166"/>
      <c r="E287" s="167"/>
      <c r="F287" s="171"/>
      <c r="G287" s="189"/>
    </row>
    <row r="288" spans="1:7" ht="20.100000000000001" customHeight="1" x14ac:dyDescent="0.2">
      <c r="A288" s="264"/>
      <c r="B288" s="183">
        <f t="shared" ref="B288:B296" si="40">IF(A288=0,0,VLOOKUP(A288,Tabla_Indices,2,FALSE))</f>
        <v>0</v>
      </c>
      <c r="C288" s="265"/>
      <c r="D288" s="266"/>
      <c r="E288" s="267"/>
      <c r="F288" s="272"/>
      <c r="G288" s="190">
        <f>ROUND(E288*F288,2)</f>
        <v>0</v>
      </c>
    </row>
    <row r="289" spans="1:7" ht="20.100000000000001" customHeight="1" x14ac:dyDescent="0.2">
      <c r="A289" s="264"/>
      <c r="B289" s="183">
        <f t="shared" si="40"/>
        <v>0</v>
      </c>
      <c r="C289" s="271"/>
      <c r="D289" s="266"/>
      <c r="E289" s="267"/>
      <c r="F289" s="268"/>
      <c r="G289" s="190">
        <f>ROUND(E289*F289,2)</f>
        <v>0</v>
      </c>
    </row>
    <row r="290" spans="1:7" ht="20.100000000000001" customHeight="1" x14ac:dyDescent="0.2">
      <c r="A290" s="264"/>
      <c r="B290" s="183">
        <f t="shared" si="40"/>
        <v>0</v>
      </c>
      <c r="C290" s="273"/>
      <c r="D290" s="266"/>
      <c r="E290" s="267"/>
      <c r="F290" s="268"/>
      <c r="G290" s="190">
        <f>ROUND(E290*F290,2)</f>
        <v>0</v>
      </c>
    </row>
    <row r="291" spans="1:7" ht="20.100000000000001" customHeight="1" x14ac:dyDescent="0.2">
      <c r="A291" s="264"/>
      <c r="B291" s="183">
        <f t="shared" si="40"/>
        <v>0</v>
      </c>
      <c r="C291" s="273"/>
      <c r="D291" s="266"/>
      <c r="E291" s="267"/>
      <c r="F291" s="268"/>
      <c r="G291" s="190">
        <f>ROUND(E291*F291,2)</f>
        <v>0</v>
      </c>
    </row>
    <row r="292" spans="1:7" ht="20.100000000000001" customHeight="1" x14ac:dyDescent="0.2">
      <c r="A292" s="264"/>
      <c r="B292" s="183">
        <f t="shared" si="40"/>
        <v>0</v>
      </c>
      <c r="C292" s="273"/>
      <c r="D292" s="266"/>
      <c r="E292" s="267"/>
      <c r="F292" s="268"/>
      <c r="G292" s="190">
        <f t="shared" ref="G292:G296" si="41">ROUND(E292*F292,2)</f>
        <v>0</v>
      </c>
    </row>
    <row r="293" spans="1:7" ht="20.100000000000001" customHeight="1" x14ac:dyDescent="0.2">
      <c r="A293" s="264"/>
      <c r="B293" s="183">
        <f t="shared" si="40"/>
        <v>0</v>
      </c>
      <c r="C293" s="273"/>
      <c r="D293" s="266"/>
      <c r="E293" s="267"/>
      <c r="F293" s="268"/>
      <c r="G293" s="190">
        <f t="shared" si="41"/>
        <v>0</v>
      </c>
    </row>
    <row r="294" spans="1:7" ht="20.100000000000001" customHeight="1" x14ac:dyDescent="0.2">
      <c r="A294" s="264"/>
      <c r="B294" s="183">
        <f t="shared" si="40"/>
        <v>0</v>
      </c>
      <c r="C294" s="265"/>
      <c r="D294" s="266"/>
      <c r="E294" s="267"/>
      <c r="F294" s="268"/>
      <c r="G294" s="190">
        <f t="shared" si="41"/>
        <v>0</v>
      </c>
    </row>
    <row r="295" spans="1:7" ht="20.100000000000001" customHeight="1" x14ac:dyDescent="0.2">
      <c r="A295" s="264"/>
      <c r="B295" s="183">
        <f t="shared" si="40"/>
        <v>0</v>
      </c>
      <c r="C295" s="265"/>
      <c r="D295" s="266"/>
      <c r="E295" s="267"/>
      <c r="F295" s="268"/>
      <c r="G295" s="190">
        <f t="shared" si="41"/>
        <v>0</v>
      </c>
    </row>
    <row r="296" spans="1:7" ht="20.100000000000001" customHeight="1" x14ac:dyDescent="0.2">
      <c r="A296" s="264"/>
      <c r="B296" s="183">
        <f t="shared" si="40"/>
        <v>0</v>
      </c>
      <c r="C296" s="265"/>
      <c r="D296" s="266"/>
      <c r="E296" s="267"/>
      <c r="F296" s="268"/>
      <c r="G296" s="190">
        <f t="shared" si="41"/>
        <v>0</v>
      </c>
    </row>
    <row r="297" spans="1:7" ht="20.100000000000001" customHeight="1" x14ac:dyDescent="0.2">
      <c r="A297" s="191"/>
      <c r="B297" s="166"/>
      <c r="C297" s="171"/>
      <c r="D297" s="166"/>
      <c r="E297" s="167"/>
      <c r="F297" s="186" t="s">
        <v>40</v>
      </c>
      <c r="G297" s="187">
        <f>SUBTOTAL(9,G288:G296)</f>
        <v>0</v>
      </c>
    </row>
    <row r="298" spans="1:7" ht="20.100000000000001" customHeight="1" thickBot="1" x14ac:dyDescent="0.25">
      <c r="A298" s="192"/>
      <c r="B298" s="193"/>
      <c r="C298" s="194"/>
      <c r="D298" s="193"/>
      <c r="E298" s="195"/>
      <c r="F298" s="196"/>
      <c r="G298" s="197"/>
    </row>
    <row r="299" spans="1:7" ht="20.100000000000001" customHeight="1" thickBot="1" x14ac:dyDescent="0.25">
      <c r="A299" s="246" t="str">
        <f>B257</f>
        <v>3-2</v>
      </c>
      <c r="B299" s="244" t="str">
        <f>C257</f>
        <v>Hormigón para cimientos y sobrecimientos</v>
      </c>
      <c r="C299" s="198"/>
      <c r="D299" s="198" t="s">
        <v>41</v>
      </c>
      <c r="E299" s="199"/>
      <c r="F299" s="200" t="s">
        <v>42</v>
      </c>
      <c r="G299" s="201">
        <f>SUBTOTAL(9,G262:G298)</f>
        <v>0</v>
      </c>
    </row>
    <row r="300" spans="1:7" ht="20.100000000000001" customHeight="1" thickTop="1" thickBot="1" x14ac:dyDescent="0.25"/>
    <row r="301" spans="1:7" ht="20.100000000000001" customHeight="1" thickTop="1" x14ac:dyDescent="0.2">
      <c r="A301" s="338" t="s">
        <v>44</v>
      </c>
      <c r="B301" s="339"/>
      <c r="C301" s="339"/>
      <c r="D301" s="339"/>
      <c r="E301" s="339"/>
      <c r="F301" s="339"/>
      <c r="G301" s="340"/>
    </row>
    <row r="302" spans="1:7" ht="20.100000000000001" customHeight="1" x14ac:dyDescent="0.2">
      <c r="A302" s="156" t="s">
        <v>823</v>
      </c>
      <c r="B302" s="157" t="str">
        <f>Comitente</f>
        <v>DIRECCIÓN ARQUITECTURA</v>
      </c>
      <c r="C302" s="158"/>
      <c r="D302" s="159"/>
      <c r="E302" s="159"/>
      <c r="F302" s="160"/>
      <c r="G302" s="161"/>
    </row>
    <row r="303" spans="1:7" ht="20.100000000000001" customHeight="1" x14ac:dyDescent="0.2">
      <c r="A303" s="156" t="s">
        <v>824</v>
      </c>
      <c r="B303" s="157">
        <f>Contratista</f>
        <v>0</v>
      </c>
      <c r="C303" s="162"/>
      <c r="D303" s="162"/>
      <c r="E303" s="162"/>
      <c r="F303" s="157"/>
      <c r="G303" s="163"/>
    </row>
    <row r="304" spans="1:7" ht="20.100000000000001" customHeight="1" x14ac:dyDescent="0.2">
      <c r="A304" s="156" t="s">
        <v>31</v>
      </c>
      <c r="B304" s="157" t="str">
        <f>Obra</f>
        <v>ESCUELA DE CINE</v>
      </c>
      <c r="C304" s="162"/>
      <c r="D304" s="162"/>
      <c r="E304" s="162"/>
      <c r="F304" s="157" t="s">
        <v>45</v>
      </c>
      <c r="G304" s="163">
        <f>Fecha_Base</f>
        <v>42969</v>
      </c>
    </row>
    <row r="305" spans="1:7" ht="20.100000000000001" customHeight="1" x14ac:dyDescent="0.2">
      <c r="A305" s="164" t="s">
        <v>822</v>
      </c>
      <c r="B305" s="165" t="str">
        <f>Ubicación</f>
        <v>CALLE 25 DE MAYO</v>
      </c>
      <c r="C305" s="165"/>
      <c r="D305" s="166"/>
      <c r="E305" s="167"/>
      <c r="F305" s="168"/>
      <c r="G305" s="169"/>
    </row>
    <row r="306" spans="1:7" ht="20.100000000000001" customHeight="1" x14ac:dyDescent="0.2">
      <c r="A306" s="164" t="s">
        <v>46</v>
      </c>
      <c r="B306" s="274">
        <v>4</v>
      </c>
      <c r="C306" s="171" t="str">
        <f>IF(B306="","",VLOOKUP(B306,Computo_Presupuesto,2,FALSE))</f>
        <v>HORMIGON ARMADO</v>
      </c>
      <c r="D306" s="172"/>
      <c r="E306" s="167"/>
      <c r="F306" s="168"/>
      <c r="G306" s="169"/>
    </row>
    <row r="307" spans="1:7" ht="20.100000000000001" customHeight="1" x14ac:dyDescent="0.2">
      <c r="A307" s="164" t="s">
        <v>32</v>
      </c>
      <c r="B307" s="250" t="s">
        <v>1216</v>
      </c>
      <c r="C307" s="171" t="str">
        <f>IF(B307=0,"",VLOOKUP(B307,Computo_Presupuesto,2,FALSE))</f>
        <v>Bases</v>
      </c>
      <c r="D307" s="166"/>
      <c r="E307" s="167"/>
      <c r="F307" s="165" t="s">
        <v>33</v>
      </c>
      <c r="G307" s="173" t="str">
        <f>IF(B307=0,"",VLOOKUP(B307,Computo_Presupuesto,4,FALSE))</f>
        <v>m3</v>
      </c>
    </row>
    <row r="308" spans="1:7" ht="20.100000000000001" customHeight="1" x14ac:dyDescent="0.2">
      <c r="A308" s="164"/>
      <c r="B308" s="165"/>
      <c r="C308" s="171"/>
      <c r="D308" s="166"/>
      <c r="E308" s="167"/>
      <c r="F308" s="171"/>
      <c r="G308" s="174"/>
    </row>
    <row r="309" spans="1:7" ht="20.100000000000001" customHeight="1" x14ac:dyDescent="0.2">
      <c r="A309" s="341" t="s">
        <v>685</v>
      </c>
      <c r="B309" s="342"/>
      <c r="C309" s="343" t="s">
        <v>0</v>
      </c>
      <c r="D309" s="343" t="s">
        <v>34</v>
      </c>
      <c r="E309" s="344" t="s">
        <v>35</v>
      </c>
      <c r="F309" s="345" t="s">
        <v>36</v>
      </c>
      <c r="G309" s="346" t="s">
        <v>37</v>
      </c>
    </row>
    <row r="310" spans="1:7" s="15" customFormat="1" ht="20.100000000000001" customHeight="1" x14ac:dyDescent="0.2">
      <c r="A310" s="175" t="s">
        <v>686</v>
      </c>
      <c r="B310" s="176" t="s">
        <v>687</v>
      </c>
      <c r="C310" s="343"/>
      <c r="D310" s="343"/>
      <c r="E310" s="344"/>
      <c r="F310" s="345"/>
      <c r="G310" s="346"/>
    </row>
    <row r="311" spans="1:7" ht="20.100000000000001" customHeight="1" x14ac:dyDescent="0.2">
      <c r="A311" s="263"/>
      <c r="B311" s="177"/>
      <c r="C311" s="178" t="s">
        <v>825</v>
      </c>
      <c r="D311" s="179"/>
      <c r="E311" s="180"/>
      <c r="F311" s="181"/>
      <c r="G311" s="182"/>
    </row>
    <row r="312" spans="1:7" ht="20.100000000000001" customHeight="1" x14ac:dyDescent="0.2">
      <c r="A312" s="264"/>
      <c r="B312" s="183">
        <f t="shared" ref="B312:B323" si="42">IF(A312=0,0,VLOOKUP(A312,Tabla_Indices,2,FALSE))</f>
        <v>0</v>
      </c>
      <c r="C312" s="265"/>
      <c r="D312" s="266"/>
      <c r="E312" s="267"/>
      <c r="F312" s="268"/>
      <c r="G312" s="184">
        <f>ROUND(E312*F312,2)</f>
        <v>0</v>
      </c>
    </row>
    <row r="313" spans="1:7" ht="20.100000000000001" customHeight="1" x14ac:dyDescent="0.2">
      <c r="A313" s="269"/>
      <c r="B313" s="183">
        <f t="shared" si="42"/>
        <v>0</v>
      </c>
      <c r="C313" s="265"/>
      <c r="D313" s="266"/>
      <c r="E313" s="267"/>
      <c r="F313" s="268"/>
      <c r="G313" s="184">
        <f t="shared" ref="G313:G323" si="43">ROUND(E313*F313,2)</f>
        <v>0</v>
      </c>
    </row>
    <row r="314" spans="1:7" ht="20.100000000000001" customHeight="1" x14ac:dyDescent="0.2">
      <c r="A314" s="264"/>
      <c r="B314" s="183">
        <f t="shared" si="42"/>
        <v>0</v>
      </c>
      <c r="C314" s="265"/>
      <c r="D314" s="266"/>
      <c r="E314" s="267"/>
      <c r="F314" s="268"/>
      <c r="G314" s="184">
        <f t="shared" si="43"/>
        <v>0</v>
      </c>
    </row>
    <row r="315" spans="1:7" ht="20.100000000000001" customHeight="1" x14ac:dyDescent="0.2">
      <c r="A315" s="264"/>
      <c r="B315" s="183">
        <f t="shared" si="42"/>
        <v>0</v>
      </c>
      <c r="C315" s="265"/>
      <c r="D315" s="266"/>
      <c r="E315" s="267"/>
      <c r="F315" s="268"/>
      <c r="G315" s="184">
        <f t="shared" si="43"/>
        <v>0</v>
      </c>
    </row>
    <row r="316" spans="1:7" ht="20.100000000000001" customHeight="1" x14ac:dyDescent="0.2">
      <c r="A316" s="264"/>
      <c r="B316" s="183">
        <f t="shared" si="42"/>
        <v>0</v>
      </c>
      <c r="C316" s="265"/>
      <c r="D316" s="266"/>
      <c r="E316" s="270"/>
      <c r="F316" s="268"/>
      <c r="G316" s="184">
        <f t="shared" si="43"/>
        <v>0</v>
      </c>
    </row>
    <row r="317" spans="1:7" ht="20.100000000000001" customHeight="1" x14ac:dyDescent="0.2">
      <c r="A317" s="264"/>
      <c r="B317" s="183">
        <f t="shared" si="42"/>
        <v>0</v>
      </c>
      <c r="C317" s="265"/>
      <c r="D317" s="266"/>
      <c r="E317" s="270"/>
      <c r="F317" s="268"/>
      <c r="G317" s="184">
        <f t="shared" si="43"/>
        <v>0</v>
      </c>
    </row>
    <row r="318" spans="1:7" ht="20.100000000000001" customHeight="1" x14ac:dyDescent="0.2">
      <c r="A318" s="264"/>
      <c r="B318" s="183">
        <f t="shared" si="42"/>
        <v>0</v>
      </c>
      <c r="C318" s="265"/>
      <c r="D318" s="266"/>
      <c r="E318" s="267"/>
      <c r="F318" s="268"/>
      <c r="G318" s="184">
        <f t="shared" si="43"/>
        <v>0</v>
      </c>
    </row>
    <row r="319" spans="1:7" ht="20.100000000000001" customHeight="1" x14ac:dyDescent="0.2">
      <c r="A319" s="264"/>
      <c r="B319" s="183">
        <f t="shared" si="42"/>
        <v>0</v>
      </c>
      <c r="C319" s="265"/>
      <c r="D319" s="266"/>
      <c r="E319" s="267"/>
      <c r="F319" s="268"/>
      <c r="G319" s="184">
        <f t="shared" si="43"/>
        <v>0</v>
      </c>
    </row>
    <row r="320" spans="1:7" ht="20.100000000000001" customHeight="1" x14ac:dyDescent="0.2">
      <c r="A320" s="264"/>
      <c r="B320" s="183">
        <f t="shared" si="42"/>
        <v>0</v>
      </c>
      <c r="C320" s="265"/>
      <c r="D320" s="266"/>
      <c r="E320" s="267"/>
      <c r="F320" s="268"/>
      <c r="G320" s="184">
        <f t="shared" si="43"/>
        <v>0</v>
      </c>
    </row>
    <row r="321" spans="1:7" ht="20.100000000000001" customHeight="1" x14ac:dyDescent="0.2">
      <c r="A321" s="264"/>
      <c r="B321" s="183">
        <f t="shared" si="42"/>
        <v>0</v>
      </c>
      <c r="C321" s="265"/>
      <c r="D321" s="266"/>
      <c r="E321" s="267"/>
      <c r="F321" s="268"/>
      <c r="G321" s="184">
        <f t="shared" si="43"/>
        <v>0</v>
      </c>
    </row>
    <row r="322" spans="1:7" ht="20.100000000000001" customHeight="1" x14ac:dyDescent="0.2">
      <c r="A322" s="264"/>
      <c r="B322" s="183">
        <f t="shared" si="42"/>
        <v>0</v>
      </c>
      <c r="C322" s="265"/>
      <c r="D322" s="266"/>
      <c r="E322" s="267"/>
      <c r="F322" s="268"/>
      <c r="G322" s="184">
        <f t="shared" si="43"/>
        <v>0</v>
      </c>
    </row>
    <row r="323" spans="1:7" ht="20.100000000000001" customHeight="1" x14ac:dyDescent="0.2">
      <c r="A323" s="264"/>
      <c r="B323" s="183">
        <f t="shared" si="42"/>
        <v>0</v>
      </c>
      <c r="C323" s="265"/>
      <c r="D323" s="266"/>
      <c r="E323" s="267"/>
      <c r="F323" s="268"/>
      <c r="G323" s="184">
        <f t="shared" si="43"/>
        <v>0</v>
      </c>
    </row>
    <row r="324" spans="1:7" ht="20.100000000000001" customHeight="1" x14ac:dyDescent="0.2">
      <c r="A324" s="185"/>
      <c r="B324" s="171"/>
      <c r="C324" s="171"/>
      <c r="D324" s="166"/>
      <c r="E324" s="167"/>
      <c r="F324" s="186" t="s">
        <v>38</v>
      </c>
      <c r="G324" s="187">
        <f>SUBTOTAL(9,G312:G323)</f>
        <v>0</v>
      </c>
    </row>
    <row r="325" spans="1:7" ht="20.100000000000001" customHeight="1" x14ac:dyDescent="0.2">
      <c r="A325" s="185"/>
      <c r="B325" s="171"/>
      <c r="C325" s="188" t="s">
        <v>826</v>
      </c>
      <c r="D325" s="166"/>
      <c r="E325" s="167"/>
      <c r="F325" s="168"/>
      <c r="G325" s="189"/>
    </row>
    <row r="326" spans="1:7" ht="20.100000000000001" customHeight="1" x14ac:dyDescent="0.2">
      <c r="A326" s="264"/>
      <c r="B326" s="183">
        <f t="shared" ref="B326:B335" si="44">IF(A326=0,0,VLOOKUP(A326,Tabla_Indices,2,FALSE))</f>
        <v>0</v>
      </c>
      <c r="C326" s="271"/>
      <c r="D326" s="266"/>
      <c r="E326" s="267"/>
      <c r="F326" s="268"/>
      <c r="G326" s="184">
        <f>ROUND(E326*F326,2)</f>
        <v>0</v>
      </c>
    </row>
    <row r="327" spans="1:7" ht="20.100000000000001" customHeight="1" x14ac:dyDescent="0.2">
      <c r="A327" s="264"/>
      <c r="B327" s="183">
        <f t="shared" si="44"/>
        <v>0</v>
      </c>
      <c r="C327" s="265"/>
      <c r="D327" s="266"/>
      <c r="E327" s="267"/>
      <c r="F327" s="268"/>
      <c r="G327" s="184">
        <f>ROUND(E327*F327,2)</f>
        <v>0</v>
      </c>
    </row>
    <row r="328" spans="1:7" ht="20.100000000000001" customHeight="1" x14ac:dyDescent="0.2">
      <c r="A328" s="264"/>
      <c r="B328" s="183">
        <f t="shared" si="44"/>
        <v>0</v>
      </c>
      <c r="C328" s="265"/>
      <c r="D328" s="266"/>
      <c r="E328" s="267"/>
      <c r="F328" s="268"/>
      <c r="G328" s="184">
        <f t="shared" ref="G328:G335" si="45">ROUND(E328*F328,2)</f>
        <v>0</v>
      </c>
    </row>
    <row r="329" spans="1:7" ht="20.100000000000001" customHeight="1" x14ac:dyDescent="0.2">
      <c r="A329" s="264"/>
      <c r="B329" s="183">
        <f t="shared" si="44"/>
        <v>0</v>
      </c>
      <c r="C329" s="265"/>
      <c r="D329" s="266"/>
      <c r="E329" s="267"/>
      <c r="F329" s="268"/>
      <c r="G329" s="184">
        <f t="shared" si="45"/>
        <v>0</v>
      </c>
    </row>
    <row r="330" spans="1:7" ht="20.100000000000001" customHeight="1" x14ac:dyDescent="0.2">
      <c r="A330" s="264"/>
      <c r="B330" s="183">
        <f t="shared" si="44"/>
        <v>0</v>
      </c>
      <c r="C330" s="265"/>
      <c r="D330" s="266"/>
      <c r="E330" s="267"/>
      <c r="F330" s="268"/>
      <c r="G330" s="184">
        <f t="shared" si="45"/>
        <v>0</v>
      </c>
    </row>
    <row r="331" spans="1:7" ht="20.100000000000001" customHeight="1" x14ac:dyDescent="0.2">
      <c r="A331" s="264"/>
      <c r="B331" s="183">
        <f t="shared" si="44"/>
        <v>0</v>
      </c>
      <c r="C331" s="265"/>
      <c r="D331" s="266"/>
      <c r="E331" s="267"/>
      <c r="F331" s="268"/>
      <c r="G331" s="184">
        <f t="shared" si="45"/>
        <v>0</v>
      </c>
    </row>
    <row r="332" spans="1:7" ht="20.100000000000001" customHeight="1" x14ac:dyDescent="0.2">
      <c r="A332" s="264"/>
      <c r="B332" s="183">
        <f t="shared" si="44"/>
        <v>0</v>
      </c>
      <c r="C332" s="265"/>
      <c r="D332" s="266"/>
      <c r="E332" s="267"/>
      <c r="F332" s="268"/>
      <c r="G332" s="184">
        <f t="shared" si="45"/>
        <v>0</v>
      </c>
    </row>
    <row r="333" spans="1:7" ht="20.100000000000001" customHeight="1" x14ac:dyDescent="0.2">
      <c r="A333" s="264"/>
      <c r="B333" s="183">
        <f t="shared" si="44"/>
        <v>0</v>
      </c>
      <c r="C333" s="265"/>
      <c r="D333" s="266"/>
      <c r="E333" s="267"/>
      <c r="F333" s="268"/>
      <c r="G333" s="184">
        <f t="shared" si="45"/>
        <v>0</v>
      </c>
    </row>
    <row r="334" spans="1:7" ht="20.100000000000001" customHeight="1" x14ac:dyDescent="0.2">
      <c r="A334" s="264"/>
      <c r="B334" s="183">
        <f t="shared" si="44"/>
        <v>0</v>
      </c>
      <c r="C334" s="265"/>
      <c r="D334" s="266"/>
      <c r="E334" s="267"/>
      <c r="F334" s="268"/>
      <c r="G334" s="184">
        <f t="shared" si="45"/>
        <v>0</v>
      </c>
    </row>
    <row r="335" spans="1:7" ht="20.100000000000001" customHeight="1" x14ac:dyDescent="0.2">
      <c r="A335" s="264"/>
      <c r="B335" s="183">
        <f t="shared" si="44"/>
        <v>0</v>
      </c>
      <c r="C335" s="265"/>
      <c r="D335" s="266"/>
      <c r="E335" s="267"/>
      <c r="F335" s="268"/>
      <c r="G335" s="184">
        <f t="shared" si="45"/>
        <v>0</v>
      </c>
    </row>
    <row r="336" spans="1:7" ht="20.100000000000001" customHeight="1" x14ac:dyDescent="0.2">
      <c r="A336" s="185"/>
      <c r="B336" s="171"/>
      <c r="C336" s="171"/>
      <c r="D336" s="166"/>
      <c r="E336" s="167"/>
      <c r="F336" s="186" t="s">
        <v>39</v>
      </c>
      <c r="G336" s="187">
        <f>SUBTOTAL(9,G326:G335)</f>
        <v>0</v>
      </c>
    </row>
    <row r="337" spans="1:7" ht="20.100000000000001" customHeight="1" x14ac:dyDescent="0.2">
      <c r="A337" s="185"/>
      <c r="B337" s="171"/>
      <c r="C337" s="188" t="s">
        <v>827</v>
      </c>
      <c r="D337" s="166"/>
      <c r="E337" s="167"/>
      <c r="F337" s="171"/>
      <c r="G337" s="189"/>
    </row>
    <row r="338" spans="1:7" ht="20.100000000000001" customHeight="1" x14ac:dyDescent="0.2">
      <c r="A338" s="264"/>
      <c r="B338" s="183">
        <f t="shared" ref="B338:B346" si="46">IF(A338=0,0,VLOOKUP(A338,Tabla_Indices,2,FALSE))</f>
        <v>0</v>
      </c>
      <c r="C338" s="265"/>
      <c r="D338" s="266"/>
      <c r="E338" s="267"/>
      <c r="F338" s="272"/>
      <c r="G338" s="190">
        <f>ROUND(E338*F338,2)</f>
        <v>0</v>
      </c>
    </row>
    <row r="339" spans="1:7" ht="20.100000000000001" customHeight="1" x14ac:dyDescent="0.2">
      <c r="A339" s="264"/>
      <c r="B339" s="183">
        <f t="shared" si="46"/>
        <v>0</v>
      </c>
      <c r="C339" s="271"/>
      <c r="D339" s="266"/>
      <c r="E339" s="267"/>
      <c r="F339" s="268"/>
      <c r="G339" s="190">
        <f>ROUND(E339*F339,2)</f>
        <v>0</v>
      </c>
    </row>
    <row r="340" spans="1:7" ht="20.100000000000001" customHeight="1" x14ac:dyDescent="0.2">
      <c r="A340" s="264"/>
      <c r="B340" s="183">
        <f t="shared" si="46"/>
        <v>0</v>
      </c>
      <c r="C340" s="273"/>
      <c r="D340" s="266"/>
      <c r="E340" s="267"/>
      <c r="F340" s="268"/>
      <c r="G340" s="190">
        <f>ROUND(E340*F340,2)</f>
        <v>0</v>
      </c>
    </row>
    <row r="341" spans="1:7" ht="20.100000000000001" customHeight="1" x14ac:dyDescent="0.2">
      <c r="A341" s="264"/>
      <c r="B341" s="183">
        <f t="shared" si="46"/>
        <v>0</v>
      </c>
      <c r="C341" s="273"/>
      <c r="D341" s="266"/>
      <c r="E341" s="267"/>
      <c r="F341" s="268"/>
      <c r="G341" s="190">
        <f>ROUND(E341*F341,2)</f>
        <v>0</v>
      </c>
    </row>
    <row r="342" spans="1:7" ht="20.100000000000001" customHeight="1" x14ac:dyDescent="0.2">
      <c r="A342" s="264"/>
      <c r="B342" s="183">
        <f t="shared" si="46"/>
        <v>0</v>
      </c>
      <c r="C342" s="273"/>
      <c r="D342" s="266"/>
      <c r="E342" s="267"/>
      <c r="F342" s="268"/>
      <c r="G342" s="190">
        <f t="shared" ref="G342:G346" si="47">ROUND(E342*F342,2)</f>
        <v>0</v>
      </c>
    </row>
    <row r="343" spans="1:7" ht="20.100000000000001" customHeight="1" x14ac:dyDescent="0.2">
      <c r="A343" s="264"/>
      <c r="B343" s="183">
        <f t="shared" si="46"/>
        <v>0</v>
      </c>
      <c r="C343" s="273"/>
      <c r="D343" s="266"/>
      <c r="E343" s="267"/>
      <c r="F343" s="268"/>
      <c r="G343" s="190">
        <f t="shared" si="47"/>
        <v>0</v>
      </c>
    </row>
    <row r="344" spans="1:7" ht="20.100000000000001" customHeight="1" x14ac:dyDescent="0.2">
      <c r="A344" s="264"/>
      <c r="B344" s="183">
        <f t="shared" si="46"/>
        <v>0</v>
      </c>
      <c r="C344" s="265"/>
      <c r="D344" s="266"/>
      <c r="E344" s="267"/>
      <c r="F344" s="268"/>
      <c r="G344" s="190">
        <f t="shared" si="47"/>
        <v>0</v>
      </c>
    </row>
    <row r="345" spans="1:7" ht="20.100000000000001" customHeight="1" x14ac:dyDescent="0.2">
      <c r="A345" s="264"/>
      <c r="B345" s="183">
        <f t="shared" si="46"/>
        <v>0</v>
      </c>
      <c r="C345" s="265"/>
      <c r="D345" s="266"/>
      <c r="E345" s="267"/>
      <c r="F345" s="268"/>
      <c r="G345" s="190">
        <f t="shared" si="47"/>
        <v>0</v>
      </c>
    </row>
    <row r="346" spans="1:7" ht="20.100000000000001" customHeight="1" x14ac:dyDescent="0.2">
      <c r="A346" s="264"/>
      <c r="B346" s="183">
        <f t="shared" si="46"/>
        <v>0</v>
      </c>
      <c r="C346" s="265"/>
      <c r="D346" s="266"/>
      <c r="E346" s="267"/>
      <c r="F346" s="268"/>
      <c r="G346" s="190">
        <f t="shared" si="47"/>
        <v>0</v>
      </c>
    </row>
    <row r="347" spans="1:7" ht="20.100000000000001" customHeight="1" x14ac:dyDescent="0.2">
      <c r="A347" s="245"/>
      <c r="B347" s="166"/>
      <c r="C347" s="171"/>
      <c r="D347" s="166"/>
      <c r="E347" s="167"/>
      <c r="F347" s="186" t="s">
        <v>40</v>
      </c>
      <c r="G347" s="187">
        <f>SUBTOTAL(9,G338:G346)</f>
        <v>0</v>
      </c>
    </row>
    <row r="348" spans="1:7" ht="20.100000000000001" customHeight="1" thickBot="1" x14ac:dyDescent="0.25">
      <c r="A348" s="192"/>
      <c r="B348" s="193"/>
      <c r="C348" s="194"/>
      <c r="D348" s="193"/>
      <c r="E348" s="195"/>
      <c r="F348" s="196"/>
      <c r="G348" s="197"/>
    </row>
    <row r="349" spans="1:7" ht="20.100000000000001" customHeight="1" thickBot="1" x14ac:dyDescent="0.25">
      <c r="A349" s="246" t="str">
        <f>B307</f>
        <v>4-1</v>
      </c>
      <c r="B349" s="244" t="str">
        <f>C307</f>
        <v>Bases</v>
      </c>
      <c r="C349" s="198"/>
      <c r="D349" s="198" t="s">
        <v>41</v>
      </c>
      <c r="E349" s="199"/>
      <c r="F349" s="200" t="s">
        <v>42</v>
      </c>
      <c r="G349" s="201">
        <f>SUBTOTAL(9,G312:G348)</f>
        <v>0</v>
      </c>
    </row>
    <row r="350" spans="1:7" ht="20.100000000000001" customHeight="1" thickTop="1" thickBot="1" x14ac:dyDescent="0.25"/>
    <row r="351" spans="1:7" ht="20.100000000000001" customHeight="1" thickTop="1" x14ac:dyDescent="0.2">
      <c r="A351" s="338" t="s">
        <v>44</v>
      </c>
      <c r="B351" s="339"/>
      <c r="C351" s="339"/>
      <c r="D351" s="339"/>
      <c r="E351" s="339"/>
      <c r="F351" s="339"/>
      <c r="G351" s="340"/>
    </row>
    <row r="352" spans="1:7" ht="20.100000000000001" customHeight="1" x14ac:dyDescent="0.2">
      <c r="A352" s="156" t="s">
        <v>823</v>
      </c>
      <c r="B352" s="157" t="str">
        <f>Comitente</f>
        <v>DIRECCIÓN ARQUITECTURA</v>
      </c>
      <c r="C352" s="158"/>
      <c r="D352" s="159"/>
      <c r="E352" s="159"/>
      <c r="F352" s="160"/>
      <c r="G352" s="161"/>
    </row>
    <row r="353" spans="1:7" ht="20.100000000000001" customHeight="1" x14ac:dyDescent="0.2">
      <c r="A353" s="156" t="s">
        <v>824</v>
      </c>
      <c r="B353" s="157">
        <f>Contratista</f>
        <v>0</v>
      </c>
      <c r="C353" s="162"/>
      <c r="D353" s="162"/>
      <c r="E353" s="162"/>
      <c r="F353" s="157"/>
      <c r="G353" s="163"/>
    </row>
    <row r="354" spans="1:7" ht="20.100000000000001" customHeight="1" x14ac:dyDescent="0.2">
      <c r="A354" s="156" t="s">
        <v>31</v>
      </c>
      <c r="B354" s="157" t="str">
        <f>Obra</f>
        <v>ESCUELA DE CINE</v>
      </c>
      <c r="C354" s="162"/>
      <c r="D354" s="162"/>
      <c r="E354" s="162"/>
      <c r="F354" s="157" t="s">
        <v>45</v>
      </c>
      <c r="G354" s="163">
        <f>Fecha_Base</f>
        <v>42969</v>
      </c>
    </row>
    <row r="355" spans="1:7" ht="20.100000000000001" customHeight="1" x14ac:dyDescent="0.2">
      <c r="A355" s="164" t="s">
        <v>822</v>
      </c>
      <c r="B355" s="165" t="str">
        <f>Ubicación</f>
        <v>CALLE 25 DE MAYO</v>
      </c>
      <c r="C355" s="165"/>
      <c r="D355" s="166"/>
      <c r="E355" s="167"/>
      <c r="F355" s="168"/>
      <c r="G355" s="169"/>
    </row>
    <row r="356" spans="1:7" ht="20.100000000000001" customHeight="1" x14ac:dyDescent="0.2">
      <c r="A356" s="164" t="s">
        <v>46</v>
      </c>
      <c r="B356" s="170">
        <v>4</v>
      </c>
      <c r="C356" s="171" t="str">
        <f>IF(B356="","",VLOOKUP(B356,Computo_Presupuesto,2,FALSE))</f>
        <v>HORMIGON ARMADO</v>
      </c>
      <c r="D356" s="172"/>
      <c r="E356" s="167"/>
      <c r="F356" s="168"/>
      <c r="G356" s="169"/>
    </row>
    <row r="357" spans="1:7" ht="20.100000000000001" customHeight="1" x14ac:dyDescent="0.2">
      <c r="A357" s="164" t="s">
        <v>32</v>
      </c>
      <c r="B357" s="250" t="s">
        <v>1217</v>
      </c>
      <c r="C357" s="171" t="str">
        <f>IF(B357=0,"",VLOOKUP(B357,Computo_Presupuesto,2,FALSE))</f>
        <v>Vigas de arriostramiento</v>
      </c>
      <c r="D357" s="166"/>
      <c r="E357" s="167"/>
      <c r="F357" s="165" t="s">
        <v>33</v>
      </c>
      <c r="G357" s="173" t="str">
        <f>IF(B357=0,"",VLOOKUP(B357,Computo_Presupuesto,4,FALSE))</f>
        <v>m3</v>
      </c>
    </row>
    <row r="358" spans="1:7" ht="20.100000000000001" customHeight="1" x14ac:dyDescent="0.2">
      <c r="A358" s="164"/>
      <c r="B358" s="165"/>
      <c r="C358" s="171"/>
      <c r="D358" s="166"/>
      <c r="E358" s="167"/>
      <c r="F358" s="171"/>
      <c r="G358" s="174"/>
    </row>
    <row r="359" spans="1:7" ht="20.100000000000001" customHeight="1" x14ac:dyDescent="0.2">
      <c r="A359" s="341" t="s">
        <v>685</v>
      </c>
      <c r="B359" s="342"/>
      <c r="C359" s="343" t="s">
        <v>0</v>
      </c>
      <c r="D359" s="343" t="s">
        <v>34</v>
      </c>
      <c r="E359" s="344" t="s">
        <v>35</v>
      </c>
      <c r="F359" s="345" t="s">
        <v>36</v>
      </c>
      <c r="G359" s="346" t="s">
        <v>37</v>
      </c>
    </row>
    <row r="360" spans="1:7" ht="20.100000000000001" customHeight="1" x14ac:dyDescent="0.2">
      <c r="A360" s="175" t="s">
        <v>686</v>
      </c>
      <c r="B360" s="176" t="s">
        <v>687</v>
      </c>
      <c r="C360" s="343"/>
      <c r="D360" s="343"/>
      <c r="E360" s="344"/>
      <c r="F360" s="345"/>
      <c r="G360" s="346"/>
    </row>
    <row r="361" spans="1:7" ht="20.100000000000001" customHeight="1" x14ac:dyDescent="0.2">
      <c r="A361" s="263"/>
      <c r="B361" s="177"/>
      <c r="C361" s="178" t="s">
        <v>825</v>
      </c>
      <c r="D361" s="179"/>
      <c r="E361" s="180"/>
      <c r="F361" s="181"/>
      <c r="G361" s="182"/>
    </row>
    <row r="362" spans="1:7" ht="20.100000000000001" customHeight="1" x14ac:dyDescent="0.2">
      <c r="A362" s="264"/>
      <c r="B362" s="183">
        <f t="shared" ref="B362:B373" si="48">IF(A362=0,0,VLOOKUP(A362,Tabla_Indices,2,FALSE))</f>
        <v>0</v>
      </c>
      <c r="C362" s="265"/>
      <c r="D362" s="266"/>
      <c r="E362" s="267"/>
      <c r="F362" s="268"/>
      <c r="G362" s="184">
        <f>ROUND(E362*F362,2)</f>
        <v>0</v>
      </c>
    </row>
    <row r="363" spans="1:7" ht="20.100000000000001" customHeight="1" x14ac:dyDescent="0.2">
      <c r="A363" s="269"/>
      <c r="B363" s="183">
        <f t="shared" si="48"/>
        <v>0</v>
      </c>
      <c r="C363" s="265"/>
      <c r="D363" s="266"/>
      <c r="E363" s="267"/>
      <c r="F363" s="268"/>
      <c r="G363" s="184">
        <f t="shared" ref="G363:G373" si="49">ROUND(E363*F363,2)</f>
        <v>0</v>
      </c>
    </row>
    <row r="364" spans="1:7" ht="20.100000000000001" customHeight="1" x14ac:dyDescent="0.2">
      <c r="A364" s="264"/>
      <c r="B364" s="183">
        <f t="shared" si="48"/>
        <v>0</v>
      </c>
      <c r="C364" s="265"/>
      <c r="D364" s="266"/>
      <c r="E364" s="267"/>
      <c r="F364" s="268"/>
      <c r="G364" s="184">
        <f t="shared" si="49"/>
        <v>0</v>
      </c>
    </row>
    <row r="365" spans="1:7" ht="20.100000000000001" customHeight="1" x14ac:dyDescent="0.2">
      <c r="A365" s="264"/>
      <c r="B365" s="183">
        <f t="shared" si="48"/>
        <v>0</v>
      </c>
      <c r="C365" s="265"/>
      <c r="D365" s="266"/>
      <c r="E365" s="267"/>
      <c r="F365" s="268"/>
      <c r="G365" s="184">
        <f t="shared" si="49"/>
        <v>0</v>
      </c>
    </row>
    <row r="366" spans="1:7" ht="20.100000000000001" customHeight="1" x14ac:dyDescent="0.2">
      <c r="A366" s="264"/>
      <c r="B366" s="183">
        <f t="shared" si="48"/>
        <v>0</v>
      </c>
      <c r="C366" s="265"/>
      <c r="D366" s="266"/>
      <c r="E366" s="270"/>
      <c r="F366" s="268"/>
      <c r="G366" s="184">
        <f t="shared" si="49"/>
        <v>0</v>
      </c>
    </row>
    <row r="367" spans="1:7" ht="20.100000000000001" customHeight="1" x14ac:dyDescent="0.2">
      <c r="A367" s="264"/>
      <c r="B367" s="183">
        <f t="shared" si="48"/>
        <v>0</v>
      </c>
      <c r="C367" s="265"/>
      <c r="D367" s="266"/>
      <c r="E367" s="270"/>
      <c r="F367" s="268"/>
      <c r="G367" s="184">
        <f t="shared" si="49"/>
        <v>0</v>
      </c>
    </row>
    <row r="368" spans="1:7" ht="20.100000000000001" customHeight="1" x14ac:dyDescent="0.2">
      <c r="A368" s="264"/>
      <c r="B368" s="183">
        <f t="shared" si="48"/>
        <v>0</v>
      </c>
      <c r="C368" s="265"/>
      <c r="D368" s="266"/>
      <c r="E368" s="267"/>
      <c r="F368" s="268"/>
      <c r="G368" s="184">
        <f t="shared" si="49"/>
        <v>0</v>
      </c>
    </row>
    <row r="369" spans="1:7" ht="20.100000000000001" customHeight="1" x14ac:dyDescent="0.2">
      <c r="A369" s="264"/>
      <c r="B369" s="183">
        <f t="shared" si="48"/>
        <v>0</v>
      </c>
      <c r="C369" s="265"/>
      <c r="D369" s="266"/>
      <c r="E369" s="267"/>
      <c r="F369" s="268"/>
      <c r="G369" s="184">
        <f t="shared" si="49"/>
        <v>0</v>
      </c>
    </row>
    <row r="370" spans="1:7" ht="20.100000000000001" customHeight="1" x14ac:dyDescent="0.2">
      <c r="A370" s="264"/>
      <c r="B370" s="183">
        <f t="shared" si="48"/>
        <v>0</v>
      </c>
      <c r="C370" s="265"/>
      <c r="D370" s="266"/>
      <c r="E370" s="267"/>
      <c r="F370" s="268"/>
      <c r="G370" s="184">
        <f t="shared" si="49"/>
        <v>0</v>
      </c>
    </row>
    <row r="371" spans="1:7" ht="20.100000000000001" customHeight="1" x14ac:dyDescent="0.2">
      <c r="A371" s="264"/>
      <c r="B371" s="183">
        <f t="shared" si="48"/>
        <v>0</v>
      </c>
      <c r="C371" s="265"/>
      <c r="D371" s="266"/>
      <c r="E371" s="267"/>
      <c r="F371" s="268"/>
      <c r="G371" s="184">
        <f t="shared" si="49"/>
        <v>0</v>
      </c>
    </row>
    <row r="372" spans="1:7" ht="20.100000000000001" customHeight="1" x14ac:dyDescent="0.2">
      <c r="A372" s="264"/>
      <c r="B372" s="183">
        <f t="shared" si="48"/>
        <v>0</v>
      </c>
      <c r="C372" s="265"/>
      <c r="D372" s="266"/>
      <c r="E372" s="267"/>
      <c r="F372" s="268"/>
      <c r="G372" s="184">
        <f t="shared" si="49"/>
        <v>0</v>
      </c>
    </row>
    <row r="373" spans="1:7" ht="20.100000000000001" customHeight="1" x14ac:dyDescent="0.2">
      <c r="A373" s="264"/>
      <c r="B373" s="183">
        <f t="shared" si="48"/>
        <v>0</v>
      </c>
      <c r="C373" s="265"/>
      <c r="D373" s="266"/>
      <c r="E373" s="267"/>
      <c r="F373" s="268"/>
      <c r="G373" s="184">
        <f t="shared" si="49"/>
        <v>0</v>
      </c>
    </row>
    <row r="374" spans="1:7" ht="20.100000000000001" customHeight="1" x14ac:dyDescent="0.2">
      <c r="A374" s="185"/>
      <c r="B374" s="171"/>
      <c r="C374" s="171"/>
      <c r="D374" s="166"/>
      <c r="E374" s="167"/>
      <c r="F374" s="186" t="s">
        <v>38</v>
      </c>
      <c r="G374" s="187">
        <f>SUBTOTAL(9,G362:G373)</f>
        <v>0</v>
      </c>
    </row>
    <row r="375" spans="1:7" ht="20.100000000000001" customHeight="1" x14ac:dyDescent="0.2">
      <c r="A375" s="185"/>
      <c r="B375" s="171"/>
      <c r="C375" s="188" t="s">
        <v>826</v>
      </c>
      <c r="D375" s="166"/>
      <c r="E375" s="167"/>
      <c r="F375" s="168"/>
      <c r="G375" s="189"/>
    </row>
    <row r="376" spans="1:7" ht="20.100000000000001" customHeight="1" x14ac:dyDescent="0.2">
      <c r="A376" s="264"/>
      <c r="B376" s="183">
        <f t="shared" ref="B376:B385" si="50">IF(A376=0,0,VLOOKUP(A376,Tabla_Indices,2,FALSE))</f>
        <v>0</v>
      </c>
      <c r="C376" s="271"/>
      <c r="D376" s="266"/>
      <c r="E376" s="267"/>
      <c r="F376" s="268"/>
      <c r="G376" s="184">
        <f>ROUND(E376*F376,2)</f>
        <v>0</v>
      </c>
    </row>
    <row r="377" spans="1:7" ht="20.100000000000001" customHeight="1" x14ac:dyDescent="0.2">
      <c r="A377" s="264"/>
      <c r="B377" s="183">
        <f t="shared" si="50"/>
        <v>0</v>
      </c>
      <c r="C377" s="265"/>
      <c r="D377" s="266"/>
      <c r="E377" s="267"/>
      <c r="F377" s="268"/>
      <c r="G377" s="184">
        <f>ROUND(E377*F377,2)</f>
        <v>0</v>
      </c>
    </row>
    <row r="378" spans="1:7" ht="20.100000000000001" customHeight="1" x14ac:dyDescent="0.2">
      <c r="A378" s="264"/>
      <c r="B378" s="183">
        <f t="shared" si="50"/>
        <v>0</v>
      </c>
      <c r="C378" s="265"/>
      <c r="D378" s="266"/>
      <c r="E378" s="267"/>
      <c r="F378" s="268"/>
      <c r="G378" s="184">
        <f t="shared" ref="G378:G385" si="51">ROUND(E378*F378,2)</f>
        <v>0</v>
      </c>
    </row>
    <row r="379" spans="1:7" ht="20.100000000000001" customHeight="1" x14ac:dyDescent="0.2">
      <c r="A379" s="264"/>
      <c r="B379" s="183">
        <f t="shared" si="50"/>
        <v>0</v>
      </c>
      <c r="C379" s="265"/>
      <c r="D379" s="266"/>
      <c r="E379" s="267"/>
      <c r="F379" s="268"/>
      <c r="G379" s="184">
        <f t="shared" si="51"/>
        <v>0</v>
      </c>
    </row>
    <row r="380" spans="1:7" ht="20.100000000000001" customHeight="1" x14ac:dyDescent="0.2">
      <c r="A380" s="264"/>
      <c r="B380" s="183">
        <f t="shared" si="50"/>
        <v>0</v>
      </c>
      <c r="C380" s="265"/>
      <c r="D380" s="266"/>
      <c r="E380" s="267"/>
      <c r="F380" s="268"/>
      <c r="G380" s="184">
        <f t="shared" si="51"/>
        <v>0</v>
      </c>
    </row>
    <row r="381" spans="1:7" ht="20.100000000000001" customHeight="1" x14ac:dyDescent="0.2">
      <c r="A381" s="264"/>
      <c r="B381" s="183">
        <f t="shared" si="50"/>
        <v>0</v>
      </c>
      <c r="C381" s="265"/>
      <c r="D381" s="266"/>
      <c r="E381" s="267"/>
      <c r="F381" s="268"/>
      <c r="G381" s="184">
        <f t="shared" si="51"/>
        <v>0</v>
      </c>
    </row>
    <row r="382" spans="1:7" ht="20.100000000000001" customHeight="1" x14ac:dyDescent="0.2">
      <c r="A382" s="264"/>
      <c r="B382" s="183">
        <f t="shared" si="50"/>
        <v>0</v>
      </c>
      <c r="C382" s="265"/>
      <c r="D382" s="266"/>
      <c r="E382" s="267"/>
      <c r="F382" s="268"/>
      <c r="G382" s="184">
        <f t="shared" si="51"/>
        <v>0</v>
      </c>
    </row>
    <row r="383" spans="1:7" ht="20.100000000000001" customHeight="1" x14ac:dyDescent="0.2">
      <c r="A383" s="264"/>
      <c r="B383" s="183">
        <f t="shared" si="50"/>
        <v>0</v>
      </c>
      <c r="C383" s="265"/>
      <c r="D383" s="266"/>
      <c r="E383" s="267"/>
      <c r="F383" s="268"/>
      <c r="G383" s="184">
        <f t="shared" si="51"/>
        <v>0</v>
      </c>
    </row>
    <row r="384" spans="1:7" ht="20.100000000000001" customHeight="1" x14ac:dyDescent="0.2">
      <c r="A384" s="264"/>
      <c r="B384" s="183">
        <f t="shared" si="50"/>
        <v>0</v>
      </c>
      <c r="C384" s="265"/>
      <c r="D384" s="266"/>
      <c r="E384" s="267"/>
      <c r="F384" s="268"/>
      <c r="G384" s="184">
        <f t="shared" si="51"/>
        <v>0</v>
      </c>
    </row>
    <row r="385" spans="1:7" ht="20.100000000000001" customHeight="1" x14ac:dyDescent="0.2">
      <c r="A385" s="264"/>
      <c r="B385" s="183">
        <f t="shared" si="50"/>
        <v>0</v>
      </c>
      <c r="C385" s="265"/>
      <c r="D385" s="266"/>
      <c r="E385" s="267"/>
      <c r="F385" s="268"/>
      <c r="G385" s="184">
        <f t="shared" si="51"/>
        <v>0</v>
      </c>
    </row>
    <row r="386" spans="1:7" ht="20.100000000000001" customHeight="1" x14ac:dyDescent="0.2">
      <c r="A386" s="185"/>
      <c r="B386" s="171"/>
      <c r="C386" s="171"/>
      <c r="D386" s="166"/>
      <c r="E386" s="167"/>
      <c r="F386" s="186" t="s">
        <v>39</v>
      </c>
      <c r="G386" s="187">
        <f>SUBTOTAL(9,G376:G385)</f>
        <v>0</v>
      </c>
    </row>
    <row r="387" spans="1:7" ht="20.100000000000001" customHeight="1" x14ac:dyDescent="0.2">
      <c r="A387" s="185"/>
      <c r="B387" s="171"/>
      <c r="C387" s="188" t="s">
        <v>827</v>
      </c>
      <c r="D387" s="166"/>
      <c r="E387" s="167"/>
      <c r="F387" s="171"/>
      <c r="G387" s="189"/>
    </row>
    <row r="388" spans="1:7" ht="20.100000000000001" customHeight="1" x14ac:dyDescent="0.2">
      <c r="A388" s="264"/>
      <c r="B388" s="183">
        <f t="shared" ref="B388:B396" si="52">IF(A388=0,0,VLOOKUP(A388,Tabla_Indices,2,FALSE))</f>
        <v>0</v>
      </c>
      <c r="C388" s="265"/>
      <c r="D388" s="266"/>
      <c r="E388" s="267"/>
      <c r="F388" s="272"/>
      <c r="G388" s="190">
        <f>ROUND(E388*F388,2)</f>
        <v>0</v>
      </c>
    </row>
    <row r="389" spans="1:7" ht="20.100000000000001" customHeight="1" x14ac:dyDescent="0.2">
      <c r="A389" s="264"/>
      <c r="B389" s="183">
        <f t="shared" si="52"/>
        <v>0</v>
      </c>
      <c r="C389" s="271"/>
      <c r="D389" s="266"/>
      <c r="E389" s="267"/>
      <c r="F389" s="268"/>
      <c r="G389" s="190">
        <f>ROUND(E389*F389,2)</f>
        <v>0</v>
      </c>
    </row>
    <row r="390" spans="1:7" ht="20.100000000000001" customHeight="1" x14ac:dyDescent="0.2">
      <c r="A390" s="264"/>
      <c r="B390" s="183">
        <f t="shared" si="52"/>
        <v>0</v>
      </c>
      <c r="C390" s="273"/>
      <c r="D390" s="266"/>
      <c r="E390" s="267"/>
      <c r="F390" s="268"/>
      <c r="G390" s="190">
        <f>ROUND(E390*F390,2)</f>
        <v>0</v>
      </c>
    </row>
    <row r="391" spans="1:7" ht="20.100000000000001" customHeight="1" x14ac:dyDescent="0.2">
      <c r="A391" s="264"/>
      <c r="B391" s="183">
        <f t="shared" si="52"/>
        <v>0</v>
      </c>
      <c r="C391" s="273"/>
      <c r="D391" s="266"/>
      <c r="E391" s="267"/>
      <c r="F391" s="268"/>
      <c r="G391" s="190">
        <f>ROUND(E391*F391,2)</f>
        <v>0</v>
      </c>
    </row>
    <row r="392" spans="1:7" ht="20.100000000000001" customHeight="1" x14ac:dyDescent="0.2">
      <c r="A392" s="264"/>
      <c r="B392" s="183">
        <f t="shared" si="52"/>
        <v>0</v>
      </c>
      <c r="C392" s="273"/>
      <c r="D392" s="266"/>
      <c r="E392" s="267"/>
      <c r="F392" s="268"/>
      <c r="G392" s="190">
        <f t="shared" ref="G392:G396" si="53">ROUND(E392*F392,2)</f>
        <v>0</v>
      </c>
    </row>
    <row r="393" spans="1:7" ht="20.100000000000001" customHeight="1" x14ac:dyDescent="0.2">
      <c r="A393" s="264"/>
      <c r="B393" s="183">
        <f t="shared" si="52"/>
        <v>0</v>
      </c>
      <c r="C393" s="273"/>
      <c r="D393" s="266"/>
      <c r="E393" s="267"/>
      <c r="F393" s="268"/>
      <c r="G393" s="190">
        <f t="shared" si="53"/>
        <v>0</v>
      </c>
    </row>
    <row r="394" spans="1:7" ht="20.100000000000001" customHeight="1" x14ac:dyDescent="0.2">
      <c r="A394" s="264"/>
      <c r="B394" s="183">
        <f t="shared" si="52"/>
        <v>0</v>
      </c>
      <c r="C394" s="265"/>
      <c r="D394" s="266"/>
      <c r="E394" s="267"/>
      <c r="F394" s="268"/>
      <c r="G394" s="190">
        <f t="shared" si="53"/>
        <v>0</v>
      </c>
    </row>
    <row r="395" spans="1:7" ht="20.100000000000001" customHeight="1" x14ac:dyDescent="0.2">
      <c r="A395" s="264"/>
      <c r="B395" s="183">
        <f t="shared" si="52"/>
        <v>0</v>
      </c>
      <c r="C395" s="265"/>
      <c r="D395" s="266"/>
      <c r="E395" s="267"/>
      <c r="F395" s="268"/>
      <c r="G395" s="190">
        <f t="shared" si="53"/>
        <v>0</v>
      </c>
    </row>
    <row r="396" spans="1:7" ht="20.100000000000001" customHeight="1" x14ac:dyDescent="0.2">
      <c r="A396" s="264"/>
      <c r="B396" s="183">
        <f t="shared" si="52"/>
        <v>0</v>
      </c>
      <c r="C396" s="265"/>
      <c r="D396" s="266"/>
      <c r="E396" s="267"/>
      <c r="F396" s="268"/>
      <c r="G396" s="190">
        <f t="shared" si="53"/>
        <v>0</v>
      </c>
    </row>
    <row r="397" spans="1:7" ht="20.100000000000001" customHeight="1" x14ac:dyDescent="0.2">
      <c r="A397" s="191"/>
      <c r="B397" s="166"/>
      <c r="C397" s="171"/>
      <c r="D397" s="166"/>
      <c r="E397" s="167"/>
      <c r="F397" s="186" t="s">
        <v>40</v>
      </c>
      <c r="G397" s="187">
        <f>SUBTOTAL(9,G388:G396)</f>
        <v>0</v>
      </c>
    </row>
    <row r="398" spans="1:7" ht="20.100000000000001" customHeight="1" thickBot="1" x14ac:dyDescent="0.25">
      <c r="A398" s="192"/>
      <c r="B398" s="193"/>
      <c r="C398" s="194"/>
      <c r="D398" s="193"/>
      <c r="E398" s="195"/>
      <c r="F398" s="196"/>
      <c r="G398" s="197"/>
    </row>
    <row r="399" spans="1:7" ht="20.100000000000001" customHeight="1" thickBot="1" x14ac:dyDescent="0.25">
      <c r="A399" s="246" t="str">
        <f>B357</f>
        <v>4-2</v>
      </c>
      <c r="B399" s="244" t="str">
        <f>C357</f>
        <v>Vigas de arriostramiento</v>
      </c>
      <c r="C399" s="198"/>
      <c r="D399" s="198" t="s">
        <v>41</v>
      </c>
      <c r="E399" s="199"/>
      <c r="F399" s="200" t="s">
        <v>42</v>
      </c>
      <c r="G399" s="201">
        <f>SUBTOTAL(9,G362:G398)</f>
        <v>0</v>
      </c>
    </row>
    <row r="400" spans="1:7" ht="20.100000000000001" customHeight="1" thickTop="1" thickBot="1" x14ac:dyDescent="0.25">
      <c r="A400" s="296"/>
      <c r="B400" s="297"/>
      <c r="C400" s="298"/>
      <c r="D400" s="298"/>
      <c r="E400" s="299"/>
      <c r="F400" s="300"/>
      <c r="G400" s="301"/>
    </row>
    <row r="401" spans="1:7" ht="20.100000000000001" customHeight="1" thickTop="1" x14ac:dyDescent="0.2">
      <c r="A401" s="338" t="s">
        <v>44</v>
      </c>
      <c r="B401" s="339"/>
      <c r="C401" s="339"/>
      <c r="D401" s="339"/>
      <c r="E401" s="339"/>
      <c r="F401" s="339"/>
      <c r="G401" s="340"/>
    </row>
    <row r="402" spans="1:7" ht="20.100000000000001" customHeight="1" x14ac:dyDescent="0.2">
      <c r="A402" s="156" t="s">
        <v>823</v>
      </c>
      <c r="B402" s="157" t="str">
        <f>Comitente</f>
        <v>DIRECCIÓN ARQUITECTURA</v>
      </c>
      <c r="C402" s="158"/>
      <c r="D402" s="159"/>
      <c r="E402" s="159"/>
      <c r="F402" s="160"/>
      <c r="G402" s="161"/>
    </row>
    <row r="403" spans="1:7" ht="20.100000000000001" customHeight="1" x14ac:dyDescent="0.2">
      <c r="A403" s="156" t="s">
        <v>824</v>
      </c>
      <c r="B403" s="157">
        <f>Contratista</f>
        <v>0</v>
      </c>
      <c r="C403" s="162"/>
      <c r="D403" s="162"/>
      <c r="E403" s="162"/>
      <c r="F403" s="157"/>
      <c r="G403" s="163"/>
    </row>
    <row r="404" spans="1:7" ht="20.100000000000001" customHeight="1" x14ac:dyDescent="0.2">
      <c r="A404" s="156" t="s">
        <v>31</v>
      </c>
      <c r="B404" s="157" t="str">
        <f>Obra</f>
        <v>ESCUELA DE CINE</v>
      </c>
      <c r="C404" s="162"/>
      <c r="D404" s="162"/>
      <c r="E404" s="162"/>
      <c r="F404" s="157" t="s">
        <v>45</v>
      </c>
      <c r="G404" s="163">
        <f>Fecha_Base</f>
        <v>42969</v>
      </c>
    </row>
    <row r="405" spans="1:7" ht="20.100000000000001" customHeight="1" x14ac:dyDescent="0.2">
      <c r="A405" s="164" t="s">
        <v>822</v>
      </c>
      <c r="B405" s="165" t="str">
        <f>Ubicación</f>
        <v>CALLE 25 DE MAYO</v>
      </c>
      <c r="C405" s="165"/>
      <c r="D405" s="166"/>
      <c r="E405" s="167"/>
      <c r="F405" s="168"/>
      <c r="G405" s="169"/>
    </row>
    <row r="406" spans="1:7" ht="20.100000000000001" customHeight="1" x14ac:dyDescent="0.2">
      <c r="A406" s="164" t="s">
        <v>46</v>
      </c>
      <c r="B406" s="170">
        <v>4</v>
      </c>
      <c r="C406" s="171" t="str">
        <f>IF(B406="","",VLOOKUP(B406,Computo_Presupuesto,2,FALSE))</f>
        <v>HORMIGON ARMADO</v>
      </c>
      <c r="D406" s="172"/>
      <c r="E406" s="167"/>
      <c r="F406" s="168"/>
      <c r="G406" s="169"/>
    </row>
    <row r="407" spans="1:7" ht="20.100000000000001" customHeight="1" x14ac:dyDescent="0.2">
      <c r="A407" s="164" t="s">
        <v>32</v>
      </c>
      <c r="B407" s="250" t="s">
        <v>1637</v>
      </c>
      <c r="C407" s="171" t="str">
        <f>IF(B407=0,"",VLOOKUP(B407,Computo_Presupuesto,2,FALSE))</f>
        <v>Muros de Contención</v>
      </c>
      <c r="D407" s="166"/>
      <c r="E407" s="167"/>
      <c r="F407" s="165" t="s">
        <v>33</v>
      </c>
      <c r="G407" s="173" t="str">
        <f>IF(B407=0,"",VLOOKUP(B407,Computo_Presupuesto,4,FALSE))</f>
        <v>m3</v>
      </c>
    </row>
    <row r="408" spans="1:7" ht="20.100000000000001" customHeight="1" x14ac:dyDescent="0.2">
      <c r="A408" s="164"/>
      <c r="B408" s="165"/>
      <c r="C408" s="171"/>
      <c r="D408" s="166"/>
      <c r="E408" s="167"/>
      <c r="F408" s="171"/>
      <c r="G408" s="174"/>
    </row>
    <row r="409" spans="1:7" ht="20.100000000000001" customHeight="1" x14ac:dyDescent="0.2">
      <c r="A409" s="341" t="s">
        <v>685</v>
      </c>
      <c r="B409" s="342"/>
      <c r="C409" s="343" t="s">
        <v>0</v>
      </c>
      <c r="D409" s="343" t="s">
        <v>34</v>
      </c>
      <c r="E409" s="344" t="s">
        <v>35</v>
      </c>
      <c r="F409" s="345" t="s">
        <v>36</v>
      </c>
      <c r="G409" s="346" t="s">
        <v>37</v>
      </c>
    </row>
    <row r="410" spans="1:7" ht="20.100000000000001" customHeight="1" x14ac:dyDescent="0.2">
      <c r="A410" s="175" t="s">
        <v>686</v>
      </c>
      <c r="B410" s="176" t="s">
        <v>687</v>
      </c>
      <c r="C410" s="343"/>
      <c r="D410" s="343"/>
      <c r="E410" s="344"/>
      <c r="F410" s="345"/>
      <c r="G410" s="346"/>
    </row>
    <row r="411" spans="1:7" ht="20.100000000000001" customHeight="1" x14ac:dyDescent="0.2">
      <c r="A411" s="317"/>
      <c r="B411" s="177"/>
      <c r="C411" s="178" t="s">
        <v>825</v>
      </c>
      <c r="D411" s="179"/>
      <c r="E411" s="180"/>
      <c r="F411" s="181"/>
      <c r="G411" s="182"/>
    </row>
    <row r="412" spans="1:7" ht="20.100000000000001" customHeight="1" x14ac:dyDescent="0.2">
      <c r="A412" s="264"/>
      <c r="B412" s="183">
        <f t="shared" ref="B412:B423" si="54">IF(A412=0,0,VLOOKUP(A412,Tabla_Indices,2,FALSE))</f>
        <v>0</v>
      </c>
      <c r="C412" s="265"/>
      <c r="D412" s="266"/>
      <c r="E412" s="267"/>
      <c r="F412" s="268"/>
      <c r="G412" s="184">
        <f>ROUND(E412*F412,2)</f>
        <v>0</v>
      </c>
    </row>
    <row r="413" spans="1:7" ht="20.100000000000001" customHeight="1" x14ac:dyDescent="0.2">
      <c r="A413" s="269"/>
      <c r="B413" s="183">
        <f t="shared" si="54"/>
        <v>0</v>
      </c>
      <c r="C413" s="265"/>
      <c r="D413" s="266"/>
      <c r="E413" s="267"/>
      <c r="F413" s="268"/>
      <c r="G413" s="184">
        <f t="shared" ref="G413:G423" si="55">ROUND(E413*F413,2)</f>
        <v>0</v>
      </c>
    </row>
    <row r="414" spans="1:7" ht="20.100000000000001" customHeight="1" x14ac:dyDescent="0.2">
      <c r="A414" s="264"/>
      <c r="B414" s="183">
        <f t="shared" si="54"/>
        <v>0</v>
      </c>
      <c r="C414" s="265"/>
      <c r="D414" s="266"/>
      <c r="E414" s="267"/>
      <c r="F414" s="268"/>
      <c r="G414" s="184">
        <f t="shared" si="55"/>
        <v>0</v>
      </c>
    </row>
    <row r="415" spans="1:7" ht="20.100000000000001" customHeight="1" x14ac:dyDescent="0.2">
      <c r="A415" s="264"/>
      <c r="B415" s="183">
        <f t="shared" si="54"/>
        <v>0</v>
      </c>
      <c r="C415" s="265"/>
      <c r="D415" s="266"/>
      <c r="E415" s="267"/>
      <c r="F415" s="268"/>
      <c r="G415" s="184">
        <f t="shared" si="55"/>
        <v>0</v>
      </c>
    </row>
    <row r="416" spans="1:7" ht="20.100000000000001" customHeight="1" x14ac:dyDescent="0.2">
      <c r="A416" s="264"/>
      <c r="B416" s="183">
        <f t="shared" si="54"/>
        <v>0</v>
      </c>
      <c r="C416" s="265"/>
      <c r="D416" s="266"/>
      <c r="E416" s="270"/>
      <c r="F416" s="268"/>
      <c r="G416" s="184">
        <f t="shared" si="55"/>
        <v>0</v>
      </c>
    </row>
    <row r="417" spans="1:7" ht="20.100000000000001" customHeight="1" x14ac:dyDescent="0.2">
      <c r="A417" s="264"/>
      <c r="B417" s="183">
        <f t="shared" si="54"/>
        <v>0</v>
      </c>
      <c r="C417" s="265"/>
      <c r="D417" s="266"/>
      <c r="E417" s="270"/>
      <c r="F417" s="268"/>
      <c r="G417" s="184">
        <f t="shared" si="55"/>
        <v>0</v>
      </c>
    </row>
    <row r="418" spans="1:7" ht="20.100000000000001" customHeight="1" x14ac:dyDescent="0.2">
      <c r="A418" s="264"/>
      <c r="B418" s="183">
        <f t="shared" si="54"/>
        <v>0</v>
      </c>
      <c r="C418" s="265"/>
      <c r="D418" s="266"/>
      <c r="E418" s="267"/>
      <c r="F418" s="268"/>
      <c r="G418" s="184">
        <f t="shared" si="55"/>
        <v>0</v>
      </c>
    </row>
    <row r="419" spans="1:7" ht="20.100000000000001" customHeight="1" x14ac:dyDescent="0.2">
      <c r="A419" s="264"/>
      <c r="B419" s="183">
        <f t="shared" si="54"/>
        <v>0</v>
      </c>
      <c r="C419" s="265"/>
      <c r="D419" s="266"/>
      <c r="E419" s="267"/>
      <c r="F419" s="268"/>
      <c r="G419" s="184">
        <f t="shared" si="55"/>
        <v>0</v>
      </c>
    </row>
    <row r="420" spans="1:7" ht="20.100000000000001" customHeight="1" x14ac:dyDescent="0.2">
      <c r="A420" s="264"/>
      <c r="B420" s="183">
        <f t="shared" si="54"/>
        <v>0</v>
      </c>
      <c r="C420" s="265"/>
      <c r="D420" s="266"/>
      <c r="E420" s="267"/>
      <c r="F420" s="268"/>
      <c r="G420" s="184">
        <f t="shared" si="55"/>
        <v>0</v>
      </c>
    </row>
    <row r="421" spans="1:7" ht="20.100000000000001" customHeight="1" x14ac:dyDescent="0.2">
      <c r="A421" s="264"/>
      <c r="B421" s="183">
        <f t="shared" si="54"/>
        <v>0</v>
      </c>
      <c r="C421" s="265"/>
      <c r="D421" s="266"/>
      <c r="E421" s="267"/>
      <c r="F421" s="268"/>
      <c r="G421" s="184">
        <f t="shared" si="55"/>
        <v>0</v>
      </c>
    </row>
    <row r="422" spans="1:7" ht="20.100000000000001" customHeight="1" x14ac:dyDescent="0.2">
      <c r="A422" s="264"/>
      <c r="B422" s="183">
        <f t="shared" si="54"/>
        <v>0</v>
      </c>
      <c r="C422" s="265"/>
      <c r="D422" s="266"/>
      <c r="E422" s="267"/>
      <c r="F422" s="268"/>
      <c r="G422" s="184">
        <f t="shared" si="55"/>
        <v>0</v>
      </c>
    </row>
    <row r="423" spans="1:7" ht="20.100000000000001" customHeight="1" x14ac:dyDescent="0.2">
      <c r="A423" s="264"/>
      <c r="B423" s="183">
        <f t="shared" si="54"/>
        <v>0</v>
      </c>
      <c r="C423" s="265"/>
      <c r="D423" s="266"/>
      <c r="E423" s="267"/>
      <c r="F423" s="268"/>
      <c r="G423" s="184">
        <f t="shared" si="55"/>
        <v>0</v>
      </c>
    </row>
    <row r="424" spans="1:7" ht="20.100000000000001" customHeight="1" x14ac:dyDescent="0.2">
      <c r="A424" s="185"/>
      <c r="B424" s="171"/>
      <c r="C424" s="171"/>
      <c r="D424" s="166"/>
      <c r="E424" s="167"/>
      <c r="F424" s="186" t="s">
        <v>38</v>
      </c>
      <c r="G424" s="187">
        <f>SUBTOTAL(9,G412:G423)</f>
        <v>0</v>
      </c>
    </row>
    <row r="425" spans="1:7" ht="20.100000000000001" customHeight="1" x14ac:dyDescent="0.2">
      <c r="A425" s="185"/>
      <c r="B425" s="171"/>
      <c r="C425" s="188" t="s">
        <v>826</v>
      </c>
      <c r="D425" s="166"/>
      <c r="E425" s="167"/>
      <c r="F425" s="168"/>
      <c r="G425" s="189"/>
    </row>
    <row r="426" spans="1:7" ht="20.100000000000001" customHeight="1" x14ac:dyDescent="0.2">
      <c r="A426" s="264"/>
      <c r="B426" s="183">
        <f t="shared" ref="B426:B435" si="56">IF(A426=0,0,VLOOKUP(A426,Tabla_Indices,2,FALSE))</f>
        <v>0</v>
      </c>
      <c r="C426" s="271"/>
      <c r="D426" s="266"/>
      <c r="E426" s="267"/>
      <c r="F426" s="268"/>
      <c r="G426" s="184">
        <f>ROUND(E426*F426,2)</f>
        <v>0</v>
      </c>
    </row>
    <row r="427" spans="1:7" ht="20.100000000000001" customHeight="1" x14ac:dyDescent="0.2">
      <c r="A427" s="264"/>
      <c r="B427" s="183">
        <f t="shared" si="56"/>
        <v>0</v>
      </c>
      <c r="C427" s="265"/>
      <c r="D427" s="266"/>
      <c r="E427" s="267"/>
      <c r="F427" s="268"/>
      <c r="G427" s="184">
        <f>ROUND(E427*F427,2)</f>
        <v>0</v>
      </c>
    </row>
    <row r="428" spans="1:7" ht="20.100000000000001" customHeight="1" x14ac:dyDescent="0.2">
      <c r="A428" s="264"/>
      <c r="B428" s="183">
        <f t="shared" si="56"/>
        <v>0</v>
      </c>
      <c r="C428" s="265"/>
      <c r="D428" s="266"/>
      <c r="E428" s="267"/>
      <c r="F428" s="268"/>
      <c r="G428" s="184">
        <f t="shared" ref="G428:G435" si="57">ROUND(E428*F428,2)</f>
        <v>0</v>
      </c>
    </row>
    <row r="429" spans="1:7" ht="20.100000000000001" customHeight="1" x14ac:dyDescent="0.2">
      <c r="A429" s="264"/>
      <c r="B429" s="183">
        <f t="shared" si="56"/>
        <v>0</v>
      </c>
      <c r="C429" s="265"/>
      <c r="D429" s="266"/>
      <c r="E429" s="267"/>
      <c r="F429" s="268"/>
      <c r="G429" s="184">
        <f t="shared" si="57"/>
        <v>0</v>
      </c>
    </row>
    <row r="430" spans="1:7" ht="20.100000000000001" customHeight="1" x14ac:dyDescent="0.2">
      <c r="A430" s="264"/>
      <c r="B430" s="183">
        <f t="shared" si="56"/>
        <v>0</v>
      </c>
      <c r="C430" s="265"/>
      <c r="D430" s="266"/>
      <c r="E430" s="267"/>
      <c r="F430" s="268"/>
      <c r="G430" s="184">
        <f t="shared" si="57"/>
        <v>0</v>
      </c>
    </row>
    <row r="431" spans="1:7" ht="20.100000000000001" customHeight="1" x14ac:dyDescent="0.2">
      <c r="A431" s="264"/>
      <c r="B431" s="183">
        <f t="shared" si="56"/>
        <v>0</v>
      </c>
      <c r="C431" s="265"/>
      <c r="D431" s="266"/>
      <c r="E431" s="267"/>
      <c r="F431" s="268"/>
      <c r="G431" s="184">
        <f t="shared" si="57"/>
        <v>0</v>
      </c>
    </row>
    <row r="432" spans="1:7" ht="20.100000000000001" customHeight="1" x14ac:dyDescent="0.2">
      <c r="A432" s="264"/>
      <c r="B432" s="183">
        <f t="shared" si="56"/>
        <v>0</v>
      </c>
      <c r="C432" s="265"/>
      <c r="D432" s="266"/>
      <c r="E432" s="267"/>
      <c r="F432" s="268"/>
      <c r="G432" s="184">
        <f t="shared" si="57"/>
        <v>0</v>
      </c>
    </row>
    <row r="433" spans="1:7" ht="20.100000000000001" customHeight="1" x14ac:dyDescent="0.2">
      <c r="A433" s="264"/>
      <c r="B433" s="183">
        <f t="shared" si="56"/>
        <v>0</v>
      </c>
      <c r="C433" s="265"/>
      <c r="D433" s="266"/>
      <c r="E433" s="267"/>
      <c r="F433" s="268"/>
      <c r="G433" s="184">
        <f t="shared" si="57"/>
        <v>0</v>
      </c>
    </row>
    <row r="434" spans="1:7" ht="20.100000000000001" customHeight="1" x14ac:dyDescent="0.2">
      <c r="A434" s="264"/>
      <c r="B434" s="183">
        <f t="shared" si="56"/>
        <v>0</v>
      </c>
      <c r="C434" s="265"/>
      <c r="D434" s="266"/>
      <c r="E434" s="267"/>
      <c r="F434" s="268"/>
      <c r="G434" s="184">
        <f t="shared" si="57"/>
        <v>0</v>
      </c>
    </row>
    <row r="435" spans="1:7" ht="20.100000000000001" customHeight="1" x14ac:dyDescent="0.2">
      <c r="A435" s="264"/>
      <c r="B435" s="183">
        <f t="shared" si="56"/>
        <v>0</v>
      </c>
      <c r="C435" s="265"/>
      <c r="D435" s="266"/>
      <c r="E435" s="267"/>
      <c r="F435" s="268"/>
      <c r="G435" s="184">
        <f t="shared" si="57"/>
        <v>0</v>
      </c>
    </row>
    <row r="436" spans="1:7" ht="20.100000000000001" customHeight="1" x14ac:dyDescent="0.2">
      <c r="A436" s="185"/>
      <c r="B436" s="171"/>
      <c r="C436" s="171"/>
      <c r="D436" s="166"/>
      <c r="E436" s="167"/>
      <c r="F436" s="186" t="s">
        <v>39</v>
      </c>
      <c r="G436" s="187">
        <f>SUBTOTAL(9,G426:G435)</f>
        <v>0</v>
      </c>
    </row>
    <row r="437" spans="1:7" ht="20.100000000000001" customHeight="1" x14ac:dyDescent="0.2">
      <c r="A437" s="185"/>
      <c r="B437" s="171"/>
      <c r="C437" s="188" t="s">
        <v>827</v>
      </c>
      <c r="D437" s="166"/>
      <c r="E437" s="167"/>
      <c r="F437" s="171"/>
      <c r="G437" s="189"/>
    </row>
    <row r="438" spans="1:7" ht="20.100000000000001" customHeight="1" x14ac:dyDescent="0.2">
      <c r="A438" s="264"/>
      <c r="B438" s="183">
        <f t="shared" ref="B438:B446" si="58">IF(A438=0,0,VLOOKUP(A438,Tabla_Indices,2,FALSE))</f>
        <v>0</v>
      </c>
      <c r="C438" s="265"/>
      <c r="D438" s="266"/>
      <c r="E438" s="267"/>
      <c r="F438" s="272"/>
      <c r="G438" s="190">
        <f>ROUND(E438*F438,2)</f>
        <v>0</v>
      </c>
    </row>
    <row r="439" spans="1:7" ht="20.100000000000001" customHeight="1" x14ac:dyDescent="0.2">
      <c r="A439" s="264"/>
      <c r="B439" s="183">
        <f t="shared" si="58"/>
        <v>0</v>
      </c>
      <c r="C439" s="271"/>
      <c r="D439" s="266"/>
      <c r="E439" s="267"/>
      <c r="F439" s="268"/>
      <c r="G439" s="190">
        <f>ROUND(E439*F439,2)</f>
        <v>0</v>
      </c>
    </row>
    <row r="440" spans="1:7" ht="20.100000000000001" customHeight="1" x14ac:dyDescent="0.2">
      <c r="A440" s="264"/>
      <c r="B440" s="183">
        <f t="shared" si="58"/>
        <v>0</v>
      </c>
      <c r="C440" s="273"/>
      <c r="D440" s="266"/>
      <c r="E440" s="267"/>
      <c r="F440" s="268"/>
      <c r="G440" s="190">
        <f>ROUND(E440*F440,2)</f>
        <v>0</v>
      </c>
    </row>
    <row r="441" spans="1:7" ht="20.100000000000001" customHeight="1" x14ac:dyDescent="0.2">
      <c r="A441" s="264"/>
      <c r="B441" s="183">
        <f t="shared" si="58"/>
        <v>0</v>
      </c>
      <c r="C441" s="273"/>
      <c r="D441" s="266"/>
      <c r="E441" s="267"/>
      <c r="F441" s="268"/>
      <c r="G441" s="190">
        <f>ROUND(E441*F441,2)</f>
        <v>0</v>
      </c>
    </row>
    <row r="442" spans="1:7" ht="20.100000000000001" customHeight="1" x14ac:dyDescent="0.2">
      <c r="A442" s="264"/>
      <c r="B442" s="183">
        <f t="shared" si="58"/>
        <v>0</v>
      </c>
      <c r="C442" s="273"/>
      <c r="D442" s="266"/>
      <c r="E442" s="267"/>
      <c r="F442" s="268"/>
      <c r="G442" s="190">
        <f t="shared" ref="G442:G446" si="59">ROUND(E442*F442,2)</f>
        <v>0</v>
      </c>
    </row>
    <row r="443" spans="1:7" ht="20.100000000000001" customHeight="1" x14ac:dyDescent="0.2">
      <c r="A443" s="264"/>
      <c r="B443" s="183">
        <f t="shared" si="58"/>
        <v>0</v>
      </c>
      <c r="C443" s="273"/>
      <c r="D443" s="266"/>
      <c r="E443" s="267"/>
      <c r="F443" s="268"/>
      <c r="G443" s="190">
        <f t="shared" si="59"/>
        <v>0</v>
      </c>
    </row>
    <row r="444" spans="1:7" ht="20.100000000000001" customHeight="1" x14ac:dyDescent="0.2">
      <c r="A444" s="264"/>
      <c r="B444" s="183">
        <f t="shared" si="58"/>
        <v>0</v>
      </c>
      <c r="C444" s="265"/>
      <c r="D444" s="266"/>
      <c r="E444" s="267"/>
      <c r="F444" s="268"/>
      <c r="G444" s="190">
        <f t="shared" si="59"/>
        <v>0</v>
      </c>
    </row>
    <row r="445" spans="1:7" ht="20.100000000000001" customHeight="1" x14ac:dyDescent="0.2">
      <c r="A445" s="264"/>
      <c r="B445" s="183">
        <f t="shared" si="58"/>
        <v>0</v>
      </c>
      <c r="C445" s="265"/>
      <c r="D445" s="266"/>
      <c r="E445" s="267"/>
      <c r="F445" s="268"/>
      <c r="G445" s="190">
        <f t="shared" si="59"/>
        <v>0</v>
      </c>
    </row>
    <row r="446" spans="1:7" ht="20.100000000000001" customHeight="1" x14ac:dyDescent="0.2">
      <c r="A446" s="264"/>
      <c r="B446" s="183">
        <f t="shared" si="58"/>
        <v>0</v>
      </c>
      <c r="C446" s="265"/>
      <c r="D446" s="266"/>
      <c r="E446" s="267"/>
      <c r="F446" s="268"/>
      <c r="G446" s="190">
        <f t="shared" si="59"/>
        <v>0</v>
      </c>
    </row>
    <row r="447" spans="1:7" ht="20.100000000000001" customHeight="1" x14ac:dyDescent="0.2">
      <c r="A447" s="191"/>
      <c r="B447" s="166"/>
      <c r="C447" s="171"/>
      <c r="D447" s="166"/>
      <c r="E447" s="167"/>
      <c r="F447" s="186" t="s">
        <v>40</v>
      </c>
      <c r="G447" s="187">
        <f>SUBTOTAL(9,G438:G446)</f>
        <v>0</v>
      </c>
    </row>
    <row r="448" spans="1:7" ht="20.100000000000001" customHeight="1" thickBot="1" x14ac:dyDescent="0.25">
      <c r="A448" s="192"/>
      <c r="B448" s="193"/>
      <c r="C448" s="194"/>
      <c r="D448" s="193"/>
      <c r="E448" s="195"/>
      <c r="F448" s="196"/>
      <c r="G448" s="197"/>
    </row>
    <row r="449" spans="1:7" ht="20.100000000000001" customHeight="1" thickBot="1" x14ac:dyDescent="0.25">
      <c r="A449" s="246" t="str">
        <f>B407</f>
        <v>4-3</v>
      </c>
      <c r="B449" s="244" t="str">
        <f>C407</f>
        <v>Muros de Contención</v>
      </c>
      <c r="C449" s="198"/>
      <c r="D449" s="198" t="s">
        <v>41</v>
      </c>
      <c r="E449" s="199"/>
      <c r="F449" s="200" t="s">
        <v>42</v>
      </c>
      <c r="G449" s="201">
        <f>SUBTOTAL(9,G412:G448)</f>
        <v>0</v>
      </c>
    </row>
    <row r="450" spans="1:7" ht="20.100000000000001" customHeight="1" thickTop="1" thickBot="1" x14ac:dyDescent="0.25">
      <c r="A450" s="296"/>
      <c r="B450" s="297"/>
      <c r="C450" s="298"/>
      <c r="D450" s="298"/>
      <c r="E450" s="299"/>
      <c r="F450" s="300"/>
      <c r="G450" s="301"/>
    </row>
    <row r="451" spans="1:7" ht="20.100000000000001" customHeight="1" thickTop="1" x14ac:dyDescent="0.2">
      <c r="A451" s="338" t="s">
        <v>44</v>
      </c>
      <c r="B451" s="339"/>
      <c r="C451" s="339"/>
      <c r="D451" s="339"/>
      <c r="E451" s="339"/>
      <c r="F451" s="339"/>
      <c r="G451" s="340"/>
    </row>
    <row r="452" spans="1:7" ht="20.100000000000001" customHeight="1" x14ac:dyDescent="0.2">
      <c r="A452" s="156" t="s">
        <v>823</v>
      </c>
      <c r="B452" s="157" t="str">
        <f>Comitente</f>
        <v>DIRECCIÓN ARQUITECTURA</v>
      </c>
      <c r="C452" s="158"/>
      <c r="D452" s="159"/>
      <c r="E452" s="159"/>
      <c r="F452" s="160"/>
      <c r="G452" s="161"/>
    </row>
    <row r="453" spans="1:7" ht="20.100000000000001" customHeight="1" x14ac:dyDescent="0.2">
      <c r="A453" s="156" t="s">
        <v>824</v>
      </c>
      <c r="B453" s="157">
        <f>Contratista</f>
        <v>0</v>
      </c>
      <c r="C453" s="162"/>
      <c r="D453" s="162"/>
      <c r="E453" s="162"/>
      <c r="F453" s="157"/>
      <c r="G453" s="163"/>
    </row>
    <row r="454" spans="1:7" ht="20.100000000000001" customHeight="1" x14ac:dyDescent="0.2">
      <c r="A454" s="156" t="s">
        <v>31</v>
      </c>
      <c r="B454" s="157" t="str">
        <f>Obra</f>
        <v>ESCUELA DE CINE</v>
      </c>
      <c r="C454" s="162"/>
      <c r="D454" s="162"/>
      <c r="E454" s="162"/>
      <c r="F454" s="157" t="s">
        <v>45</v>
      </c>
      <c r="G454" s="163">
        <f>Fecha_Base</f>
        <v>42969</v>
      </c>
    </row>
    <row r="455" spans="1:7" ht="20.100000000000001" customHeight="1" x14ac:dyDescent="0.2">
      <c r="A455" s="164" t="s">
        <v>822</v>
      </c>
      <c r="B455" s="165" t="str">
        <f>Ubicación</f>
        <v>CALLE 25 DE MAYO</v>
      </c>
      <c r="C455" s="165"/>
      <c r="D455" s="166"/>
      <c r="E455" s="167"/>
      <c r="F455" s="168"/>
      <c r="G455" s="169"/>
    </row>
    <row r="456" spans="1:7" ht="20.100000000000001" customHeight="1" x14ac:dyDescent="0.2">
      <c r="A456" s="164" t="s">
        <v>46</v>
      </c>
      <c r="B456" s="274">
        <v>5</v>
      </c>
      <c r="C456" s="171" t="str">
        <f>IF(B456="","",VLOOKUP(B456,Computo_Presupuesto,2,FALSE))</f>
        <v>CONTRAPISOS Y CARPETAS</v>
      </c>
      <c r="D456" s="172"/>
      <c r="E456" s="167"/>
      <c r="F456" s="168"/>
      <c r="G456" s="169"/>
    </row>
    <row r="457" spans="1:7" ht="20.100000000000001" customHeight="1" x14ac:dyDescent="0.2">
      <c r="A457" s="164" t="s">
        <v>32</v>
      </c>
      <c r="B457" s="250" t="s">
        <v>1202</v>
      </c>
      <c r="C457" s="171" t="str">
        <f>IF(B457=0,"",VLOOKUP(B457,Computo_Presupuesto,2,FALSE))</f>
        <v>Contrapiso armado e = 15 cm</v>
      </c>
      <c r="D457" s="166"/>
      <c r="E457" s="167"/>
      <c r="F457" s="165" t="s">
        <v>33</v>
      </c>
      <c r="G457" s="173" t="str">
        <f>IF(B457=0,"",VLOOKUP(B457,Computo_Presupuesto,4,FALSE))</f>
        <v>m2</v>
      </c>
    </row>
    <row r="458" spans="1:7" ht="20.100000000000001" customHeight="1" x14ac:dyDescent="0.2">
      <c r="A458" s="164"/>
      <c r="B458" s="165"/>
      <c r="C458" s="171"/>
      <c r="D458" s="166"/>
      <c r="E458" s="167"/>
      <c r="F458" s="171"/>
      <c r="G458" s="174"/>
    </row>
    <row r="459" spans="1:7" ht="20.100000000000001" customHeight="1" x14ac:dyDescent="0.2">
      <c r="A459" s="341" t="s">
        <v>685</v>
      </c>
      <c r="B459" s="342"/>
      <c r="C459" s="343" t="s">
        <v>0</v>
      </c>
      <c r="D459" s="343" t="s">
        <v>34</v>
      </c>
      <c r="E459" s="344" t="s">
        <v>35</v>
      </c>
      <c r="F459" s="345" t="s">
        <v>36</v>
      </c>
      <c r="G459" s="346" t="s">
        <v>37</v>
      </c>
    </row>
    <row r="460" spans="1:7" ht="20.100000000000001" customHeight="1" x14ac:dyDescent="0.2">
      <c r="A460" s="175" t="s">
        <v>686</v>
      </c>
      <c r="B460" s="176" t="s">
        <v>687</v>
      </c>
      <c r="C460" s="343"/>
      <c r="D460" s="343"/>
      <c r="E460" s="344"/>
      <c r="F460" s="345"/>
      <c r="G460" s="346"/>
    </row>
    <row r="461" spans="1:7" ht="20.100000000000001" customHeight="1" x14ac:dyDescent="0.2">
      <c r="A461" s="263"/>
      <c r="B461" s="177"/>
      <c r="C461" s="178" t="s">
        <v>825</v>
      </c>
      <c r="D461" s="179"/>
      <c r="E461" s="180"/>
      <c r="F461" s="181"/>
      <c r="G461" s="182"/>
    </row>
    <row r="462" spans="1:7" ht="20.100000000000001" customHeight="1" x14ac:dyDescent="0.2">
      <c r="A462" s="264"/>
      <c r="B462" s="183">
        <f t="shared" ref="B462:B473" si="60">IF(A462=0,0,VLOOKUP(A462,Tabla_Indices,2,FALSE))</f>
        <v>0</v>
      </c>
      <c r="C462" s="265"/>
      <c r="D462" s="266"/>
      <c r="E462" s="267"/>
      <c r="F462" s="268"/>
      <c r="G462" s="184">
        <f>ROUND(E462*F462,2)</f>
        <v>0</v>
      </c>
    </row>
    <row r="463" spans="1:7" ht="20.100000000000001" customHeight="1" x14ac:dyDescent="0.2">
      <c r="A463" s="269"/>
      <c r="B463" s="183">
        <f t="shared" si="60"/>
        <v>0</v>
      </c>
      <c r="C463" s="265"/>
      <c r="D463" s="266"/>
      <c r="E463" s="267"/>
      <c r="F463" s="268"/>
      <c r="G463" s="184">
        <f t="shared" ref="G463:G473" si="61">ROUND(E463*F463,2)</f>
        <v>0</v>
      </c>
    </row>
    <row r="464" spans="1:7" ht="20.100000000000001" customHeight="1" x14ac:dyDescent="0.2">
      <c r="A464" s="264"/>
      <c r="B464" s="183">
        <f t="shared" si="60"/>
        <v>0</v>
      </c>
      <c r="C464" s="265"/>
      <c r="D464" s="266"/>
      <c r="E464" s="267"/>
      <c r="F464" s="268"/>
      <c r="G464" s="184">
        <f t="shared" si="61"/>
        <v>0</v>
      </c>
    </row>
    <row r="465" spans="1:7" ht="20.100000000000001" customHeight="1" x14ac:dyDescent="0.2">
      <c r="A465" s="264"/>
      <c r="B465" s="183">
        <f t="shared" si="60"/>
        <v>0</v>
      </c>
      <c r="C465" s="265"/>
      <c r="D465" s="266"/>
      <c r="E465" s="267"/>
      <c r="F465" s="268"/>
      <c r="G465" s="184">
        <f t="shared" si="61"/>
        <v>0</v>
      </c>
    </row>
    <row r="466" spans="1:7" ht="20.100000000000001" customHeight="1" x14ac:dyDescent="0.2">
      <c r="A466" s="264"/>
      <c r="B466" s="183">
        <f t="shared" si="60"/>
        <v>0</v>
      </c>
      <c r="C466" s="265"/>
      <c r="D466" s="266"/>
      <c r="E466" s="270"/>
      <c r="F466" s="268"/>
      <c r="G466" s="184">
        <f t="shared" si="61"/>
        <v>0</v>
      </c>
    </row>
    <row r="467" spans="1:7" ht="20.100000000000001" customHeight="1" x14ac:dyDescent="0.2">
      <c r="A467" s="264"/>
      <c r="B467" s="183">
        <f t="shared" si="60"/>
        <v>0</v>
      </c>
      <c r="C467" s="265"/>
      <c r="D467" s="266"/>
      <c r="E467" s="270"/>
      <c r="F467" s="268"/>
      <c r="G467" s="184">
        <f t="shared" si="61"/>
        <v>0</v>
      </c>
    </row>
    <row r="468" spans="1:7" ht="20.100000000000001" customHeight="1" x14ac:dyDescent="0.2">
      <c r="A468" s="264"/>
      <c r="B468" s="183">
        <f t="shared" si="60"/>
        <v>0</v>
      </c>
      <c r="C468" s="265"/>
      <c r="D468" s="266"/>
      <c r="E468" s="267"/>
      <c r="F468" s="268"/>
      <c r="G468" s="184">
        <f t="shared" si="61"/>
        <v>0</v>
      </c>
    </row>
    <row r="469" spans="1:7" ht="20.100000000000001" customHeight="1" x14ac:dyDescent="0.2">
      <c r="A469" s="264"/>
      <c r="B469" s="183">
        <f t="shared" si="60"/>
        <v>0</v>
      </c>
      <c r="C469" s="265"/>
      <c r="D469" s="266"/>
      <c r="E469" s="267"/>
      <c r="F469" s="268"/>
      <c r="G469" s="184">
        <f t="shared" si="61"/>
        <v>0</v>
      </c>
    </row>
    <row r="470" spans="1:7" ht="20.100000000000001" customHeight="1" x14ac:dyDescent="0.2">
      <c r="A470" s="264"/>
      <c r="B470" s="183">
        <f t="shared" si="60"/>
        <v>0</v>
      </c>
      <c r="C470" s="265"/>
      <c r="D470" s="266"/>
      <c r="E470" s="267"/>
      <c r="F470" s="268"/>
      <c r="G470" s="184">
        <f t="shared" si="61"/>
        <v>0</v>
      </c>
    </row>
    <row r="471" spans="1:7" ht="20.100000000000001" customHeight="1" x14ac:dyDescent="0.2">
      <c r="A471" s="264"/>
      <c r="B471" s="183">
        <f t="shared" si="60"/>
        <v>0</v>
      </c>
      <c r="C471" s="265"/>
      <c r="D471" s="266"/>
      <c r="E471" s="267"/>
      <c r="F471" s="268"/>
      <c r="G471" s="184">
        <f t="shared" si="61"/>
        <v>0</v>
      </c>
    </row>
    <row r="472" spans="1:7" ht="20.100000000000001" customHeight="1" x14ac:dyDescent="0.2">
      <c r="A472" s="264"/>
      <c r="B472" s="183">
        <f t="shared" si="60"/>
        <v>0</v>
      </c>
      <c r="C472" s="265"/>
      <c r="D472" s="266"/>
      <c r="E472" s="267"/>
      <c r="F472" s="268"/>
      <c r="G472" s="184">
        <f t="shared" si="61"/>
        <v>0</v>
      </c>
    </row>
    <row r="473" spans="1:7" ht="20.100000000000001" customHeight="1" x14ac:dyDescent="0.2">
      <c r="A473" s="264"/>
      <c r="B473" s="183">
        <f t="shared" si="60"/>
        <v>0</v>
      </c>
      <c r="C473" s="265"/>
      <c r="D473" s="266"/>
      <c r="E473" s="267"/>
      <c r="F473" s="268"/>
      <c r="G473" s="184">
        <f t="shared" si="61"/>
        <v>0</v>
      </c>
    </row>
    <row r="474" spans="1:7" ht="20.100000000000001" customHeight="1" x14ac:dyDescent="0.2">
      <c r="A474" s="185"/>
      <c r="B474" s="171"/>
      <c r="C474" s="171"/>
      <c r="D474" s="166"/>
      <c r="E474" s="167"/>
      <c r="F474" s="186" t="s">
        <v>38</v>
      </c>
      <c r="G474" s="187">
        <f>SUBTOTAL(9,G462:G473)</f>
        <v>0</v>
      </c>
    </row>
    <row r="475" spans="1:7" ht="20.100000000000001" customHeight="1" x14ac:dyDescent="0.2">
      <c r="A475" s="185"/>
      <c r="B475" s="171"/>
      <c r="C475" s="188" t="s">
        <v>826</v>
      </c>
      <c r="D475" s="166"/>
      <c r="E475" s="167"/>
      <c r="F475" s="168"/>
      <c r="G475" s="189"/>
    </row>
    <row r="476" spans="1:7" ht="20.100000000000001" customHeight="1" x14ac:dyDescent="0.2">
      <c r="A476" s="264"/>
      <c r="B476" s="183">
        <f t="shared" ref="B476:B485" si="62">IF(A476=0,0,VLOOKUP(A476,Tabla_Indices,2,FALSE))</f>
        <v>0</v>
      </c>
      <c r="C476" s="271"/>
      <c r="D476" s="266"/>
      <c r="E476" s="267"/>
      <c r="F476" s="268"/>
      <c r="G476" s="184">
        <f>ROUND(E476*F476,2)</f>
        <v>0</v>
      </c>
    </row>
    <row r="477" spans="1:7" ht="20.100000000000001" customHeight="1" x14ac:dyDescent="0.2">
      <c r="A477" s="264"/>
      <c r="B477" s="183">
        <f t="shared" si="62"/>
        <v>0</v>
      </c>
      <c r="C477" s="265"/>
      <c r="D477" s="266"/>
      <c r="E477" s="267"/>
      <c r="F477" s="268"/>
      <c r="G477" s="184">
        <f>ROUND(E477*F477,2)</f>
        <v>0</v>
      </c>
    </row>
    <row r="478" spans="1:7" ht="20.100000000000001" customHeight="1" x14ac:dyDescent="0.2">
      <c r="A478" s="264"/>
      <c r="B478" s="183">
        <f t="shared" si="62"/>
        <v>0</v>
      </c>
      <c r="C478" s="265"/>
      <c r="D478" s="266"/>
      <c r="E478" s="267"/>
      <c r="F478" s="268"/>
      <c r="G478" s="184">
        <f t="shared" ref="G478:G485" si="63">ROUND(E478*F478,2)</f>
        <v>0</v>
      </c>
    </row>
    <row r="479" spans="1:7" ht="20.100000000000001" customHeight="1" x14ac:dyDescent="0.2">
      <c r="A479" s="264"/>
      <c r="B479" s="183">
        <f t="shared" si="62"/>
        <v>0</v>
      </c>
      <c r="C479" s="265"/>
      <c r="D479" s="266"/>
      <c r="E479" s="267"/>
      <c r="F479" s="268"/>
      <c r="G479" s="184">
        <f t="shared" si="63"/>
        <v>0</v>
      </c>
    </row>
    <row r="480" spans="1:7" ht="20.100000000000001" customHeight="1" x14ac:dyDescent="0.2">
      <c r="A480" s="264"/>
      <c r="B480" s="183">
        <f t="shared" si="62"/>
        <v>0</v>
      </c>
      <c r="C480" s="265"/>
      <c r="D480" s="266"/>
      <c r="E480" s="267"/>
      <c r="F480" s="268"/>
      <c r="G480" s="184">
        <f t="shared" si="63"/>
        <v>0</v>
      </c>
    </row>
    <row r="481" spans="1:7" ht="20.100000000000001" customHeight="1" x14ac:dyDescent="0.2">
      <c r="A481" s="264"/>
      <c r="B481" s="183">
        <f t="shared" si="62"/>
        <v>0</v>
      </c>
      <c r="C481" s="265"/>
      <c r="D481" s="266"/>
      <c r="E481" s="267"/>
      <c r="F481" s="268"/>
      <c r="G481" s="184">
        <f t="shared" si="63"/>
        <v>0</v>
      </c>
    </row>
    <row r="482" spans="1:7" ht="20.100000000000001" customHeight="1" x14ac:dyDescent="0.2">
      <c r="A482" s="264"/>
      <c r="B482" s="183">
        <f t="shared" si="62"/>
        <v>0</v>
      </c>
      <c r="C482" s="265"/>
      <c r="D482" s="266"/>
      <c r="E482" s="267"/>
      <c r="F482" s="268"/>
      <c r="G482" s="184">
        <f t="shared" si="63"/>
        <v>0</v>
      </c>
    </row>
    <row r="483" spans="1:7" ht="20.100000000000001" customHeight="1" x14ac:dyDescent="0.2">
      <c r="A483" s="264"/>
      <c r="B483" s="183">
        <f t="shared" si="62"/>
        <v>0</v>
      </c>
      <c r="C483" s="265"/>
      <c r="D483" s="266"/>
      <c r="E483" s="267"/>
      <c r="F483" s="268"/>
      <c r="G483" s="184">
        <f t="shared" si="63"/>
        <v>0</v>
      </c>
    </row>
    <row r="484" spans="1:7" ht="20.100000000000001" customHeight="1" x14ac:dyDescent="0.2">
      <c r="A484" s="264"/>
      <c r="B484" s="183">
        <f t="shared" si="62"/>
        <v>0</v>
      </c>
      <c r="C484" s="265"/>
      <c r="D484" s="266"/>
      <c r="E484" s="267"/>
      <c r="F484" s="268"/>
      <c r="G484" s="184">
        <f t="shared" si="63"/>
        <v>0</v>
      </c>
    </row>
    <row r="485" spans="1:7" ht="20.100000000000001" customHeight="1" x14ac:dyDescent="0.2">
      <c r="A485" s="264"/>
      <c r="B485" s="183">
        <f t="shared" si="62"/>
        <v>0</v>
      </c>
      <c r="C485" s="265"/>
      <c r="D485" s="266"/>
      <c r="E485" s="267"/>
      <c r="F485" s="268"/>
      <c r="G485" s="184">
        <f t="shared" si="63"/>
        <v>0</v>
      </c>
    </row>
    <row r="486" spans="1:7" ht="20.100000000000001" customHeight="1" x14ac:dyDescent="0.2">
      <c r="A486" s="185"/>
      <c r="B486" s="171"/>
      <c r="C486" s="171"/>
      <c r="D486" s="166"/>
      <c r="E486" s="167"/>
      <c r="F486" s="186" t="s">
        <v>39</v>
      </c>
      <c r="G486" s="187">
        <f>SUBTOTAL(9,G476:G485)</f>
        <v>0</v>
      </c>
    </row>
    <row r="487" spans="1:7" ht="20.100000000000001" customHeight="1" x14ac:dyDescent="0.2">
      <c r="A487" s="185"/>
      <c r="B487" s="171"/>
      <c r="C487" s="188" t="s">
        <v>827</v>
      </c>
      <c r="D487" s="166"/>
      <c r="E487" s="167"/>
      <c r="F487" s="171"/>
      <c r="G487" s="189"/>
    </row>
    <row r="488" spans="1:7" ht="20.100000000000001" customHeight="1" x14ac:dyDescent="0.2">
      <c r="A488" s="264"/>
      <c r="B488" s="183">
        <f t="shared" ref="B488:B496" si="64">IF(A488=0,0,VLOOKUP(A488,Tabla_Indices,2,FALSE))</f>
        <v>0</v>
      </c>
      <c r="C488" s="265"/>
      <c r="D488" s="266"/>
      <c r="E488" s="267"/>
      <c r="F488" s="272"/>
      <c r="G488" s="190">
        <f>ROUND(E488*F488,2)</f>
        <v>0</v>
      </c>
    </row>
    <row r="489" spans="1:7" ht="20.100000000000001" customHeight="1" x14ac:dyDescent="0.2">
      <c r="A489" s="264"/>
      <c r="B489" s="183">
        <f t="shared" si="64"/>
        <v>0</v>
      </c>
      <c r="C489" s="271"/>
      <c r="D489" s="266"/>
      <c r="E489" s="267"/>
      <c r="F489" s="268"/>
      <c r="G489" s="190">
        <f>ROUND(E489*F489,2)</f>
        <v>0</v>
      </c>
    </row>
    <row r="490" spans="1:7" ht="20.100000000000001" customHeight="1" x14ac:dyDescent="0.2">
      <c r="A490" s="264"/>
      <c r="B490" s="183">
        <f t="shared" si="64"/>
        <v>0</v>
      </c>
      <c r="C490" s="273"/>
      <c r="D490" s="266"/>
      <c r="E490" s="267"/>
      <c r="F490" s="268"/>
      <c r="G490" s="190">
        <f>ROUND(E490*F490,2)</f>
        <v>0</v>
      </c>
    </row>
    <row r="491" spans="1:7" ht="20.100000000000001" customHeight="1" x14ac:dyDescent="0.2">
      <c r="A491" s="264"/>
      <c r="B491" s="183">
        <f t="shared" si="64"/>
        <v>0</v>
      </c>
      <c r="C491" s="273"/>
      <c r="D491" s="266"/>
      <c r="E491" s="267"/>
      <c r="F491" s="268"/>
      <c r="G491" s="190">
        <f>ROUND(E491*F491,2)</f>
        <v>0</v>
      </c>
    </row>
    <row r="492" spans="1:7" ht="20.100000000000001" customHeight="1" x14ac:dyDescent="0.2">
      <c r="A492" s="264"/>
      <c r="B492" s="183">
        <f t="shared" si="64"/>
        <v>0</v>
      </c>
      <c r="C492" s="273"/>
      <c r="D492" s="266"/>
      <c r="E492" s="267"/>
      <c r="F492" s="268"/>
      <c r="G492" s="190">
        <f t="shared" ref="G492:G496" si="65">ROUND(E492*F492,2)</f>
        <v>0</v>
      </c>
    </row>
    <row r="493" spans="1:7" ht="20.100000000000001" customHeight="1" x14ac:dyDescent="0.2">
      <c r="A493" s="264"/>
      <c r="B493" s="183">
        <f t="shared" si="64"/>
        <v>0</v>
      </c>
      <c r="C493" s="273"/>
      <c r="D493" s="266"/>
      <c r="E493" s="267"/>
      <c r="F493" s="268"/>
      <c r="G493" s="190">
        <f t="shared" si="65"/>
        <v>0</v>
      </c>
    </row>
    <row r="494" spans="1:7" ht="20.100000000000001" customHeight="1" x14ac:dyDescent="0.2">
      <c r="A494" s="264"/>
      <c r="B494" s="183">
        <f t="shared" si="64"/>
        <v>0</v>
      </c>
      <c r="C494" s="265"/>
      <c r="D494" s="266"/>
      <c r="E494" s="267"/>
      <c r="F494" s="268"/>
      <c r="G494" s="190">
        <f t="shared" si="65"/>
        <v>0</v>
      </c>
    </row>
    <row r="495" spans="1:7" ht="20.100000000000001" customHeight="1" x14ac:dyDescent="0.2">
      <c r="A495" s="264"/>
      <c r="B495" s="183">
        <f t="shared" si="64"/>
        <v>0</v>
      </c>
      <c r="C495" s="265"/>
      <c r="D495" s="266"/>
      <c r="E495" s="267"/>
      <c r="F495" s="268"/>
      <c r="G495" s="190">
        <f t="shared" si="65"/>
        <v>0</v>
      </c>
    </row>
    <row r="496" spans="1:7" ht="20.100000000000001" customHeight="1" x14ac:dyDescent="0.2">
      <c r="A496" s="264"/>
      <c r="B496" s="183">
        <f t="shared" si="64"/>
        <v>0</v>
      </c>
      <c r="C496" s="265"/>
      <c r="D496" s="266"/>
      <c r="E496" s="267"/>
      <c r="F496" s="268"/>
      <c r="G496" s="190">
        <f t="shared" si="65"/>
        <v>0</v>
      </c>
    </row>
    <row r="497" spans="1:7" ht="20.100000000000001" customHeight="1" x14ac:dyDescent="0.2">
      <c r="A497" s="191"/>
      <c r="B497" s="166"/>
      <c r="C497" s="171"/>
      <c r="D497" s="166"/>
      <c r="E497" s="167"/>
      <c r="F497" s="186" t="s">
        <v>40</v>
      </c>
      <c r="G497" s="187">
        <f>SUBTOTAL(9,G488:G496)</f>
        <v>0</v>
      </c>
    </row>
    <row r="498" spans="1:7" ht="20.100000000000001" customHeight="1" thickBot="1" x14ac:dyDescent="0.25">
      <c r="A498" s="192"/>
      <c r="B498" s="193"/>
      <c r="C498" s="194"/>
      <c r="D498" s="193"/>
      <c r="E498" s="195"/>
      <c r="F498" s="196"/>
      <c r="G498" s="197"/>
    </row>
    <row r="499" spans="1:7" ht="20.100000000000001" customHeight="1" thickBot="1" x14ac:dyDescent="0.25">
      <c r="A499" s="246" t="str">
        <f>B457</f>
        <v>5-1</v>
      </c>
      <c r="B499" s="244" t="str">
        <f>C457</f>
        <v>Contrapiso armado e = 15 cm</v>
      </c>
      <c r="C499" s="198"/>
      <c r="D499" s="198" t="s">
        <v>41</v>
      </c>
      <c r="E499" s="199"/>
      <c r="F499" s="200" t="s">
        <v>42</v>
      </c>
      <c r="G499" s="201">
        <f>SUBTOTAL(9,G462:G498)</f>
        <v>0</v>
      </c>
    </row>
    <row r="500" spans="1:7" ht="20.100000000000001" customHeight="1" thickTop="1" thickBot="1" x14ac:dyDescent="0.25"/>
    <row r="501" spans="1:7" ht="20.100000000000001" customHeight="1" thickTop="1" x14ac:dyDescent="0.2">
      <c r="A501" s="338" t="s">
        <v>44</v>
      </c>
      <c r="B501" s="339"/>
      <c r="C501" s="339"/>
      <c r="D501" s="339"/>
      <c r="E501" s="339"/>
      <c r="F501" s="339"/>
      <c r="G501" s="340"/>
    </row>
    <row r="502" spans="1:7" ht="20.100000000000001" customHeight="1" x14ac:dyDescent="0.2">
      <c r="A502" s="156" t="s">
        <v>823</v>
      </c>
      <c r="B502" s="157" t="str">
        <f>Comitente</f>
        <v>DIRECCIÓN ARQUITECTURA</v>
      </c>
      <c r="C502" s="158"/>
      <c r="D502" s="159"/>
      <c r="E502" s="159"/>
      <c r="F502" s="160"/>
      <c r="G502" s="161"/>
    </row>
    <row r="503" spans="1:7" ht="20.100000000000001" customHeight="1" x14ac:dyDescent="0.2">
      <c r="A503" s="156" t="s">
        <v>824</v>
      </c>
      <c r="B503" s="157">
        <f>Contratista</f>
        <v>0</v>
      </c>
      <c r="C503" s="162"/>
      <c r="D503" s="162"/>
      <c r="E503" s="162"/>
      <c r="F503" s="157"/>
      <c r="G503" s="163"/>
    </row>
    <row r="504" spans="1:7" ht="20.100000000000001" customHeight="1" x14ac:dyDescent="0.2">
      <c r="A504" s="156" t="s">
        <v>31</v>
      </c>
      <c r="B504" s="157" t="str">
        <f>Obra</f>
        <v>ESCUELA DE CINE</v>
      </c>
      <c r="C504" s="162"/>
      <c r="D504" s="162"/>
      <c r="E504" s="162"/>
      <c r="F504" s="157" t="s">
        <v>45</v>
      </c>
      <c r="G504" s="163">
        <f>Fecha_Base</f>
        <v>42969</v>
      </c>
    </row>
    <row r="505" spans="1:7" ht="20.100000000000001" customHeight="1" x14ac:dyDescent="0.2">
      <c r="A505" s="164" t="s">
        <v>822</v>
      </c>
      <c r="B505" s="165" t="str">
        <f>Ubicación</f>
        <v>CALLE 25 DE MAYO</v>
      </c>
      <c r="C505" s="165"/>
      <c r="D505" s="166"/>
      <c r="E505" s="167"/>
      <c r="F505" s="168"/>
      <c r="G505" s="169"/>
    </row>
    <row r="506" spans="1:7" ht="20.100000000000001" customHeight="1" x14ac:dyDescent="0.2">
      <c r="A506" s="164" t="s">
        <v>46</v>
      </c>
      <c r="B506" s="274">
        <v>5</v>
      </c>
      <c r="C506" s="171" t="str">
        <f>IF(B506="","",VLOOKUP(B506,Computo_Presupuesto,2,FALSE))</f>
        <v>CONTRAPISOS Y CARPETAS</v>
      </c>
      <c r="D506" s="172"/>
      <c r="E506" s="167"/>
      <c r="F506" s="168"/>
      <c r="G506" s="169"/>
    </row>
    <row r="507" spans="1:7" ht="20.100000000000001" customHeight="1" x14ac:dyDescent="0.2">
      <c r="A507" s="164" t="s">
        <v>32</v>
      </c>
      <c r="B507" s="250" t="s">
        <v>1203</v>
      </c>
      <c r="C507" s="171" t="str">
        <f>IF(B507=0,"",VLOOKUP(B507,Computo_Presupuesto,2,FALSE))</f>
        <v>Carpeta sobre contrapiso</v>
      </c>
      <c r="D507" s="166"/>
      <c r="E507" s="167"/>
      <c r="F507" s="165" t="s">
        <v>33</v>
      </c>
      <c r="G507" s="173" t="str">
        <f>IF(B507=0,"",VLOOKUP(B507,Computo_Presupuesto,4,FALSE))</f>
        <v>m2</v>
      </c>
    </row>
    <row r="508" spans="1:7" ht="20.100000000000001" customHeight="1" x14ac:dyDescent="0.2">
      <c r="A508" s="164"/>
      <c r="B508" s="165"/>
      <c r="C508" s="171"/>
      <c r="D508" s="166"/>
      <c r="E508" s="167"/>
      <c r="F508" s="171"/>
      <c r="G508" s="174"/>
    </row>
    <row r="509" spans="1:7" ht="20.100000000000001" customHeight="1" x14ac:dyDescent="0.2">
      <c r="A509" s="341" t="s">
        <v>685</v>
      </c>
      <c r="B509" s="342"/>
      <c r="C509" s="343" t="s">
        <v>0</v>
      </c>
      <c r="D509" s="343" t="s">
        <v>34</v>
      </c>
      <c r="E509" s="344" t="s">
        <v>35</v>
      </c>
      <c r="F509" s="345" t="s">
        <v>36</v>
      </c>
      <c r="G509" s="346" t="s">
        <v>37</v>
      </c>
    </row>
    <row r="510" spans="1:7" s="15" customFormat="1" ht="20.100000000000001" customHeight="1" x14ac:dyDescent="0.2">
      <c r="A510" s="175" t="s">
        <v>686</v>
      </c>
      <c r="B510" s="176" t="s">
        <v>687</v>
      </c>
      <c r="C510" s="343"/>
      <c r="D510" s="343"/>
      <c r="E510" s="344"/>
      <c r="F510" s="345"/>
      <c r="G510" s="346"/>
    </row>
    <row r="511" spans="1:7" ht="20.100000000000001" customHeight="1" x14ac:dyDescent="0.2">
      <c r="A511" s="263"/>
      <c r="B511" s="177"/>
      <c r="C511" s="178" t="s">
        <v>825</v>
      </c>
      <c r="D511" s="179"/>
      <c r="E511" s="180"/>
      <c r="F511" s="181"/>
      <c r="G511" s="182"/>
    </row>
    <row r="512" spans="1:7" ht="20.100000000000001" customHeight="1" x14ac:dyDescent="0.2">
      <c r="A512" s="264"/>
      <c r="B512" s="183">
        <f t="shared" ref="B512:B523" si="66">IF(A512=0,0,VLOOKUP(A512,Tabla_Indices,2,FALSE))</f>
        <v>0</v>
      </c>
      <c r="C512" s="265"/>
      <c r="D512" s="266"/>
      <c r="E512" s="267"/>
      <c r="F512" s="268"/>
      <c r="G512" s="184">
        <f>ROUND(E512*F512,2)</f>
        <v>0</v>
      </c>
    </row>
    <row r="513" spans="1:7" ht="20.100000000000001" customHeight="1" x14ac:dyDescent="0.2">
      <c r="A513" s="269"/>
      <c r="B513" s="183">
        <f t="shared" si="66"/>
        <v>0</v>
      </c>
      <c r="C513" s="265"/>
      <c r="D513" s="266"/>
      <c r="E513" s="267"/>
      <c r="F513" s="268"/>
      <c r="G513" s="184">
        <f t="shared" ref="G513:G523" si="67">ROUND(E513*F513,2)</f>
        <v>0</v>
      </c>
    </row>
    <row r="514" spans="1:7" ht="20.100000000000001" customHeight="1" x14ac:dyDescent="0.2">
      <c r="A514" s="264"/>
      <c r="B514" s="183">
        <f t="shared" si="66"/>
        <v>0</v>
      </c>
      <c r="C514" s="265"/>
      <c r="D514" s="266"/>
      <c r="E514" s="267"/>
      <c r="F514" s="268"/>
      <c r="G514" s="184">
        <f t="shared" si="67"/>
        <v>0</v>
      </c>
    </row>
    <row r="515" spans="1:7" ht="20.100000000000001" customHeight="1" x14ac:dyDescent="0.2">
      <c r="A515" s="264"/>
      <c r="B515" s="183">
        <f t="shared" si="66"/>
        <v>0</v>
      </c>
      <c r="C515" s="265"/>
      <c r="D515" s="266"/>
      <c r="E515" s="267"/>
      <c r="F515" s="268"/>
      <c r="G515" s="184">
        <f t="shared" si="67"/>
        <v>0</v>
      </c>
    </row>
    <row r="516" spans="1:7" ht="20.100000000000001" customHeight="1" x14ac:dyDescent="0.2">
      <c r="A516" s="264"/>
      <c r="B516" s="183">
        <f t="shared" si="66"/>
        <v>0</v>
      </c>
      <c r="C516" s="265"/>
      <c r="D516" s="266"/>
      <c r="E516" s="270"/>
      <c r="F516" s="268"/>
      <c r="G516" s="184">
        <f t="shared" si="67"/>
        <v>0</v>
      </c>
    </row>
    <row r="517" spans="1:7" ht="20.100000000000001" customHeight="1" x14ac:dyDescent="0.2">
      <c r="A517" s="264"/>
      <c r="B517" s="183">
        <f t="shared" si="66"/>
        <v>0</v>
      </c>
      <c r="C517" s="265"/>
      <c r="D517" s="266"/>
      <c r="E517" s="270"/>
      <c r="F517" s="268"/>
      <c r="G517" s="184">
        <f t="shared" si="67"/>
        <v>0</v>
      </c>
    </row>
    <row r="518" spans="1:7" ht="20.100000000000001" customHeight="1" x14ac:dyDescent="0.2">
      <c r="A518" s="264"/>
      <c r="B518" s="183">
        <f t="shared" si="66"/>
        <v>0</v>
      </c>
      <c r="C518" s="265"/>
      <c r="D518" s="266"/>
      <c r="E518" s="267"/>
      <c r="F518" s="268"/>
      <c r="G518" s="184">
        <f t="shared" si="67"/>
        <v>0</v>
      </c>
    </row>
    <row r="519" spans="1:7" ht="20.100000000000001" customHeight="1" x14ac:dyDescent="0.2">
      <c r="A519" s="264"/>
      <c r="B519" s="183">
        <f t="shared" si="66"/>
        <v>0</v>
      </c>
      <c r="C519" s="265"/>
      <c r="D519" s="266"/>
      <c r="E519" s="267"/>
      <c r="F519" s="268"/>
      <c r="G519" s="184">
        <f t="shared" si="67"/>
        <v>0</v>
      </c>
    </row>
    <row r="520" spans="1:7" ht="20.100000000000001" customHeight="1" x14ac:dyDescent="0.2">
      <c r="A520" s="264"/>
      <c r="B520" s="183">
        <f t="shared" si="66"/>
        <v>0</v>
      </c>
      <c r="C520" s="265"/>
      <c r="D520" s="266"/>
      <c r="E520" s="267"/>
      <c r="F520" s="268"/>
      <c r="G520" s="184">
        <f t="shared" si="67"/>
        <v>0</v>
      </c>
    </row>
    <row r="521" spans="1:7" ht="20.100000000000001" customHeight="1" x14ac:dyDescent="0.2">
      <c r="A521" s="264"/>
      <c r="B521" s="183">
        <f t="shared" si="66"/>
        <v>0</v>
      </c>
      <c r="C521" s="265"/>
      <c r="D521" s="266"/>
      <c r="E521" s="267"/>
      <c r="F521" s="268"/>
      <c r="G521" s="184">
        <f t="shared" si="67"/>
        <v>0</v>
      </c>
    </row>
    <row r="522" spans="1:7" ht="20.100000000000001" customHeight="1" x14ac:dyDescent="0.2">
      <c r="A522" s="264"/>
      <c r="B522" s="183">
        <f t="shared" si="66"/>
        <v>0</v>
      </c>
      <c r="C522" s="265"/>
      <c r="D522" s="266"/>
      <c r="E522" s="267"/>
      <c r="F522" s="268"/>
      <c r="G522" s="184">
        <f t="shared" si="67"/>
        <v>0</v>
      </c>
    </row>
    <row r="523" spans="1:7" ht="20.100000000000001" customHeight="1" x14ac:dyDescent="0.2">
      <c r="A523" s="264"/>
      <c r="B523" s="183">
        <f t="shared" si="66"/>
        <v>0</v>
      </c>
      <c r="C523" s="265"/>
      <c r="D523" s="266"/>
      <c r="E523" s="267"/>
      <c r="F523" s="268"/>
      <c r="G523" s="184">
        <f t="shared" si="67"/>
        <v>0</v>
      </c>
    </row>
    <row r="524" spans="1:7" ht="20.100000000000001" customHeight="1" x14ac:dyDescent="0.2">
      <c r="A524" s="185"/>
      <c r="B524" s="171"/>
      <c r="C524" s="171"/>
      <c r="D524" s="166"/>
      <c r="E524" s="167"/>
      <c r="F524" s="186" t="s">
        <v>38</v>
      </c>
      <c r="G524" s="187">
        <f>SUBTOTAL(9,G512:G523)</f>
        <v>0</v>
      </c>
    </row>
    <row r="525" spans="1:7" ht="20.100000000000001" customHeight="1" x14ac:dyDescent="0.2">
      <c r="A525" s="185"/>
      <c r="B525" s="171"/>
      <c r="C525" s="188" t="s">
        <v>826</v>
      </c>
      <c r="D525" s="166"/>
      <c r="E525" s="167"/>
      <c r="F525" s="168"/>
      <c r="G525" s="189"/>
    </row>
    <row r="526" spans="1:7" ht="20.100000000000001" customHeight="1" x14ac:dyDescent="0.2">
      <c r="A526" s="264"/>
      <c r="B526" s="183">
        <f t="shared" ref="B526:B535" si="68">IF(A526=0,0,VLOOKUP(A526,Tabla_Indices,2,FALSE))</f>
        <v>0</v>
      </c>
      <c r="C526" s="271"/>
      <c r="D526" s="266"/>
      <c r="E526" s="267"/>
      <c r="F526" s="268"/>
      <c r="G526" s="184">
        <f>ROUND(E526*F526,2)</f>
        <v>0</v>
      </c>
    </row>
    <row r="527" spans="1:7" ht="20.100000000000001" customHeight="1" x14ac:dyDescent="0.2">
      <c r="A527" s="264"/>
      <c r="B527" s="183">
        <f t="shared" si="68"/>
        <v>0</v>
      </c>
      <c r="C527" s="265"/>
      <c r="D527" s="266"/>
      <c r="E527" s="267"/>
      <c r="F527" s="268"/>
      <c r="G527" s="184">
        <f>ROUND(E527*F527,2)</f>
        <v>0</v>
      </c>
    </row>
    <row r="528" spans="1:7" ht="20.100000000000001" customHeight="1" x14ac:dyDescent="0.2">
      <c r="A528" s="264"/>
      <c r="B528" s="183">
        <f t="shared" si="68"/>
        <v>0</v>
      </c>
      <c r="C528" s="265"/>
      <c r="D528" s="266"/>
      <c r="E528" s="267"/>
      <c r="F528" s="268"/>
      <c r="G528" s="184">
        <f t="shared" ref="G528:G535" si="69">ROUND(E528*F528,2)</f>
        <v>0</v>
      </c>
    </row>
    <row r="529" spans="1:7" ht="20.100000000000001" customHeight="1" x14ac:dyDescent="0.2">
      <c r="A529" s="264"/>
      <c r="B529" s="183">
        <f t="shared" si="68"/>
        <v>0</v>
      </c>
      <c r="C529" s="265"/>
      <c r="D529" s="266"/>
      <c r="E529" s="267"/>
      <c r="F529" s="268"/>
      <c r="G529" s="184">
        <f t="shared" si="69"/>
        <v>0</v>
      </c>
    </row>
    <row r="530" spans="1:7" ht="20.100000000000001" customHeight="1" x14ac:dyDescent="0.2">
      <c r="A530" s="264"/>
      <c r="B530" s="183">
        <f t="shared" si="68"/>
        <v>0</v>
      </c>
      <c r="C530" s="265"/>
      <c r="D530" s="266"/>
      <c r="E530" s="267"/>
      <c r="F530" s="268"/>
      <c r="G530" s="184">
        <f t="shared" si="69"/>
        <v>0</v>
      </c>
    </row>
    <row r="531" spans="1:7" ht="20.100000000000001" customHeight="1" x14ac:dyDescent="0.2">
      <c r="A531" s="264"/>
      <c r="B531" s="183">
        <f t="shared" si="68"/>
        <v>0</v>
      </c>
      <c r="C531" s="265"/>
      <c r="D531" s="266"/>
      <c r="E531" s="267"/>
      <c r="F531" s="268"/>
      <c r="G531" s="184">
        <f t="shared" si="69"/>
        <v>0</v>
      </c>
    </row>
    <row r="532" spans="1:7" ht="20.100000000000001" customHeight="1" x14ac:dyDescent="0.2">
      <c r="A532" s="264"/>
      <c r="B532" s="183">
        <f t="shared" si="68"/>
        <v>0</v>
      </c>
      <c r="C532" s="265"/>
      <c r="D532" s="266"/>
      <c r="E532" s="267"/>
      <c r="F532" s="268"/>
      <c r="G532" s="184">
        <f t="shared" si="69"/>
        <v>0</v>
      </c>
    </row>
    <row r="533" spans="1:7" ht="20.100000000000001" customHeight="1" x14ac:dyDescent="0.2">
      <c r="A533" s="264"/>
      <c r="B533" s="183">
        <f t="shared" si="68"/>
        <v>0</v>
      </c>
      <c r="C533" s="265"/>
      <c r="D533" s="266"/>
      <c r="E533" s="267"/>
      <c r="F533" s="268"/>
      <c r="G533" s="184">
        <f t="shared" si="69"/>
        <v>0</v>
      </c>
    </row>
    <row r="534" spans="1:7" ht="20.100000000000001" customHeight="1" x14ac:dyDescent="0.2">
      <c r="A534" s="264"/>
      <c r="B534" s="183">
        <f t="shared" si="68"/>
        <v>0</v>
      </c>
      <c r="C534" s="265"/>
      <c r="D534" s="266"/>
      <c r="E534" s="267"/>
      <c r="F534" s="268"/>
      <c r="G534" s="184">
        <f t="shared" si="69"/>
        <v>0</v>
      </c>
    </row>
    <row r="535" spans="1:7" ht="20.100000000000001" customHeight="1" x14ac:dyDescent="0.2">
      <c r="A535" s="264"/>
      <c r="B535" s="183">
        <f t="shared" si="68"/>
        <v>0</v>
      </c>
      <c r="C535" s="265"/>
      <c r="D535" s="266"/>
      <c r="E535" s="267"/>
      <c r="F535" s="268"/>
      <c r="G535" s="184">
        <f t="shared" si="69"/>
        <v>0</v>
      </c>
    </row>
    <row r="536" spans="1:7" ht="20.100000000000001" customHeight="1" x14ac:dyDescent="0.2">
      <c r="A536" s="185"/>
      <c r="B536" s="171"/>
      <c r="C536" s="171"/>
      <c r="D536" s="166"/>
      <c r="E536" s="167"/>
      <c r="F536" s="186" t="s">
        <v>39</v>
      </c>
      <c r="G536" s="187">
        <f>SUBTOTAL(9,G526:G535)</f>
        <v>0</v>
      </c>
    </row>
    <row r="537" spans="1:7" ht="20.100000000000001" customHeight="1" x14ac:dyDescent="0.2">
      <c r="A537" s="185"/>
      <c r="B537" s="171"/>
      <c r="C537" s="188" t="s">
        <v>827</v>
      </c>
      <c r="D537" s="166"/>
      <c r="E537" s="167"/>
      <c r="F537" s="171"/>
      <c r="G537" s="189"/>
    </row>
    <row r="538" spans="1:7" ht="20.100000000000001" customHeight="1" x14ac:dyDescent="0.2">
      <c r="A538" s="264"/>
      <c r="B538" s="183">
        <f t="shared" ref="B538:B546" si="70">IF(A538=0,0,VLOOKUP(A538,Tabla_Indices,2,FALSE))</f>
        <v>0</v>
      </c>
      <c r="C538" s="265"/>
      <c r="D538" s="266"/>
      <c r="E538" s="267"/>
      <c r="F538" s="272"/>
      <c r="G538" s="190">
        <f>ROUND(E538*F538,2)</f>
        <v>0</v>
      </c>
    </row>
    <row r="539" spans="1:7" ht="20.100000000000001" customHeight="1" x14ac:dyDescent="0.2">
      <c r="A539" s="264"/>
      <c r="B539" s="183">
        <f t="shared" si="70"/>
        <v>0</v>
      </c>
      <c r="C539" s="271"/>
      <c r="D539" s="266"/>
      <c r="E539" s="267"/>
      <c r="F539" s="268"/>
      <c r="G539" s="190">
        <f>ROUND(E539*F539,2)</f>
        <v>0</v>
      </c>
    </row>
    <row r="540" spans="1:7" ht="20.100000000000001" customHeight="1" x14ac:dyDescent="0.2">
      <c r="A540" s="264"/>
      <c r="B540" s="183">
        <f t="shared" si="70"/>
        <v>0</v>
      </c>
      <c r="C540" s="273"/>
      <c r="D540" s="266"/>
      <c r="E540" s="267"/>
      <c r="F540" s="268"/>
      <c r="G540" s="190">
        <f>ROUND(E540*F540,2)</f>
        <v>0</v>
      </c>
    </row>
    <row r="541" spans="1:7" ht="20.100000000000001" customHeight="1" x14ac:dyDescent="0.2">
      <c r="A541" s="264"/>
      <c r="B541" s="183">
        <f t="shared" si="70"/>
        <v>0</v>
      </c>
      <c r="C541" s="273"/>
      <c r="D541" s="266"/>
      <c r="E541" s="267"/>
      <c r="F541" s="268"/>
      <c r="G541" s="190">
        <f>ROUND(E541*F541,2)</f>
        <v>0</v>
      </c>
    </row>
    <row r="542" spans="1:7" ht="20.100000000000001" customHeight="1" x14ac:dyDescent="0.2">
      <c r="A542" s="264"/>
      <c r="B542" s="183">
        <f t="shared" si="70"/>
        <v>0</v>
      </c>
      <c r="C542" s="273"/>
      <c r="D542" s="266"/>
      <c r="E542" s="267"/>
      <c r="F542" s="268"/>
      <c r="G542" s="190">
        <f t="shared" ref="G542:G546" si="71">ROUND(E542*F542,2)</f>
        <v>0</v>
      </c>
    </row>
    <row r="543" spans="1:7" ht="20.100000000000001" customHeight="1" x14ac:dyDescent="0.2">
      <c r="A543" s="264"/>
      <c r="B543" s="183">
        <f t="shared" si="70"/>
        <v>0</v>
      </c>
      <c r="C543" s="273"/>
      <c r="D543" s="266"/>
      <c r="E543" s="267"/>
      <c r="F543" s="268"/>
      <c r="G543" s="190">
        <f t="shared" si="71"/>
        <v>0</v>
      </c>
    </row>
    <row r="544" spans="1:7" ht="20.100000000000001" customHeight="1" x14ac:dyDescent="0.2">
      <c r="A544" s="264"/>
      <c r="B544" s="183">
        <f t="shared" si="70"/>
        <v>0</v>
      </c>
      <c r="C544" s="265"/>
      <c r="D544" s="266"/>
      <c r="E544" s="267"/>
      <c r="F544" s="268"/>
      <c r="G544" s="190">
        <f t="shared" si="71"/>
        <v>0</v>
      </c>
    </row>
    <row r="545" spans="1:7" ht="20.100000000000001" customHeight="1" x14ac:dyDescent="0.2">
      <c r="A545" s="264"/>
      <c r="B545" s="183">
        <f t="shared" si="70"/>
        <v>0</v>
      </c>
      <c r="C545" s="265"/>
      <c r="D545" s="266"/>
      <c r="E545" s="267"/>
      <c r="F545" s="268"/>
      <c r="G545" s="190">
        <f t="shared" si="71"/>
        <v>0</v>
      </c>
    </row>
    <row r="546" spans="1:7" ht="20.100000000000001" customHeight="1" x14ac:dyDescent="0.2">
      <c r="A546" s="264"/>
      <c r="B546" s="183">
        <f t="shared" si="70"/>
        <v>0</v>
      </c>
      <c r="C546" s="265"/>
      <c r="D546" s="266"/>
      <c r="E546" s="267"/>
      <c r="F546" s="268"/>
      <c r="G546" s="190">
        <f t="shared" si="71"/>
        <v>0</v>
      </c>
    </row>
    <row r="547" spans="1:7" ht="20.100000000000001" customHeight="1" x14ac:dyDescent="0.2">
      <c r="A547" s="245"/>
      <c r="B547" s="166"/>
      <c r="C547" s="171"/>
      <c r="D547" s="166"/>
      <c r="E547" s="167"/>
      <c r="F547" s="186" t="s">
        <v>40</v>
      </c>
      <c r="G547" s="187">
        <f>SUBTOTAL(9,G538:G546)</f>
        <v>0</v>
      </c>
    </row>
    <row r="548" spans="1:7" ht="20.100000000000001" customHeight="1" thickBot="1" x14ac:dyDescent="0.25">
      <c r="A548" s="192"/>
      <c r="B548" s="193"/>
      <c r="C548" s="194"/>
      <c r="D548" s="193"/>
      <c r="E548" s="195"/>
      <c r="F548" s="196"/>
      <c r="G548" s="197"/>
    </row>
    <row r="549" spans="1:7" ht="20.100000000000001" customHeight="1" thickBot="1" x14ac:dyDescent="0.25">
      <c r="A549" s="246" t="str">
        <f>B507</f>
        <v>5-2</v>
      </c>
      <c r="B549" s="244" t="str">
        <f>C507</f>
        <v>Carpeta sobre contrapiso</v>
      </c>
      <c r="C549" s="198"/>
      <c r="D549" s="198" t="s">
        <v>41</v>
      </c>
      <c r="E549" s="199"/>
      <c r="F549" s="200" t="s">
        <v>42</v>
      </c>
      <c r="G549" s="201">
        <f>SUBTOTAL(9,G512:G548)</f>
        <v>0</v>
      </c>
    </row>
    <row r="550" spans="1:7" ht="20.100000000000001" customHeight="1" thickTop="1" thickBot="1" x14ac:dyDescent="0.25"/>
    <row r="551" spans="1:7" ht="20.100000000000001" customHeight="1" thickTop="1" x14ac:dyDescent="0.2">
      <c r="A551" s="338" t="s">
        <v>44</v>
      </c>
      <c r="B551" s="339"/>
      <c r="C551" s="339"/>
      <c r="D551" s="339"/>
      <c r="E551" s="339"/>
      <c r="F551" s="339"/>
      <c r="G551" s="340"/>
    </row>
    <row r="552" spans="1:7" ht="20.100000000000001" customHeight="1" x14ac:dyDescent="0.2">
      <c r="A552" s="156" t="s">
        <v>823</v>
      </c>
      <c r="B552" s="157" t="str">
        <f>Comitente</f>
        <v>DIRECCIÓN ARQUITECTURA</v>
      </c>
      <c r="C552" s="158"/>
      <c r="D552" s="159"/>
      <c r="E552" s="159"/>
      <c r="F552" s="160"/>
      <c r="G552" s="161"/>
    </row>
    <row r="553" spans="1:7" ht="20.100000000000001" customHeight="1" x14ac:dyDescent="0.2">
      <c r="A553" s="156" t="s">
        <v>824</v>
      </c>
      <c r="B553" s="157">
        <f>Contratista</f>
        <v>0</v>
      </c>
      <c r="C553" s="162"/>
      <c r="D553" s="162"/>
      <c r="E553" s="162"/>
      <c r="F553" s="157"/>
      <c r="G553" s="163"/>
    </row>
    <row r="554" spans="1:7" ht="20.100000000000001" customHeight="1" x14ac:dyDescent="0.2">
      <c r="A554" s="156" t="s">
        <v>31</v>
      </c>
      <c r="B554" s="157" t="str">
        <f>Obra</f>
        <v>ESCUELA DE CINE</v>
      </c>
      <c r="C554" s="162"/>
      <c r="D554" s="162"/>
      <c r="E554" s="162"/>
      <c r="F554" s="157" t="s">
        <v>45</v>
      </c>
      <c r="G554" s="163">
        <f>Fecha_Base</f>
        <v>42969</v>
      </c>
    </row>
    <row r="555" spans="1:7" ht="20.100000000000001" customHeight="1" x14ac:dyDescent="0.2">
      <c r="A555" s="164" t="s">
        <v>822</v>
      </c>
      <c r="B555" s="165" t="str">
        <f>Ubicación</f>
        <v>CALLE 25 DE MAYO</v>
      </c>
      <c r="C555" s="165"/>
      <c r="D555" s="166"/>
      <c r="E555" s="167"/>
      <c r="F555" s="168"/>
      <c r="G555" s="169"/>
    </row>
    <row r="556" spans="1:7" ht="20.100000000000001" customHeight="1" x14ac:dyDescent="0.2">
      <c r="A556" s="164" t="s">
        <v>46</v>
      </c>
      <c r="B556" s="274">
        <v>6</v>
      </c>
      <c r="C556" s="171" t="str">
        <f>IF(B556="","",VLOOKUP(B556,Computo_Presupuesto,2,FALSE))</f>
        <v>AISLACIONES</v>
      </c>
      <c r="D556" s="172"/>
      <c r="E556" s="167"/>
      <c r="F556" s="168"/>
      <c r="G556" s="169"/>
    </row>
    <row r="557" spans="1:7" ht="20.100000000000001" customHeight="1" x14ac:dyDescent="0.2">
      <c r="A557" s="164" t="s">
        <v>32</v>
      </c>
      <c r="B557" s="250" t="s">
        <v>1204</v>
      </c>
      <c r="C557" s="171" t="str">
        <f>IF(B557=0,"",VLOOKUP(B557,Computo_Presupuesto,2,FALSE))</f>
        <v>Aislación contra el salitre</v>
      </c>
      <c r="D557" s="166"/>
      <c r="E557" s="167"/>
      <c r="F557" s="165" t="s">
        <v>33</v>
      </c>
      <c r="G557" s="173" t="str">
        <f>IF(B557=0,"",VLOOKUP(B557,Computo_Presupuesto,4,FALSE))</f>
        <v>m2</v>
      </c>
    </row>
    <row r="558" spans="1:7" ht="20.100000000000001" customHeight="1" x14ac:dyDescent="0.2">
      <c r="A558" s="164"/>
      <c r="B558" s="165"/>
      <c r="C558" s="171"/>
      <c r="D558" s="166"/>
      <c r="E558" s="167"/>
      <c r="F558" s="171"/>
      <c r="G558" s="174"/>
    </row>
    <row r="559" spans="1:7" ht="20.100000000000001" customHeight="1" x14ac:dyDescent="0.2">
      <c r="A559" s="341" t="s">
        <v>685</v>
      </c>
      <c r="B559" s="342"/>
      <c r="C559" s="343" t="s">
        <v>0</v>
      </c>
      <c r="D559" s="343" t="s">
        <v>34</v>
      </c>
      <c r="E559" s="344" t="s">
        <v>35</v>
      </c>
      <c r="F559" s="345" t="s">
        <v>36</v>
      </c>
      <c r="G559" s="346" t="s">
        <v>37</v>
      </c>
    </row>
    <row r="560" spans="1:7" ht="20.100000000000001" customHeight="1" x14ac:dyDescent="0.2">
      <c r="A560" s="175" t="s">
        <v>686</v>
      </c>
      <c r="B560" s="176" t="s">
        <v>687</v>
      </c>
      <c r="C560" s="343"/>
      <c r="D560" s="343"/>
      <c r="E560" s="344"/>
      <c r="F560" s="345"/>
      <c r="G560" s="346"/>
    </row>
    <row r="561" spans="1:7" ht="20.100000000000001" customHeight="1" x14ac:dyDescent="0.2">
      <c r="A561" s="263"/>
      <c r="B561" s="177"/>
      <c r="C561" s="178" t="s">
        <v>825</v>
      </c>
      <c r="D561" s="179"/>
      <c r="E561" s="180"/>
      <c r="F561" s="181"/>
      <c r="G561" s="182"/>
    </row>
    <row r="562" spans="1:7" ht="20.100000000000001" customHeight="1" x14ac:dyDescent="0.2">
      <c r="A562" s="264"/>
      <c r="B562" s="183">
        <f t="shared" ref="B562:B573" si="72">IF(A562=0,0,VLOOKUP(A562,Tabla_Indices,2,FALSE))</f>
        <v>0</v>
      </c>
      <c r="C562" s="265"/>
      <c r="D562" s="266"/>
      <c r="E562" s="267"/>
      <c r="F562" s="268"/>
      <c r="G562" s="184">
        <f>ROUND(E562*F562,2)</f>
        <v>0</v>
      </c>
    </row>
    <row r="563" spans="1:7" ht="20.100000000000001" customHeight="1" x14ac:dyDescent="0.2">
      <c r="A563" s="269"/>
      <c r="B563" s="183">
        <f t="shared" si="72"/>
        <v>0</v>
      </c>
      <c r="C563" s="265"/>
      <c r="D563" s="266"/>
      <c r="E563" s="267"/>
      <c r="F563" s="268"/>
      <c r="G563" s="184">
        <f t="shared" ref="G563:G573" si="73">ROUND(E563*F563,2)</f>
        <v>0</v>
      </c>
    </row>
    <row r="564" spans="1:7" ht="20.100000000000001" customHeight="1" x14ac:dyDescent="0.2">
      <c r="A564" s="264"/>
      <c r="B564" s="183">
        <f t="shared" si="72"/>
        <v>0</v>
      </c>
      <c r="C564" s="265"/>
      <c r="D564" s="266"/>
      <c r="E564" s="267"/>
      <c r="F564" s="268"/>
      <c r="G564" s="184">
        <f t="shared" si="73"/>
        <v>0</v>
      </c>
    </row>
    <row r="565" spans="1:7" ht="20.100000000000001" customHeight="1" x14ac:dyDescent="0.2">
      <c r="A565" s="264"/>
      <c r="B565" s="183">
        <f t="shared" si="72"/>
        <v>0</v>
      </c>
      <c r="C565" s="265"/>
      <c r="D565" s="266"/>
      <c r="E565" s="267"/>
      <c r="F565" s="268"/>
      <c r="G565" s="184">
        <f t="shared" si="73"/>
        <v>0</v>
      </c>
    </row>
    <row r="566" spans="1:7" ht="20.100000000000001" customHeight="1" x14ac:dyDescent="0.2">
      <c r="A566" s="264"/>
      <c r="B566" s="183">
        <f t="shared" si="72"/>
        <v>0</v>
      </c>
      <c r="C566" s="265"/>
      <c r="D566" s="266"/>
      <c r="E566" s="270"/>
      <c r="F566" s="268"/>
      <c r="G566" s="184">
        <f t="shared" si="73"/>
        <v>0</v>
      </c>
    </row>
    <row r="567" spans="1:7" ht="20.100000000000001" customHeight="1" x14ac:dyDescent="0.2">
      <c r="A567" s="264"/>
      <c r="B567" s="183">
        <f t="shared" si="72"/>
        <v>0</v>
      </c>
      <c r="C567" s="265"/>
      <c r="D567" s="266"/>
      <c r="E567" s="270"/>
      <c r="F567" s="268"/>
      <c r="G567" s="184">
        <f t="shared" si="73"/>
        <v>0</v>
      </c>
    </row>
    <row r="568" spans="1:7" ht="20.100000000000001" customHeight="1" x14ac:dyDescent="0.2">
      <c r="A568" s="264"/>
      <c r="B568" s="183">
        <f t="shared" si="72"/>
        <v>0</v>
      </c>
      <c r="C568" s="265"/>
      <c r="D568" s="266"/>
      <c r="E568" s="267"/>
      <c r="F568" s="268"/>
      <c r="G568" s="184">
        <f t="shared" si="73"/>
        <v>0</v>
      </c>
    </row>
    <row r="569" spans="1:7" ht="20.100000000000001" customHeight="1" x14ac:dyDescent="0.2">
      <c r="A569" s="264"/>
      <c r="B569" s="183">
        <f t="shared" si="72"/>
        <v>0</v>
      </c>
      <c r="C569" s="265"/>
      <c r="D569" s="266"/>
      <c r="E569" s="267"/>
      <c r="F569" s="268"/>
      <c r="G569" s="184">
        <f t="shared" si="73"/>
        <v>0</v>
      </c>
    </row>
    <row r="570" spans="1:7" ht="20.100000000000001" customHeight="1" x14ac:dyDescent="0.2">
      <c r="A570" s="264"/>
      <c r="B570" s="183">
        <f t="shared" si="72"/>
        <v>0</v>
      </c>
      <c r="C570" s="265"/>
      <c r="D570" s="266"/>
      <c r="E570" s="267"/>
      <c r="F570" s="268"/>
      <c r="G570" s="184">
        <f t="shared" si="73"/>
        <v>0</v>
      </c>
    </row>
    <row r="571" spans="1:7" ht="20.100000000000001" customHeight="1" x14ac:dyDescent="0.2">
      <c r="A571" s="264"/>
      <c r="B571" s="183">
        <f t="shared" si="72"/>
        <v>0</v>
      </c>
      <c r="C571" s="265"/>
      <c r="D571" s="266"/>
      <c r="E571" s="267"/>
      <c r="F571" s="268"/>
      <c r="G571" s="184">
        <f t="shared" si="73"/>
        <v>0</v>
      </c>
    </row>
    <row r="572" spans="1:7" ht="20.100000000000001" customHeight="1" x14ac:dyDescent="0.2">
      <c r="A572" s="264"/>
      <c r="B572" s="183">
        <f t="shared" si="72"/>
        <v>0</v>
      </c>
      <c r="C572" s="265"/>
      <c r="D572" s="266"/>
      <c r="E572" s="267"/>
      <c r="F572" s="268"/>
      <c r="G572" s="184">
        <f t="shared" si="73"/>
        <v>0</v>
      </c>
    </row>
    <row r="573" spans="1:7" ht="20.100000000000001" customHeight="1" x14ac:dyDescent="0.2">
      <c r="A573" s="264"/>
      <c r="B573" s="183">
        <f t="shared" si="72"/>
        <v>0</v>
      </c>
      <c r="C573" s="265"/>
      <c r="D573" s="266"/>
      <c r="E573" s="267"/>
      <c r="F573" s="268"/>
      <c r="G573" s="184">
        <f t="shared" si="73"/>
        <v>0</v>
      </c>
    </row>
    <row r="574" spans="1:7" ht="20.100000000000001" customHeight="1" x14ac:dyDescent="0.2">
      <c r="A574" s="185"/>
      <c r="B574" s="171"/>
      <c r="C574" s="171"/>
      <c r="D574" s="166"/>
      <c r="E574" s="167"/>
      <c r="F574" s="186" t="s">
        <v>38</v>
      </c>
      <c r="G574" s="187">
        <f>SUBTOTAL(9,G562:G573)</f>
        <v>0</v>
      </c>
    </row>
    <row r="575" spans="1:7" ht="20.100000000000001" customHeight="1" x14ac:dyDescent="0.2">
      <c r="A575" s="185"/>
      <c r="B575" s="171"/>
      <c r="C575" s="188" t="s">
        <v>826</v>
      </c>
      <c r="D575" s="166"/>
      <c r="E575" s="167"/>
      <c r="F575" s="168"/>
      <c r="G575" s="189"/>
    </row>
    <row r="576" spans="1:7" ht="20.100000000000001" customHeight="1" x14ac:dyDescent="0.2">
      <c r="A576" s="264"/>
      <c r="B576" s="183">
        <f t="shared" ref="B576:B585" si="74">IF(A576=0,0,VLOOKUP(A576,Tabla_Indices,2,FALSE))</f>
        <v>0</v>
      </c>
      <c r="C576" s="271"/>
      <c r="D576" s="266"/>
      <c r="E576" s="267"/>
      <c r="F576" s="268"/>
      <c r="G576" s="184">
        <f>ROUND(E576*F576,2)</f>
        <v>0</v>
      </c>
    </row>
    <row r="577" spans="1:7" ht="20.100000000000001" customHeight="1" x14ac:dyDescent="0.2">
      <c r="A577" s="264"/>
      <c r="B577" s="183">
        <f t="shared" si="74"/>
        <v>0</v>
      </c>
      <c r="C577" s="265"/>
      <c r="D577" s="266"/>
      <c r="E577" s="267"/>
      <c r="F577" s="268"/>
      <c r="G577" s="184">
        <f>ROUND(E577*F577,2)</f>
        <v>0</v>
      </c>
    </row>
    <row r="578" spans="1:7" ht="20.100000000000001" customHeight="1" x14ac:dyDescent="0.2">
      <c r="A578" s="264"/>
      <c r="B578" s="183">
        <f t="shared" si="74"/>
        <v>0</v>
      </c>
      <c r="C578" s="265"/>
      <c r="D578" s="266"/>
      <c r="E578" s="267"/>
      <c r="F578" s="268"/>
      <c r="G578" s="184">
        <f t="shared" ref="G578:G585" si="75">ROUND(E578*F578,2)</f>
        <v>0</v>
      </c>
    </row>
    <row r="579" spans="1:7" ht="20.100000000000001" customHeight="1" x14ac:dyDescent="0.2">
      <c r="A579" s="264"/>
      <c r="B579" s="183">
        <f t="shared" si="74"/>
        <v>0</v>
      </c>
      <c r="C579" s="265"/>
      <c r="D579" s="266"/>
      <c r="E579" s="267"/>
      <c r="F579" s="268"/>
      <c r="G579" s="184">
        <f t="shared" si="75"/>
        <v>0</v>
      </c>
    </row>
    <row r="580" spans="1:7" ht="20.100000000000001" customHeight="1" x14ac:dyDescent="0.2">
      <c r="A580" s="264"/>
      <c r="B580" s="183">
        <f t="shared" si="74"/>
        <v>0</v>
      </c>
      <c r="C580" s="265"/>
      <c r="D580" s="266"/>
      <c r="E580" s="267"/>
      <c r="F580" s="268"/>
      <c r="G580" s="184">
        <f t="shared" si="75"/>
        <v>0</v>
      </c>
    </row>
    <row r="581" spans="1:7" ht="20.100000000000001" customHeight="1" x14ac:dyDescent="0.2">
      <c r="A581" s="264"/>
      <c r="B581" s="183">
        <f t="shared" si="74"/>
        <v>0</v>
      </c>
      <c r="C581" s="265"/>
      <c r="D581" s="266"/>
      <c r="E581" s="267"/>
      <c r="F581" s="268"/>
      <c r="G581" s="184">
        <f t="shared" si="75"/>
        <v>0</v>
      </c>
    </row>
    <row r="582" spans="1:7" ht="20.100000000000001" customHeight="1" x14ac:dyDescent="0.2">
      <c r="A582" s="264"/>
      <c r="B582" s="183">
        <f t="shared" si="74"/>
        <v>0</v>
      </c>
      <c r="C582" s="265"/>
      <c r="D582" s="266"/>
      <c r="E582" s="267"/>
      <c r="F582" s="268"/>
      <c r="G582" s="184">
        <f t="shared" si="75"/>
        <v>0</v>
      </c>
    </row>
    <row r="583" spans="1:7" ht="20.100000000000001" customHeight="1" x14ac:dyDescent="0.2">
      <c r="A583" s="264"/>
      <c r="B583" s="183">
        <f t="shared" si="74"/>
        <v>0</v>
      </c>
      <c r="C583" s="265"/>
      <c r="D583" s="266"/>
      <c r="E583" s="267"/>
      <c r="F583" s="268"/>
      <c r="G583" s="184">
        <f t="shared" si="75"/>
        <v>0</v>
      </c>
    </row>
    <row r="584" spans="1:7" ht="20.100000000000001" customHeight="1" x14ac:dyDescent="0.2">
      <c r="A584" s="264"/>
      <c r="B584" s="183">
        <f t="shared" si="74"/>
        <v>0</v>
      </c>
      <c r="C584" s="265"/>
      <c r="D584" s="266"/>
      <c r="E584" s="267"/>
      <c r="F584" s="268"/>
      <c r="G584" s="184">
        <f t="shared" si="75"/>
        <v>0</v>
      </c>
    </row>
    <row r="585" spans="1:7" ht="20.100000000000001" customHeight="1" x14ac:dyDescent="0.2">
      <c r="A585" s="264"/>
      <c r="B585" s="183">
        <f t="shared" si="74"/>
        <v>0</v>
      </c>
      <c r="C585" s="265"/>
      <c r="D585" s="266"/>
      <c r="E585" s="267"/>
      <c r="F585" s="268"/>
      <c r="G585" s="184">
        <f t="shared" si="75"/>
        <v>0</v>
      </c>
    </row>
    <row r="586" spans="1:7" ht="20.100000000000001" customHeight="1" x14ac:dyDescent="0.2">
      <c r="A586" s="185"/>
      <c r="B586" s="171"/>
      <c r="C586" s="171"/>
      <c r="D586" s="166"/>
      <c r="E586" s="167"/>
      <c r="F586" s="186" t="s">
        <v>39</v>
      </c>
      <c r="G586" s="187">
        <f>SUBTOTAL(9,G576:G585)</f>
        <v>0</v>
      </c>
    </row>
    <row r="587" spans="1:7" ht="20.100000000000001" customHeight="1" x14ac:dyDescent="0.2">
      <c r="A587" s="185"/>
      <c r="B587" s="171"/>
      <c r="C587" s="188" t="s">
        <v>827</v>
      </c>
      <c r="D587" s="166"/>
      <c r="E587" s="167"/>
      <c r="F587" s="171"/>
      <c r="G587" s="189"/>
    </row>
    <row r="588" spans="1:7" ht="20.100000000000001" customHeight="1" x14ac:dyDescent="0.2">
      <c r="A588" s="264"/>
      <c r="B588" s="183">
        <f t="shared" ref="B588:B596" si="76">IF(A588=0,0,VLOOKUP(A588,Tabla_Indices,2,FALSE))</f>
        <v>0</v>
      </c>
      <c r="C588" s="265"/>
      <c r="D588" s="266"/>
      <c r="E588" s="267"/>
      <c r="F588" s="272"/>
      <c r="G588" s="190">
        <f>ROUND(E588*F588,2)</f>
        <v>0</v>
      </c>
    </row>
    <row r="589" spans="1:7" ht="20.100000000000001" customHeight="1" x14ac:dyDescent="0.2">
      <c r="A589" s="264"/>
      <c r="B589" s="183">
        <f t="shared" si="76"/>
        <v>0</v>
      </c>
      <c r="C589" s="271"/>
      <c r="D589" s="266"/>
      <c r="E589" s="267"/>
      <c r="F589" s="268"/>
      <c r="G589" s="190">
        <f>ROUND(E589*F589,2)</f>
        <v>0</v>
      </c>
    </row>
    <row r="590" spans="1:7" ht="20.100000000000001" customHeight="1" x14ac:dyDescent="0.2">
      <c r="A590" s="264"/>
      <c r="B590" s="183">
        <f t="shared" si="76"/>
        <v>0</v>
      </c>
      <c r="C590" s="273"/>
      <c r="D590" s="266"/>
      <c r="E590" s="267"/>
      <c r="F590" s="268"/>
      <c r="G590" s="190">
        <f>ROUND(E590*F590,2)</f>
        <v>0</v>
      </c>
    </row>
    <row r="591" spans="1:7" ht="20.100000000000001" customHeight="1" x14ac:dyDescent="0.2">
      <c r="A591" s="264"/>
      <c r="B591" s="183">
        <f t="shared" si="76"/>
        <v>0</v>
      </c>
      <c r="C591" s="273"/>
      <c r="D591" s="266"/>
      <c r="E591" s="267"/>
      <c r="F591" s="268"/>
      <c r="G591" s="190">
        <f>ROUND(E591*F591,2)</f>
        <v>0</v>
      </c>
    </row>
    <row r="592" spans="1:7" ht="20.100000000000001" customHeight="1" x14ac:dyDescent="0.2">
      <c r="A592" s="264"/>
      <c r="B592" s="183">
        <f t="shared" si="76"/>
        <v>0</v>
      </c>
      <c r="C592" s="273"/>
      <c r="D592" s="266"/>
      <c r="E592" s="267"/>
      <c r="F592" s="268"/>
      <c r="G592" s="190">
        <f t="shared" ref="G592:G596" si="77">ROUND(E592*F592,2)</f>
        <v>0</v>
      </c>
    </row>
    <row r="593" spans="1:7" ht="20.100000000000001" customHeight="1" x14ac:dyDescent="0.2">
      <c r="A593" s="264"/>
      <c r="B593" s="183">
        <f t="shared" si="76"/>
        <v>0</v>
      </c>
      <c r="C593" s="273"/>
      <c r="D593" s="266"/>
      <c r="E593" s="267"/>
      <c r="F593" s="268"/>
      <c r="G593" s="190">
        <f t="shared" si="77"/>
        <v>0</v>
      </c>
    </row>
    <row r="594" spans="1:7" ht="20.100000000000001" customHeight="1" x14ac:dyDescent="0.2">
      <c r="A594" s="264"/>
      <c r="B594" s="183">
        <f t="shared" si="76"/>
        <v>0</v>
      </c>
      <c r="C594" s="265"/>
      <c r="D594" s="266"/>
      <c r="E594" s="267"/>
      <c r="F594" s="268"/>
      <c r="G594" s="190">
        <f t="shared" si="77"/>
        <v>0</v>
      </c>
    </row>
    <row r="595" spans="1:7" ht="20.100000000000001" customHeight="1" x14ac:dyDescent="0.2">
      <c r="A595" s="264"/>
      <c r="B595" s="183">
        <f t="shared" si="76"/>
        <v>0</v>
      </c>
      <c r="C595" s="265"/>
      <c r="D595" s="266"/>
      <c r="E595" s="267"/>
      <c r="F595" s="268"/>
      <c r="G595" s="190">
        <f t="shared" si="77"/>
        <v>0</v>
      </c>
    </row>
    <row r="596" spans="1:7" ht="20.100000000000001" customHeight="1" x14ac:dyDescent="0.2">
      <c r="A596" s="264"/>
      <c r="B596" s="183">
        <f t="shared" si="76"/>
        <v>0</v>
      </c>
      <c r="C596" s="265"/>
      <c r="D596" s="266"/>
      <c r="E596" s="267"/>
      <c r="F596" s="268"/>
      <c r="G596" s="190">
        <f t="shared" si="77"/>
        <v>0</v>
      </c>
    </row>
    <row r="597" spans="1:7" ht="20.100000000000001" customHeight="1" x14ac:dyDescent="0.2">
      <c r="A597" s="191"/>
      <c r="B597" s="166"/>
      <c r="C597" s="171"/>
      <c r="D597" s="166"/>
      <c r="E597" s="167"/>
      <c r="F597" s="186" t="s">
        <v>40</v>
      </c>
      <c r="G597" s="187">
        <f>SUBTOTAL(9,G588:G596)</f>
        <v>0</v>
      </c>
    </row>
    <row r="598" spans="1:7" ht="20.100000000000001" customHeight="1" thickBot="1" x14ac:dyDescent="0.25">
      <c r="A598" s="192"/>
      <c r="B598" s="193"/>
      <c r="C598" s="194"/>
      <c r="D598" s="193"/>
      <c r="E598" s="195"/>
      <c r="F598" s="196"/>
      <c r="G598" s="197"/>
    </row>
    <row r="599" spans="1:7" ht="20.100000000000001" customHeight="1" thickBot="1" x14ac:dyDescent="0.25">
      <c r="A599" s="246" t="str">
        <f>B557</f>
        <v>6-1</v>
      </c>
      <c r="B599" s="244" t="str">
        <f>C557</f>
        <v>Aislación contra el salitre</v>
      </c>
      <c r="C599" s="198"/>
      <c r="D599" s="198" t="s">
        <v>41</v>
      </c>
      <c r="E599" s="199"/>
      <c r="F599" s="200" t="s">
        <v>42</v>
      </c>
      <c r="G599" s="201">
        <f>SUBTOTAL(9,G562:G598)</f>
        <v>0</v>
      </c>
    </row>
    <row r="600" spans="1:7" ht="20.100000000000001" customHeight="1" thickTop="1" thickBot="1" x14ac:dyDescent="0.25"/>
    <row r="601" spans="1:7" ht="20.100000000000001" customHeight="1" thickTop="1" x14ac:dyDescent="0.2">
      <c r="A601" s="338" t="s">
        <v>44</v>
      </c>
      <c r="B601" s="339"/>
      <c r="C601" s="339"/>
      <c r="D601" s="339"/>
      <c r="E601" s="339"/>
      <c r="F601" s="339"/>
      <c r="G601" s="340"/>
    </row>
    <row r="602" spans="1:7" ht="20.100000000000001" customHeight="1" x14ac:dyDescent="0.2">
      <c r="A602" s="156" t="s">
        <v>823</v>
      </c>
      <c r="B602" s="157" t="str">
        <f>Comitente</f>
        <v>DIRECCIÓN ARQUITECTURA</v>
      </c>
      <c r="C602" s="158"/>
      <c r="D602" s="159"/>
      <c r="E602" s="159"/>
      <c r="F602" s="160"/>
      <c r="G602" s="161"/>
    </row>
    <row r="603" spans="1:7" ht="20.100000000000001" customHeight="1" x14ac:dyDescent="0.2">
      <c r="A603" s="156" t="s">
        <v>824</v>
      </c>
      <c r="B603" s="157">
        <f>Contratista</f>
        <v>0</v>
      </c>
      <c r="C603" s="162"/>
      <c r="D603" s="162"/>
      <c r="E603" s="162"/>
      <c r="F603" s="157"/>
      <c r="G603" s="163"/>
    </row>
    <row r="604" spans="1:7" ht="20.100000000000001" customHeight="1" x14ac:dyDescent="0.2">
      <c r="A604" s="156" t="s">
        <v>31</v>
      </c>
      <c r="B604" s="157" t="str">
        <f>Obra</f>
        <v>ESCUELA DE CINE</v>
      </c>
      <c r="C604" s="162"/>
      <c r="D604" s="162"/>
      <c r="E604" s="162"/>
      <c r="F604" s="157" t="s">
        <v>45</v>
      </c>
      <c r="G604" s="163">
        <f>Fecha_Base</f>
        <v>42969</v>
      </c>
    </row>
    <row r="605" spans="1:7" ht="20.100000000000001" customHeight="1" x14ac:dyDescent="0.2">
      <c r="A605" s="164" t="s">
        <v>822</v>
      </c>
      <c r="B605" s="165" t="str">
        <f>Ubicación</f>
        <v>CALLE 25 DE MAYO</v>
      </c>
      <c r="C605" s="165"/>
      <c r="D605" s="166"/>
      <c r="E605" s="167"/>
      <c r="F605" s="168"/>
      <c r="G605" s="169"/>
    </row>
    <row r="606" spans="1:7" ht="20.100000000000001" customHeight="1" x14ac:dyDescent="0.2">
      <c r="A606" s="164" t="s">
        <v>46</v>
      </c>
      <c r="B606" s="274">
        <v>7</v>
      </c>
      <c r="C606" s="171" t="str">
        <f>IF(B606="","",VLOOKUP(B606,Computo_Presupuesto,2,FALSE))</f>
        <v>MAMPOSTERIA</v>
      </c>
      <c r="D606" s="172"/>
      <c r="E606" s="167"/>
      <c r="F606" s="168"/>
      <c r="G606" s="169"/>
    </row>
    <row r="607" spans="1:7" ht="20.100000000000001" customHeight="1" x14ac:dyDescent="0.2">
      <c r="A607" s="164" t="s">
        <v>32</v>
      </c>
      <c r="B607" s="250" t="s">
        <v>1205</v>
      </c>
      <c r="C607" s="171" t="str">
        <f>IF(B607=0,"",VLOOKUP(B607,Computo_Presupuesto,2,FALSE))</f>
        <v>Ladrillón cerámico macizo e = 0,20 m junta tomada</v>
      </c>
      <c r="D607" s="166"/>
      <c r="E607" s="167"/>
      <c r="F607" s="165" t="s">
        <v>33</v>
      </c>
      <c r="G607" s="173" t="str">
        <f>IF(B607=0,"",VLOOKUP(B607,Computo_Presupuesto,4,FALSE))</f>
        <v>m2</v>
      </c>
    </row>
    <row r="608" spans="1:7" ht="20.100000000000001" customHeight="1" x14ac:dyDescent="0.2">
      <c r="A608" s="164"/>
      <c r="B608" s="165"/>
      <c r="C608" s="171"/>
      <c r="D608" s="166"/>
      <c r="E608" s="167"/>
      <c r="F608" s="171"/>
      <c r="G608" s="174"/>
    </row>
    <row r="609" spans="1:7" ht="20.100000000000001" customHeight="1" x14ac:dyDescent="0.2">
      <c r="A609" s="341" t="s">
        <v>685</v>
      </c>
      <c r="B609" s="342"/>
      <c r="C609" s="343" t="s">
        <v>0</v>
      </c>
      <c r="D609" s="343" t="s">
        <v>34</v>
      </c>
      <c r="E609" s="344" t="s">
        <v>35</v>
      </c>
      <c r="F609" s="345" t="s">
        <v>36</v>
      </c>
      <c r="G609" s="346" t="s">
        <v>37</v>
      </c>
    </row>
    <row r="610" spans="1:7" ht="20.100000000000001" customHeight="1" x14ac:dyDescent="0.2">
      <c r="A610" s="175" t="s">
        <v>686</v>
      </c>
      <c r="B610" s="176" t="s">
        <v>687</v>
      </c>
      <c r="C610" s="343"/>
      <c r="D610" s="343"/>
      <c r="E610" s="344"/>
      <c r="F610" s="345"/>
      <c r="G610" s="346"/>
    </row>
    <row r="611" spans="1:7" ht="20.100000000000001" customHeight="1" x14ac:dyDescent="0.2">
      <c r="A611" s="263"/>
      <c r="B611" s="177"/>
      <c r="C611" s="178" t="s">
        <v>825</v>
      </c>
      <c r="D611" s="179"/>
      <c r="E611" s="180"/>
      <c r="F611" s="181"/>
      <c r="G611" s="182"/>
    </row>
    <row r="612" spans="1:7" ht="20.100000000000001" customHeight="1" x14ac:dyDescent="0.2">
      <c r="A612" s="264"/>
      <c r="B612" s="183">
        <f t="shared" ref="B612:B623" si="78">IF(A612=0,0,VLOOKUP(A612,Tabla_Indices,2,FALSE))</f>
        <v>0</v>
      </c>
      <c r="C612" s="265"/>
      <c r="D612" s="266"/>
      <c r="E612" s="267"/>
      <c r="F612" s="268"/>
      <c r="G612" s="184">
        <f>ROUND(E612*F612,2)</f>
        <v>0</v>
      </c>
    </row>
    <row r="613" spans="1:7" ht="20.100000000000001" customHeight="1" x14ac:dyDescent="0.2">
      <c r="A613" s="269"/>
      <c r="B613" s="183">
        <f t="shared" si="78"/>
        <v>0</v>
      </c>
      <c r="C613" s="265"/>
      <c r="D613" s="266"/>
      <c r="E613" s="267"/>
      <c r="F613" s="268"/>
      <c r="G613" s="184">
        <f t="shared" ref="G613:G623" si="79">ROUND(E613*F613,2)</f>
        <v>0</v>
      </c>
    </row>
    <row r="614" spans="1:7" ht="20.100000000000001" customHeight="1" x14ac:dyDescent="0.2">
      <c r="A614" s="264"/>
      <c r="B614" s="183">
        <f t="shared" si="78"/>
        <v>0</v>
      </c>
      <c r="C614" s="265"/>
      <c r="D614" s="266"/>
      <c r="E614" s="267"/>
      <c r="F614" s="268"/>
      <c r="G614" s="184">
        <f t="shared" si="79"/>
        <v>0</v>
      </c>
    </row>
    <row r="615" spans="1:7" ht="20.100000000000001" customHeight="1" x14ac:dyDescent="0.2">
      <c r="A615" s="264"/>
      <c r="B615" s="183">
        <f t="shared" si="78"/>
        <v>0</v>
      </c>
      <c r="C615" s="265"/>
      <c r="D615" s="266"/>
      <c r="E615" s="267"/>
      <c r="F615" s="268"/>
      <c r="G615" s="184">
        <f t="shared" si="79"/>
        <v>0</v>
      </c>
    </row>
    <row r="616" spans="1:7" ht="20.100000000000001" customHeight="1" x14ac:dyDescent="0.2">
      <c r="A616" s="264"/>
      <c r="B616" s="183">
        <f t="shared" si="78"/>
        <v>0</v>
      </c>
      <c r="C616" s="265"/>
      <c r="D616" s="266"/>
      <c r="E616" s="270"/>
      <c r="F616" s="268"/>
      <c r="G616" s="184">
        <f t="shared" si="79"/>
        <v>0</v>
      </c>
    </row>
    <row r="617" spans="1:7" ht="20.100000000000001" customHeight="1" x14ac:dyDescent="0.2">
      <c r="A617" s="264"/>
      <c r="B617" s="183">
        <f t="shared" si="78"/>
        <v>0</v>
      </c>
      <c r="C617" s="265"/>
      <c r="D617" s="266"/>
      <c r="E617" s="270"/>
      <c r="F617" s="268"/>
      <c r="G617" s="184">
        <f t="shared" si="79"/>
        <v>0</v>
      </c>
    </row>
    <row r="618" spans="1:7" ht="20.100000000000001" customHeight="1" x14ac:dyDescent="0.2">
      <c r="A618" s="264"/>
      <c r="B618" s="183">
        <f t="shared" si="78"/>
        <v>0</v>
      </c>
      <c r="C618" s="265"/>
      <c r="D618" s="266"/>
      <c r="E618" s="267"/>
      <c r="F618" s="268"/>
      <c r="G618" s="184">
        <f t="shared" si="79"/>
        <v>0</v>
      </c>
    </row>
    <row r="619" spans="1:7" ht="20.100000000000001" customHeight="1" x14ac:dyDescent="0.2">
      <c r="A619" s="264"/>
      <c r="B619" s="183">
        <f t="shared" si="78"/>
        <v>0</v>
      </c>
      <c r="C619" s="265"/>
      <c r="D619" s="266"/>
      <c r="E619" s="267"/>
      <c r="F619" s="268"/>
      <c r="G619" s="184">
        <f t="shared" si="79"/>
        <v>0</v>
      </c>
    </row>
    <row r="620" spans="1:7" ht="20.100000000000001" customHeight="1" x14ac:dyDescent="0.2">
      <c r="A620" s="264"/>
      <c r="B620" s="183">
        <f t="shared" si="78"/>
        <v>0</v>
      </c>
      <c r="C620" s="265"/>
      <c r="D620" s="266"/>
      <c r="E620" s="267"/>
      <c r="F620" s="268"/>
      <c r="G620" s="184">
        <f t="shared" si="79"/>
        <v>0</v>
      </c>
    </row>
    <row r="621" spans="1:7" ht="20.100000000000001" customHeight="1" x14ac:dyDescent="0.2">
      <c r="A621" s="264"/>
      <c r="B621" s="183">
        <f t="shared" si="78"/>
        <v>0</v>
      </c>
      <c r="C621" s="265"/>
      <c r="D621" s="266"/>
      <c r="E621" s="267"/>
      <c r="F621" s="268"/>
      <c r="G621" s="184">
        <f t="shared" si="79"/>
        <v>0</v>
      </c>
    </row>
    <row r="622" spans="1:7" ht="20.100000000000001" customHeight="1" x14ac:dyDescent="0.2">
      <c r="A622" s="264"/>
      <c r="B622" s="183">
        <f t="shared" si="78"/>
        <v>0</v>
      </c>
      <c r="C622" s="265"/>
      <c r="D622" s="266"/>
      <c r="E622" s="267"/>
      <c r="F622" s="268"/>
      <c r="G622" s="184">
        <f t="shared" si="79"/>
        <v>0</v>
      </c>
    </row>
    <row r="623" spans="1:7" ht="20.100000000000001" customHeight="1" x14ac:dyDescent="0.2">
      <c r="A623" s="264"/>
      <c r="B623" s="183">
        <f t="shared" si="78"/>
        <v>0</v>
      </c>
      <c r="C623" s="265"/>
      <c r="D623" s="266"/>
      <c r="E623" s="267"/>
      <c r="F623" s="268"/>
      <c r="G623" s="184">
        <f t="shared" si="79"/>
        <v>0</v>
      </c>
    </row>
    <row r="624" spans="1:7" ht="20.100000000000001" customHeight="1" x14ac:dyDescent="0.2">
      <c r="A624" s="185"/>
      <c r="B624" s="171"/>
      <c r="C624" s="171"/>
      <c r="D624" s="166"/>
      <c r="E624" s="167"/>
      <c r="F624" s="186" t="s">
        <v>38</v>
      </c>
      <c r="G624" s="187">
        <f>SUBTOTAL(9,G612:G623)</f>
        <v>0</v>
      </c>
    </row>
    <row r="625" spans="1:7" ht="20.100000000000001" customHeight="1" x14ac:dyDescent="0.2">
      <c r="A625" s="185"/>
      <c r="B625" s="171"/>
      <c r="C625" s="188" t="s">
        <v>826</v>
      </c>
      <c r="D625" s="166"/>
      <c r="E625" s="167"/>
      <c r="F625" s="168"/>
      <c r="G625" s="189"/>
    </row>
    <row r="626" spans="1:7" ht="20.100000000000001" customHeight="1" x14ac:dyDescent="0.2">
      <c r="A626" s="264"/>
      <c r="B626" s="183">
        <f t="shared" ref="B626:B635" si="80">IF(A626=0,0,VLOOKUP(A626,Tabla_Indices,2,FALSE))</f>
        <v>0</v>
      </c>
      <c r="C626" s="271"/>
      <c r="D626" s="266"/>
      <c r="E626" s="267"/>
      <c r="F626" s="268"/>
      <c r="G626" s="184">
        <f>ROUND(E626*F626,2)</f>
        <v>0</v>
      </c>
    </row>
    <row r="627" spans="1:7" ht="20.100000000000001" customHeight="1" x14ac:dyDescent="0.2">
      <c r="A627" s="264"/>
      <c r="B627" s="183">
        <f t="shared" si="80"/>
        <v>0</v>
      </c>
      <c r="C627" s="265"/>
      <c r="D627" s="266"/>
      <c r="E627" s="267"/>
      <c r="F627" s="268"/>
      <c r="G627" s="184">
        <f>ROUND(E627*F627,2)</f>
        <v>0</v>
      </c>
    </row>
    <row r="628" spans="1:7" ht="20.100000000000001" customHeight="1" x14ac:dyDescent="0.2">
      <c r="A628" s="264"/>
      <c r="B628" s="183">
        <f t="shared" si="80"/>
        <v>0</v>
      </c>
      <c r="C628" s="265"/>
      <c r="D628" s="266"/>
      <c r="E628" s="267"/>
      <c r="F628" s="268"/>
      <c r="G628" s="184">
        <f t="shared" ref="G628:G635" si="81">ROUND(E628*F628,2)</f>
        <v>0</v>
      </c>
    </row>
    <row r="629" spans="1:7" ht="20.100000000000001" customHeight="1" x14ac:dyDescent="0.2">
      <c r="A629" s="264"/>
      <c r="B629" s="183">
        <f t="shared" si="80"/>
        <v>0</v>
      </c>
      <c r="C629" s="265"/>
      <c r="D629" s="266"/>
      <c r="E629" s="267"/>
      <c r="F629" s="268"/>
      <c r="G629" s="184">
        <f t="shared" si="81"/>
        <v>0</v>
      </c>
    </row>
    <row r="630" spans="1:7" ht="20.100000000000001" customHeight="1" x14ac:dyDescent="0.2">
      <c r="A630" s="264"/>
      <c r="B630" s="183">
        <f t="shared" si="80"/>
        <v>0</v>
      </c>
      <c r="C630" s="265"/>
      <c r="D630" s="266"/>
      <c r="E630" s="267"/>
      <c r="F630" s="268"/>
      <c r="G630" s="184">
        <f t="shared" si="81"/>
        <v>0</v>
      </c>
    </row>
    <row r="631" spans="1:7" ht="20.100000000000001" customHeight="1" x14ac:dyDescent="0.2">
      <c r="A631" s="264"/>
      <c r="B631" s="183">
        <f t="shared" si="80"/>
        <v>0</v>
      </c>
      <c r="C631" s="265"/>
      <c r="D631" s="266"/>
      <c r="E631" s="267"/>
      <c r="F631" s="268"/>
      <c r="G631" s="184">
        <f t="shared" si="81"/>
        <v>0</v>
      </c>
    </row>
    <row r="632" spans="1:7" ht="20.100000000000001" customHeight="1" x14ac:dyDescent="0.2">
      <c r="A632" s="264"/>
      <c r="B632" s="183">
        <f t="shared" si="80"/>
        <v>0</v>
      </c>
      <c r="C632" s="265"/>
      <c r="D632" s="266"/>
      <c r="E632" s="267"/>
      <c r="F632" s="268"/>
      <c r="G632" s="184">
        <f t="shared" si="81"/>
        <v>0</v>
      </c>
    </row>
    <row r="633" spans="1:7" ht="20.100000000000001" customHeight="1" x14ac:dyDescent="0.2">
      <c r="A633" s="264"/>
      <c r="B633" s="183">
        <f t="shared" si="80"/>
        <v>0</v>
      </c>
      <c r="C633" s="265"/>
      <c r="D633" s="266"/>
      <c r="E633" s="267"/>
      <c r="F633" s="268"/>
      <c r="G633" s="184">
        <f t="shared" si="81"/>
        <v>0</v>
      </c>
    </row>
    <row r="634" spans="1:7" ht="20.100000000000001" customHeight="1" x14ac:dyDescent="0.2">
      <c r="A634" s="264"/>
      <c r="B634" s="183">
        <f t="shared" si="80"/>
        <v>0</v>
      </c>
      <c r="C634" s="265"/>
      <c r="D634" s="266"/>
      <c r="E634" s="267"/>
      <c r="F634" s="268"/>
      <c r="G634" s="184">
        <f t="shared" si="81"/>
        <v>0</v>
      </c>
    </row>
    <row r="635" spans="1:7" ht="20.100000000000001" customHeight="1" x14ac:dyDescent="0.2">
      <c r="A635" s="264"/>
      <c r="B635" s="183">
        <f t="shared" si="80"/>
        <v>0</v>
      </c>
      <c r="C635" s="265"/>
      <c r="D635" s="266"/>
      <c r="E635" s="267"/>
      <c r="F635" s="268"/>
      <c r="G635" s="184">
        <f t="shared" si="81"/>
        <v>0</v>
      </c>
    </row>
    <row r="636" spans="1:7" ht="20.100000000000001" customHeight="1" x14ac:dyDescent="0.2">
      <c r="A636" s="185"/>
      <c r="B636" s="171"/>
      <c r="C636" s="171"/>
      <c r="D636" s="166"/>
      <c r="E636" s="167"/>
      <c r="F636" s="186" t="s">
        <v>39</v>
      </c>
      <c r="G636" s="187">
        <f>SUBTOTAL(9,G626:G635)</f>
        <v>0</v>
      </c>
    </row>
    <row r="637" spans="1:7" ht="20.100000000000001" customHeight="1" x14ac:dyDescent="0.2">
      <c r="A637" s="185"/>
      <c r="B637" s="171"/>
      <c r="C637" s="188" t="s">
        <v>827</v>
      </c>
      <c r="D637" s="166"/>
      <c r="E637" s="167"/>
      <c r="F637" s="171"/>
      <c r="G637" s="189"/>
    </row>
    <row r="638" spans="1:7" ht="20.100000000000001" customHeight="1" x14ac:dyDescent="0.2">
      <c r="A638" s="264"/>
      <c r="B638" s="183">
        <f t="shared" ref="B638:B646" si="82">IF(A638=0,0,VLOOKUP(A638,Tabla_Indices,2,FALSE))</f>
        <v>0</v>
      </c>
      <c r="C638" s="265"/>
      <c r="D638" s="266"/>
      <c r="E638" s="267"/>
      <c r="F638" s="272"/>
      <c r="G638" s="190">
        <f>ROUND(E638*F638,2)</f>
        <v>0</v>
      </c>
    </row>
    <row r="639" spans="1:7" ht="20.100000000000001" customHeight="1" x14ac:dyDescent="0.2">
      <c r="A639" s="264"/>
      <c r="B639" s="183">
        <f t="shared" si="82"/>
        <v>0</v>
      </c>
      <c r="C639" s="271"/>
      <c r="D639" s="266"/>
      <c r="E639" s="267"/>
      <c r="F639" s="268"/>
      <c r="G639" s="190">
        <f>ROUND(E639*F639,2)</f>
        <v>0</v>
      </c>
    </row>
    <row r="640" spans="1:7" ht="20.100000000000001" customHeight="1" x14ac:dyDescent="0.2">
      <c r="A640" s="264"/>
      <c r="B640" s="183">
        <f t="shared" si="82"/>
        <v>0</v>
      </c>
      <c r="C640" s="273"/>
      <c r="D640" s="266"/>
      <c r="E640" s="267"/>
      <c r="F640" s="268"/>
      <c r="G640" s="190">
        <f>ROUND(E640*F640,2)</f>
        <v>0</v>
      </c>
    </row>
    <row r="641" spans="1:7" ht="20.100000000000001" customHeight="1" x14ac:dyDescent="0.2">
      <c r="A641" s="264"/>
      <c r="B641" s="183">
        <f t="shared" si="82"/>
        <v>0</v>
      </c>
      <c r="C641" s="273"/>
      <c r="D641" s="266"/>
      <c r="E641" s="267"/>
      <c r="F641" s="268"/>
      <c r="G641" s="190">
        <f>ROUND(E641*F641,2)</f>
        <v>0</v>
      </c>
    </row>
    <row r="642" spans="1:7" ht="20.100000000000001" customHeight="1" x14ac:dyDescent="0.2">
      <c r="A642" s="264"/>
      <c r="B642" s="183">
        <f t="shared" si="82"/>
        <v>0</v>
      </c>
      <c r="C642" s="273"/>
      <c r="D642" s="266"/>
      <c r="E642" s="267"/>
      <c r="F642" s="268"/>
      <c r="G642" s="190">
        <f t="shared" ref="G642:G646" si="83">ROUND(E642*F642,2)</f>
        <v>0</v>
      </c>
    </row>
    <row r="643" spans="1:7" ht="20.100000000000001" customHeight="1" x14ac:dyDescent="0.2">
      <c r="A643" s="264"/>
      <c r="B643" s="183">
        <f t="shared" si="82"/>
        <v>0</v>
      </c>
      <c r="C643" s="273"/>
      <c r="D643" s="266"/>
      <c r="E643" s="267"/>
      <c r="F643" s="268"/>
      <c r="G643" s="190">
        <f t="shared" si="83"/>
        <v>0</v>
      </c>
    </row>
    <row r="644" spans="1:7" ht="20.100000000000001" customHeight="1" x14ac:dyDescent="0.2">
      <c r="A644" s="264"/>
      <c r="B644" s="183">
        <f t="shared" si="82"/>
        <v>0</v>
      </c>
      <c r="C644" s="265"/>
      <c r="D644" s="266"/>
      <c r="E644" s="267"/>
      <c r="F644" s="268"/>
      <c r="G644" s="190">
        <f t="shared" si="83"/>
        <v>0</v>
      </c>
    </row>
    <row r="645" spans="1:7" ht="20.100000000000001" customHeight="1" x14ac:dyDescent="0.2">
      <c r="A645" s="264"/>
      <c r="B645" s="183">
        <f t="shared" si="82"/>
        <v>0</v>
      </c>
      <c r="C645" s="265"/>
      <c r="D645" s="266"/>
      <c r="E645" s="267"/>
      <c r="F645" s="268"/>
      <c r="G645" s="190">
        <f t="shared" si="83"/>
        <v>0</v>
      </c>
    </row>
    <row r="646" spans="1:7" ht="20.100000000000001" customHeight="1" x14ac:dyDescent="0.2">
      <c r="A646" s="264"/>
      <c r="B646" s="183">
        <f t="shared" si="82"/>
        <v>0</v>
      </c>
      <c r="C646" s="265"/>
      <c r="D646" s="266"/>
      <c r="E646" s="267"/>
      <c r="F646" s="268"/>
      <c r="G646" s="190">
        <f t="shared" si="83"/>
        <v>0</v>
      </c>
    </row>
    <row r="647" spans="1:7" ht="20.100000000000001" customHeight="1" x14ac:dyDescent="0.2">
      <c r="A647" s="191"/>
      <c r="B647" s="166"/>
      <c r="C647" s="171"/>
      <c r="D647" s="166"/>
      <c r="E647" s="167"/>
      <c r="F647" s="186" t="s">
        <v>40</v>
      </c>
      <c r="G647" s="187">
        <f>SUBTOTAL(9,G638:G646)</f>
        <v>0</v>
      </c>
    </row>
    <row r="648" spans="1:7" ht="20.100000000000001" customHeight="1" thickBot="1" x14ac:dyDescent="0.25">
      <c r="A648" s="192"/>
      <c r="B648" s="193"/>
      <c r="C648" s="194"/>
      <c r="D648" s="193"/>
      <c r="E648" s="195"/>
      <c r="F648" s="196"/>
      <c r="G648" s="197"/>
    </row>
    <row r="649" spans="1:7" ht="20.100000000000001" customHeight="1" thickBot="1" x14ac:dyDescent="0.25">
      <c r="A649" s="246" t="str">
        <f>B607</f>
        <v>7-1</v>
      </c>
      <c r="B649" s="244" t="str">
        <f>C607</f>
        <v>Ladrillón cerámico macizo e = 0,20 m junta tomada</v>
      </c>
      <c r="C649" s="198"/>
      <c r="D649" s="198" t="s">
        <v>41</v>
      </c>
      <c r="E649" s="199"/>
      <c r="F649" s="200" t="s">
        <v>42</v>
      </c>
      <c r="G649" s="201">
        <f>SUBTOTAL(9,G612:G648)</f>
        <v>0</v>
      </c>
    </row>
    <row r="650" spans="1:7" ht="20.100000000000001" customHeight="1" thickTop="1" thickBot="1" x14ac:dyDescent="0.25"/>
    <row r="651" spans="1:7" ht="20.100000000000001" customHeight="1" thickTop="1" x14ac:dyDescent="0.2">
      <c r="A651" s="338" t="s">
        <v>44</v>
      </c>
      <c r="B651" s="339"/>
      <c r="C651" s="339"/>
      <c r="D651" s="339"/>
      <c r="E651" s="339"/>
      <c r="F651" s="339"/>
      <c r="G651" s="340"/>
    </row>
    <row r="652" spans="1:7" ht="20.100000000000001" customHeight="1" x14ac:dyDescent="0.2">
      <c r="A652" s="156" t="s">
        <v>823</v>
      </c>
      <c r="B652" s="157" t="str">
        <f>Comitente</f>
        <v>DIRECCIÓN ARQUITECTURA</v>
      </c>
      <c r="C652" s="158"/>
      <c r="D652" s="159"/>
      <c r="E652" s="159"/>
      <c r="F652" s="160"/>
      <c r="G652" s="161"/>
    </row>
    <row r="653" spans="1:7" ht="20.100000000000001" customHeight="1" x14ac:dyDescent="0.2">
      <c r="A653" s="156" t="s">
        <v>824</v>
      </c>
      <c r="B653" s="157">
        <f>Contratista</f>
        <v>0</v>
      </c>
      <c r="C653" s="162"/>
      <c r="D653" s="162"/>
      <c r="E653" s="162"/>
      <c r="F653" s="157"/>
      <c r="G653" s="163"/>
    </row>
    <row r="654" spans="1:7" ht="20.100000000000001" customHeight="1" x14ac:dyDescent="0.2">
      <c r="A654" s="156" t="s">
        <v>31</v>
      </c>
      <c r="B654" s="157" t="str">
        <f>Obra</f>
        <v>ESCUELA DE CINE</v>
      </c>
      <c r="C654" s="162"/>
      <c r="D654" s="162"/>
      <c r="E654" s="162"/>
      <c r="F654" s="157" t="s">
        <v>45</v>
      </c>
      <c r="G654" s="163">
        <f>Fecha_Base</f>
        <v>42969</v>
      </c>
    </row>
    <row r="655" spans="1:7" ht="20.100000000000001" customHeight="1" x14ac:dyDescent="0.2">
      <c r="A655" s="164" t="s">
        <v>822</v>
      </c>
      <c r="B655" s="165" t="str">
        <f>Ubicación</f>
        <v>CALLE 25 DE MAYO</v>
      </c>
      <c r="C655" s="165"/>
      <c r="D655" s="166"/>
      <c r="E655" s="167"/>
      <c r="F655" s="168"/>
      <c r="G655" s="169"/>
    </row>
    <row r="656" spans="1:7" ht="20.100000000000001" customHeight="1" x14ac:dyDescent="0.2">
      <c r="A656" s="164" t="s">
        <v>46</v>
      </c>
      <c r="B656" s="274">
        <v>8</v>
      </c>
      <c r="C656" s="171" t="str">
        <f>IF(B656="","",VLOOKUP(B656,Computo_Presupuesto,2,FALSE))</f>
        <v>TABIQUES</v>
      </c>
      <c r="D656" s="172"/>
      <c r="E656" s="167"/>
      <c r="F656" s="168"/>
      <c r="G656" s="169"/>
    </row>
    <row r="657" spans="1:7" ht="20.100000000000001" customHeight="1" x14ac:dyDescent="0.2">
      <c r="A657" s="164" t="s">
        <v>32</v>
      </c>
      <c r="B657" s="250" t="s">
        <v>1186</v>
      </c>
      <c r="C657" s="171" t="str">
        <f>IF(B657=0,"",VLOOKUP(B657,Computo_Presupuesto,2,FALSE))</f>
        <v>Tabique placa cementicia exterior con aislación</v>
      </c>
      <c r="D657" s="166"/>
      <c r="E657" s="167"/>
      <c r="F657" s="165" t="s">
        <v>33</v>
      </c>
      <c r="G657" s="173" t="str">
        <f>IF(B657=0,"",VLOOKUP(B657,Computo_Presupuesto,4,FALSE))</f>
        <v>m2</v>
      </c>
    </row>
    <row r="658" spans="1:7" ht="20.100000000000001" customHeight="1" x14ac:dyDescent="0.2">
      <c r="A658" s="164"/>
      <c r="B658" s="165"/>
      <c r="C658" s="171"/>
      <c r="D658" s="166"/>
      <c r="E658" s="167"/>
      <c r="F658" s="171"/>
      <c r="G658" s="174"/>
    </row>
    <row r="659" spans="1:7" ht="20.100000000000001" customHeight="1" x14ac:dyDescent="0.2">
      <c r="A659" s="341" t="s">
        <v>685</v>
      </c>
      <c r="B659" s="342"/>
      <c r="C659" s="343" t="s">
        <v>0</v>
      </c>
      <c r="D659" s="343" t="s">
        <v>34</v>
      </c>
      <c r="E659" s="344" t="s">
        <v>35</v>
      </c>
      <c r="F659" s="345" t="s">
        <v>36</v>
      </c>
      <c r="G659" s="346" t="s">
        <v>37</v>
      </c>
    </row>
    <row r="660" spans="1:7" s="15" customFormat="1" ht="20.100000000000001" customHeight="1" x14ac:dyDescent="0.2">
      <c r="A660" s="175" t="s">
        <v>686</v>
      </c>
      <c r="B660" s="176" t="s">
        <v>687</v>
      </c>
      <c r="C660" s="343"/>
      <c r="D660" s="343"/>
      <c r="E660" s="344"/>
      <c r="F660" s="345"/>
      <c r="G660" s="346"/>
    </row>
    <row r="661" spans="1:7" ht="20.100000000000001" customHeight="1" x14ac:dyDescent="0.2">
      <c r="A661" s="263"/>
      <c r="B661" s="177"/>
      <c r="C661" s="178" t="s">
        <v>825</v>
      </c>
      <c r="D661" s="179"/>
      <c r="E661" s="180"/>
      <c r="F661" s="181"/>
      <c r="G661" s="182"/>
    </row>
    <row r="662" spans="1:7" ht="20.100000000000001" customHeight="1" x14ac:dyDescent="0.2">
      <c r="A662" s="264"/>
      <c r="B662" s="183">
        <f t="shared" ref="B662:B673" si="84">IF(A662=0,0,VLOOKUP(A662,Tabla_Indices,2,FALSE))</f>
        <v>0</v>
      </c>
      <c r="C662" s="265"/>
      <c r="D662" s="266"/>
      <c r="E662" s="267"/>
      <c r="F662" s="268"/>
      <c r="G662" s="184">
        <f>ROUND(E662*F662,2)</f>
        <v>0</v>
      </c>
    </row>
    <row r="663" spans="1:7" ht="20.100000000000001" customHeight="1" x14ac:dyDescent="0.2">
      <c r="A663" s="269"/>
      <c r="B663" s="183">
        <f t="shared" si="84"/>
        <v>0</v>
      </c>
      <c r="C663" s="265"/>
      <c r="D663" s="266"/>
      <c r="E663" s="267"/>
      <c r="F663" s="268"/>
      <c r="G663" s="184">
        <f t="shared" ref="G663:G673" si="85">ROUND(E663*F663,2)</f>
        <v>0</v>
      </c>
    </row>
    <row r="664" spans="1:7" ht="20.100000000000001" customHeight="1" x14ac:dyDescent="0.2">
      <c r="A664" s="264"/>
      <c r="B664" s="183">
        <f t="shared" si="84"/>
        <v>0</v>
      </c>
      <c r="C664" s="265"/>
      <c r="D664" s="266"/>
      <c r="E664" s="267"/>
      <c r="F664" s="268"/>
      <c r="G664" s="184">
        <f t="shared" si="85"/>
        <v>0</v>
      </c>
    </row>
    <row r="665" spans="1:7" ht="20.100000000000001" customHeight="1" x14ac:dyDescent="0.2">
      <c r="A665" s="264"/>
      <c r="B665" s="183">
        <f t="shared" si="84"/>
        <v>0</v>
      </c>
      <c r="C665" s="265"/>
      <c r="D665" s="266"/>
      <c r="E665" s="267"/>
      <c r="F665" s="268"/>
      <c r="G665" s="184">
        <f t="shared" si="85"/>
        <v>0</v>
      </c>
    </row>
    <row r="666" spans="1:7" ht="20.100000000000001" customHeight="1" x14ac:dyDescent="0.2">
      <c r="A666" s="264"/>
      <c r="B666" s="183">
        <f t="shared" si="84"/>
        <v>0</v>
      </c>
      <c r="C666" s="265"/>
      <c r="D666" s="266"/>
      <c r="E666" s="270"/>
      <c r="F666" s="268"/>
      <c r="G666" s="184">
        <f t="shared" si="85"/>
        <v>0</v>
      </c>
    </row>
    <row r="667" spans="1:7" ht="20.100000000000001" customHeight="1" x14ac:dyDescent="0.2">
      <c r="A667" s="264"/>
      <c r="B667" s="183">
        <f t="shared" si="84"/>
        <v>0</v>
      </c>
      <c r="C667" s="265"/>
      <c r="D667" s="266"/>
      <c r="E667" s="270"/>
      <c r="F667" s="268"/>
      <c r="G667" s="184">
        <f t="shared" si="85"/>
        <v>0</v>
      </c>
    </row>
    <row r="668" spans="1:7" ht="20.100000000000001" customHeight="1" x14ac:dyDescent="0.2">
      <c r="A668" s="264"/>
      <c r="B668" s="183">
        <f t="shared" si="84"/>
        <v>0</v>
      </c>
      <c r="C668" s="265"/>
      <c r="D668" s="266"/>
      <c r="E668" s="267"/>
      <c r="F668" s="268"/>
      <c r="G668" s="184">
        <f t="shared" si="85"/>
        <v>0</v>
      </c>
    </row>
    <row r="669" spans="1:7" ht="20.100000000000001" customHeight="1" x14ac:dyDescent="0.2">
      <c r="A669" s="264"/>
      <c r="B669" s="183">
        <f t="shared" si="84"/>
        <v>0</v>
      </c>
      <c r="C669" s="265"/>
      <c r="D669" s="266"/>
      <c r="E669" s="267"/>
      <c r="F669" s="268"/>
      <c r="G669" s="184">
        <f t="shared" si="85"/>
        <v>0</v>
      </c>
    </row>
    <row r="670" spans="1:7" ht="20.100000000000001" customHeight="1" x14ac:dyDescent="0.2">
      <c r="A670" s="264"/>
      <c r="B670" s="183">
        <f t="shared" si="84"/>
        <v>0</v>
      </c>
      <c r="C670" s="265"/>
      <c r="D670" s="266"/>
      <c r="E670" s="267"/>
      <c r="F670" s="268"/>
      <c r="G670" s="184">
        <f t="shared" si="85"/>
        <v>0</v>
      </c>
    </row>
    <row r="671" spans="1:7" ht="20.100000000000001" customHeight="1" x14ac:dyDescent="0.2">
      <c r="A671" s="264"/>
      <c r="B671" s="183">
        <f t="shared" si="84"/>
        <v>0</v>
      </c>
      <c r="C671" s="265"/>
      <c r="D671" s="266"/>
      <c r="E671" s="267"/>
      <c r="F671" s="268"/>
      <c r="G671" s="184">
        <f t="shared" si="85"/>
        <v>0</v>
      </c>
    </row>
    <row r="672" spans="1:7" ht="20.100000000000001" customHeight="1" x14ac:dyDescent="0.2">
      <c r="A672" s="264"/>
      <c r="B672" s="183">
        <f t="shared" si="84"/>
        <v>0</v>
      </c>
      <c r="C672" s="265"/>
      <c r="D672" s="266"/>
      <c r="E672" s="267"/>
      <c r="F672" s="268"/>
      <c r="G672" s="184">
        <f t="shared" si="85"/>
        <v>0</v>
      </c>
    </row>
    <row r="673" spans="1:7" ht="20.100000000000001" customHeight="1" x14ac:dyDescent="0.2">
      <c r="A673" s="264"/>
      <c r="B673" s="183">
        <f t="shared" si="84"/>
        <v>0</v>
      </c>
      <c r="C673" s="265"/>
      <c r="D673" s="266"/>
      <c r="E673" s="267"/>
      <c r="F673" s="268"/>
      <c r="G673" s="184">
        <f t="shared" si="85"/>
        <v>0</v>
      </c>
    </row>
    <row r="674" spans="1:7" ht="20.100000000000001" customHeight="1" x14ac:dyDescent="0.2">
      <c r="A674" s="185"/>
      <c r="B674" s="171"/>
      <c r="C674" s="171"/>
      <c r="D674" s="166"/>
      <c r="E674" s="167"/>
      <c r="F674" s="186" t="s">
        <v>38</v>
      </c>
      <c r="G674" s="187">
        <f>SUBTOTAL(9,G662:G673)</f>
        <v>0</v>
      </c>
    </row>
    <row r="675" spans="1:7" ht="20.100000000000001" customHeight="1" x14ac:dyDescent="0.2">
      <c r="A675" s="185"/>
      <c r="B675" s="171"/>
      <c r="C675" s="188" t="s">
        <v>826</v>
      </c>
      <c r="D675" s="166"/>
      <c r="E675" s="167"/>
      <c r="F675" s="168"/>
      <c r="G675" s="189"/>
    </row>
    <row r="676" spans="1:7" ht="20.100000000000001" customHeight="1" x14ac:dyDescent="0.2">
      <c r="A676" s="264"/>
      <c r="B676" s="183">
        <f t="shared" ref="B676:B685" si="86">IF(A676=0,0,VLOOKUP(A676,Tabla_Indices,2,FALSE))</f>
        <v>0</v>
      </c>
      <c r="C676" s="271"/>
      <c r="D676" s="266"/>
      <c r="E676" s="267"/>
      <c r="F676" s="268"/>
      <c r="G676" s="184">
        <f>ROUND(E676*F676,2)</f>
        <v>0</v>
      </c>
    </row>
    <row r="677" spans="1:7" ht="20.100000000000001" customHeight="1" x14ac:dyDescent="0.2">
      <c r="A677" s="264"/>
      <c r="B677" s="183">
        <f t="shared" si="86"/>
        <v>0</v>
      </c>
      <c r="C677" s="265"/>
      <c r="D677" s="266"/>
      <c r="E677" s="267"/>
      <c r="F677" s="268"/>
      <c r="G677" s="184">
        <f>ROUND(E677*F677,2)</f>
        <v>0</v>
      </c>
    </row>
    <row r="678" spans="1:7" ht="20.100000000000001" customHeight="1" x14ac:dyDescent="0.2">
      <c r="A678" s="264"/>
      <c r="B678" s="183">
        <f t="shared" si="86"/>
        <v>0</v>
      </c>
      <c r="C678" s="265"/>
      <c r="D678" s="266"/>
      <c r="E678" s="267"/>
      <c r="F678" s="268"/>
      <c r="G678" s="184">
        <f t="shared" ref="G678:G685" si="87">ROUND(E678*F678,2)</f>
        <v>0</v>
      </c>
    </row>
    <row r="679" spans="1:7" ht="20.100000000000001" customHeight="1" x14ac:dyDescent="0.2">
      <c r="A679" s="264"/>
      <c r="B679" s="183">
        <f t="shared" si="86"/>
        <v>0</v>
      </c>
      <c r="C679" s="265"/>
      <c r="D679" s="266"/>
      <c r="E679" s="267"/>
      <c r="F679" s="268"/>
      <c r="G679" s="184">
        <f t="shared" si="87"/>
        <v>0</v>
      </c>
    </row>
    <row r="680" spans="1:7" ht="20.100000000000001" customHeight="1" x14ac:dyDescent="0.2">
      <c r="A680" s="264"/>
      <c r="B680" s="183">
        <f t="shared" si="86"/>
        <v>0</v>
      </c>
      <c r="C680" s="265"/>
      <c r="D680" s="266"/>
      <c r="E680" s="267"/>
      <c r="F680" s="268"/>
      <c r="G680" s="184">
        <f t="shared" si="87"/>
        <v>0</v>
      </c>
    </row>
    <row r="681" spans="1:7" ht="20.100000000000001" customHeight="1" x14ac:dyDescent="0.2">
      <c r="A681" s="264"/>
      <c r="B681" s="183">
        <f t="shared" si="86"/>
        <v>0</v>
      </c>
      <c r="C681" s="265"/>
      <c r="D681" s="266"/>
      <c r="E681" s="267"/>
      <c r="F681" s="268"/>
      <c r="G681" s="184">
        <f t="shared" si="87"/>
        <v>0</v>
      </c>
    </row>
    <row r="682" spans="1:7" ht="20.100000000000001" customHeight="1" x14ac:dyDescent="0.2">
      <c r="A682" s="264"/>
      <c r="B682" s="183">
        <f t="shared" si="86"/>
        <v>0</v>
      </c>
      <c r="C682" s="265"/>
      <c r="D682" s="266"/>
      <c r="E682" s="267"/>
      <c r="F682" s="268"/>
      <c r="G682" s="184">
        <f t="shared" si="87"/>
        <v>0</v>
      </c>
    </row>
    <row r="683" spans="1:7" ht="20.100000000000001" customHeight="1" x14ac:dyDescent="0.2">
      <c r="A683" s="264"/>
      <c r="B683" s="183">
        <f t="shared" si="86"/>
        <v>0</v>
      </c>
      <c r="C683" s="265"/>
      <c r="D683" s="266"/>
      <c r="E683" s="267"/>
      <c r="F683" s="268"/>
      <c r="G683" s="184">
        <f t="shared" si="87"/>
        <v>0</v>
      </c>
    </row>
    <row r="684" spans="1:7" ht="20.100000000000001" customHeight="1" x14ac:dyDescent="0.2">
      <c r="A684" s="264"/>
      <c r="B684" s="183">
        <f t="shared" si="86"/>
        <v>0</v>
      </c>
      <c r="C684" s="265"/>
      <c r="D684" s="266"/>
      <c r="E684" s="267"/>
      <c r="F684" s="268"/>
      <c r="G684" s="184">
        <f t="shared" si="87"/>
        <v>0</v>
      </c>
    </row>
    <row r="685" spans="1:7" ht="20.100000000000001" customHeight="1" x14ac:dyDescent="0.2">
      <c r="A685" s="264"/>
      <c r="B685" s="183">
        <f t="shared" si="86"/>
        <v>0</v>
      </c>
      <c r="C685" s="265"/>
      <c r="D685" s="266"/>
      <c r="E685" s="267"/>
      <c r="F685" s="268"/>
      <c r="G685" s="184">
        <f t="shared" si="87"/>
        <v>0</v>
      </c>
    </row>
    <row r="686" spans="1:7" ht="20.100000000000001" customHeight="1" x14ac:dyDescent="0.2">
      <c r="A686" s="185"/>
      <c r="B686" s="171"/>
      <c r="C686" s="171"/>
      <c r="D686" s="166"/>
      <c r="E686" s="167"/>
      <c r="F686" s="186" t="s">
        <v>39</v>
      </c>
      <c r="G686" s="187">
        <f>SUBTOTAL(9,G676:G685)</f>
        <v>0</v>
      </c>
    </row>
    <row r="687" spans="1:7" ht="20.100000000000001" customHeight="1" x14ac:dyDescent="0.2">
      <c r="A687" s="185"/>
      <c r="B687" s="171"/>
      <c r="C687" s="188" t="s">
        <v>827</v>
      </c>
      <c r="D687" s="166"/>
      <c r="E687" s="167"/>
      <c r="F687" s="171"/>
      <c r="G687" s="189"/>
    </row>
    <row r="688" spans="1:7" ht="20.100000000000001" customHeight="1" x14ac:dyDescent="0.2">
      <c r="A688" s="264"/>
      <c r="B688" s="183">
        <f t="shared" ref="B688:B696" si="88">IF(A688=0,0,VLOOKUP(A688,Tabla_Indices,2,FALSE))</f>
        <v>0</v>
      </c>
      <c r="C688" s="265"/>
      <c r="D688" s="266"/>
      <c r="E688" s="267"/>
      <c r="F688" s="272"/>
      <c r="G688" s="190">
        <f>ROUND(E688*F688,2)</f>
        <v>0</v>
      </c>
    </row>
    <row r="689" spans="1:7" ht="20.100000000000001" customHeight="1" x14ac:dyDescent="0.2">
      <c r="A689" s="264"/>
      <c r="B689" s="183">
        <f t="shared" si="88"/>
        <v>0</v>
      </c>
      <c r="C689" s="271"/>
      <c r="D689" s="266"/>
      <c r="E689" s="267"/>
      <c r="F689" s="268"/>
      <c r="G689" s="190">
        <f>ROUND(E689*F689,2)</f>
        <v>0</v>
      </c>
    </row>
    <row r="690" spans="1:7" ht="20.100000000000001" customHeight="1" x14ac:dyDescent="0.2">
      <c r="A690" s="264"/>
      <c r="B690" s="183">
        <f t="shared" si="88"/>
        <v>0</v>
      </c>
      <c r="C690" s="273"/>
      <c r="D690" s="266"/>
      <c r="E690" s="267"/>
      <c r="F690" s="268"/>
      <c r="G690" s="190">
        <f>ROUND(E690*F690,2)</f>
        <v>0</v>
      </c>
    </row>
    <row r="691" spans="1:7" ht="20.100000000000001" customHeight="1" x14ac:dyDescent="0.2">
      <c r="A691" s="264"/>
      <c r="B691" s="183">
        <f t="shared" si="88"/>
        <v>0</v>
      </c>
      <c r="C691" s="273"/>
      <c r="D691" s="266"/>
      <c r="E691" s="267"/>
      <c r="F691" s="268"/>
      <c r="G691" s="190">
        <f>ROUND(E691*F691,2)</f>
        <v>0</v>
      </c>
    </row>
    <row r="692" spans="1:7" ht="20.100000000000001" customHeight="1" x14ac:dyDescent="0.2">
      <c r="A692" s="264"/>
      <c r="B692" s="183">
        <f t="shared" si="88"/>
        <v>0</v>
      </c>
      <c r="C692" s="273"/>
      <c r="D692" s="266"/>
      <c r="E692" s="267"/>
      <c r="F692" s="268"/>
      <c r="G692" s="190">
        <f t="shared" ref="G692:G696" si="89">ROUND(E692*F692,2)</f>
        <v>0</v>
      </c>
    </row>
    <row r="693" spans="1:7" ht="20.100000000000001" customHeight="1" x14ac:dyDescent="0.2">
      <c r="A693" s="264"/>
      <c r="B693" s="183">
        <f t="shared" si="88"/>
        <v>0</v>
      </c>
      <c r="C693" s="273"/>
      <c r="D693" s="266"/>
      <c r="E693" s="267"/>
      <c r="F693" s="268"/>
      <c r="G693" s="190">
        <f t="shared" si="89"/>
        <v>0</v>
      </c>
    </row>
    <row r="694" spans="1:7" ht="20.100000000000001" customHeight="1" x14ac:dyDescent="0.2">
      <c r="A694" s="264"/>
      <c r="B694" s="183">
        <f t="shared" si="88"/>
        <v>0</v>
      </c>
      <c r="C694" s="265"/>
      <c r="D694" s="266"/>
      <c r="E694" s="267"/>
      <c r="F694" s="268"/>
      <c r="G694" s="190">
        <f t="shared" si="89"/>
        <v>0</v>
      </c>
    </row>
    <row r="695" spans="1:7" ht="20.100000000000001" customHeight="1" x14ac:dyDescent="0.2">
      <c r="A695" s="264"/>
      <c r="B695" s="183">
        <f t="shared" si="88"/>
        <v>0</v>
      </c>
      <c r="C695" s="265"/>
      <c r="D695" s="266"/>
      <c r="E695" s="267"/>
      <c r="F695" s="268"/>
      <c r="G695" s="190">
        <f t="shared" si="89"/>
        <v>0</v>
      </c>
    </row>
    <row r="696" spans="1:7" ht="20.100000000000001" customHeight="1" x14ac:dyDescent="0.2">
      <c r="A696" s="264"/>
      <c r="B696" s="183">
        <f t="shared" si="88"/>
        <v>0</v>
      </c>
      <c r="C696" s="265"/>
      <c r="D696" s="266"/>
      <c r="E696" s="267"/>
      <c r="F696" s="268"/>
      <c r="G696" s="190">
        <f t="shared" si="89"/>
        <v>0</v>
      </c>
    </row>
    <row r="697" spans="1:7" ht="20.100000000000001" customHeight="1" x14ac:dyDescent="0.2">
      <c r="A697" s="245"/>
      <c r="B697" s="166"/>
      <c r="C697" s="171"/>
      <c r="D697" s="166"/>
      <c r="E697" s="167"/>
      <c r="F697" s="186" t="s">
        <v>40</v>
      </c>
      <c r="G697" s="187">
        <f>SUBTOTAL(9,G688:G696)</f>
        <v>0</v>
      </c>
    </row>
    <row r="698" spans="1:7" ht="20.100000000000001" customHeight="1" thickBot="1" x14ac:dyDescent="0.25">
      <c r="A698" s="192"/>
      <c r="B698" s="193"/>
      <c r="C698" s="194"/>
      <c r="D698" s="193"/>
      <c r="E698" s="195"/>
      <c r="F698" s="196"/>
      <c r="G698" s="197"/>
    </row>
    <row r="699" spans="1:7" ht="20.100000000000001" customHeight="1" thickBot="1" x14ac:dyDescent="0.25">
      <c r="A699" s="246" t="str">
        <f>B657</f>
        <v>8-1</v>
      </c>
      <c r="B699" s="244" t="str">
        <f>C657</f>
        <v>Tabique placa cementicia exterior con aislación</v>
      </c>
      <c r="C699" s="198"/>
      <c r="D699" s="198" t="s">
        <v>41</v>
      </c>
      <c r="E699" s="199"/>
      <c r="F699" s="200" t="s">
        <v>42</v>
      </c>
      <c r="G699" s="201">
        <f>SUBTOTAL(9,G662:G698)</f>
        <v>0</v>
      </c>
    </row>
    <row r="700" spans="1:7" ht="20.100000000000001" customHeight="1" thickTop="1" thickBot="1" x14ac:dyDescent="0.25"/>
    <row r="701" spans="1:7" ht="20.100000000000001" customHeight="1" thickTop="1" x14ac:dyDescent="0.2">
      <c r="A701" s="338" t="s">
        <v>44</v>
      </c>
      <c r="B701" s="339"/>
      <c r="C701" s="339"/>
      <c r="D701" s="339"/>
      <c r="E701" s="339"/>
      <c r="F701" s="339"/>
      <c r="G701" s="340"/>
    </row>
    <row r="702" spans="1:7" ht="20.100000000000001" customHeight="1" x14ac:dyDescent="0.2">
      <c r="A702" s="156" t="s">
        <v>823</v>
      </c>
      <c r="B702" s="157" t="str">
        <f>Comitente</f>
        <v>DIRECCIÓN ARQUITECTURA</v>
      </c>
      <c r="C702" s="158"/>
      <c r="D702" s="159"/>
      <c r="E702" s="159"/>
      <c r="F702" s="160"/>
      <c r="G702" s="161"/>
    </row>
    <row r="703" spans="1:7" ht="20.100000000000001" customHeight="1" x14ac:dyDescent="0.2">
      <c r="A703" s="156" t="s">
        <v>824</v>
      </c>
      <c r="B703" s="157">
        <f>Contratista</f>
        <v>0</v>
      </c>
      <c r="C703" s="162"/>
      <c r="D703" s="162"/>
      <c r="E703" s="162"/>
      <c r="F703" s="157"/>
      <c r="G703" s="163"/>
    </row>
    <row r="704" spans="1:7" ht="20.100000000000001" customHeight="1" x14ac:dyDescent="0.2">
      <c r="A704" s="156" t="s">
        <v>31</v>
      </c>
      <c r="B704" s="157" t="str">
        <f>Obra</f>
        <v>ESCUELA DE CINE</v>
      </c>
      <c r="C704" s="162"/>
      <c r="D704" s="162"/>
      <c r="E704" s="162"/>
      <c r="F704" s="157" t="s">
        <v>45</v>
      </c>
      <c r="G704" s="163">
        <f>Fecha_Base</f>
        <v>42969</v>
      </c>
    </row>
    <row r="705" spans="1:7" ht="20.100000000000001" customHeight="1" x14ac:dyDescent="0.2">
      <c r="A705" s="164" t="s">
        <v>822</v>
      </c>
      <c r="B705" s="165" t="str">
        <f>Ubicación</f>
        <v>CALLE 25 DE MAYO</v>
      </c>
      <c r="C705" s="165"/>
      <c r="D705" s="166"/>
      <c r="E705" s="167"/>
      <c r="F705" s="168"/>
      <c r="G705" s="169"/>
    </row>
    <row r="706" spans="1:7" ht="20.100000000000001" customHeight="1" x14ac:dyDescent="0.2">
      <c r="A706" s="164" t="s">
        <v>46</v>
      </c>
      <c r="B706" s="274">
        <v>8</v>
      </c>
      <c r="C706" s="171" t="str">
        <f>IF(B706="","",VLOOKUP(B706,Computo_Presupuesto,2,FALSE))</f>
        <v>TABIQUES</v>
      </c>
      <c r="D706" s="172"/>
      <c r="E706" s="167"/>
      <c r="F706" s="168"/>
      <c r="G706" s="169"/>
    </row>
    <row r="707" spans="1:7" ht="20.100000000000001" customHeight="1" x14ac:dyDescent="0.2">
      <c r="A707" s="164" t="s">
        <v>32</v>
      </c>
      <c r="B707" s="250" t="s">
        <v>1206</v>
      </c>
      <c r="C707" s="171" t="str">
        <f>IF(B707=0,"",VLOOKUP(B707,Computo_Presupuesto,2,FALSE))</f>
        <v>Tabique placa cementicia interior con aislación</v>
      </c>
      <c r="D707" s="166"/>
      <c r="E707" s="167"/>
      <c r="F707" s="165" t="s">
        <v>33</v>
      </c>
      <c r="G707" s="173" t="str">
        <f>IF(B707=0,"",VLOOKUP(B707,Computo_Presupuesto,4,FALSE))</f>
        <v>m2</v>
      </c>
    </row>
    <row r="708" spans="1:7" ht="20.100000000000001" customHeight="1" x14ac:dyDescent="0.2">
      <c r="A708" s="164"/>
      <c r="B708" s="165"/>
      <c r="C708" s="171"/>
      <c r="D708" s="166"/>
      <c r="E708" s="167"/>
      <c r="F708" s="171"/>
      <c r="G708" s="174"/>
    </row>
    <row r="709" spans="1:7" ht="20.100000000000001" customHeight="1" x14ac:dyDescent="0.2">
      <c r="A709" s="341" t="s">
        <v>685</v>
      </c>
      <c r="B709" s="342"/>
      <c r="C709" s="343" t="s">
        <v>0</v>
      </c>
      <c r="D709" s="343" t="s">
        <v>34</v>
      </c>
      <c r="E709" s="344" t="s">
        <v>35</v>
      </c>
      <c r="F709" s="345" t="s">
        <v>36</v>
      </c>
      <c r="G709" s="346" t="s">
        <v>37</v>
      </c>
    </row>
    <row r="710" spans="1:7" ht="20.100000000000001" customHeight="1" x14ac:dyDescent="0.2">
      <c r="A710" s="175" t="s">
        <v>686</v>
      </c>
      <c r="B710" s="176" t="s">
        <v>687</v>
      </c>
      <c r="C710" s="343"/>
      <c r="D710" s="343"/>
      <c r="E710" s="344"/>
      <c r="F710" s="345"/>
      <c r="G710" s="346"/>
    </row>
    <row r="711" spans="1:7" ht="20.100000000000001" customHeight="1" x14ac:dyDescent="0.2">
      <c r="A711" s="263"/>
      <c r="B711" s="177"/>
      <c r="C711" s="178" t="s">
        <v>825</v>
      </c>
      <c r="D711" s="179"/>
      <c r="E711" s="180"/>
      <c r="F711" s="181"/>
      <c r="G711" s="182"/>
    </row>
    <row r="712" spans="1:7" ht="20.100000000000001" customHeight="1" x14ac:dyDescent="0.2">
      <c r="A712" s="264"/>
      <c r="B712" s="183">
        <f t="shared" ref="B712:B723" si="90">IF(A712=0,0,VLOOKUP(A712,Tabla_Indices,2,FALSE))</f>
        <v>0</v>
      </c>
      <c r="C712" s="265"/>
      <c r="D712" s="266"/>
      <c r="E712" s="267"/>
      <c r="F712" s="268"/>
      <c r="G712" s="184">
        <f>ROUND(E712*F712,2)</f>
        <v>0</v>
      </c>
    </row>
    <row r="713" spans="1:7" ht="20.100000000000001" customHeight="1" x14ac:dyDescent="0.2">
      <c r="A713" s="269"/>
      <c r="B713" s="183">
        <f t="shared" si="90"/>
        <v>0</v>
      </c>
      <c r="C713" s="265"/>
      <c r="D713" s="266"/>
      <c r="E713" s="267"/>
      <c r="F713" s="268"/>
      <c r="G713" s="184">
        <f t="shared" ref="G713:G723" si="91">ROUND(E713*F713,2)</f>
        <v>0</v>
      </c>
    </row>
    <row r="714" spans="1:7" ht="20.100000000000001" customHeight="1" x14ac:dyDescent="0.2">
      <c r="A714" s="264"/>
      <c r="B714" s="183">
        <f t="shared" si="90"/>
        <v>0</v>
      </c>
      <c r="C714" s="265"/>
      <c r="D714" s="266"/>
      <c r="E714" s="267"/>
      <c r="F714" s="268"/>
      <c r="G714" s="184">
        <f t="shared" si="91"/>
        <v>0</v>
      </c>
    </row>
    <row r="715" spans="1:7" ht="20.100000000000001" customHeight="1" x14ac:dyDescent="0.2">
      <c r="A715" s="264"/>
      <c r="B715" s="183">
        <f t="shared" si="90"/>
        <v>0</v>
      </c>
      <c r="C715" s="265"/>
      <c r="D715" s="266"/>
      <c r="E715" s="267"/>
      <c r="F715" s="268"/>
      <c r="G715" s="184">
        <f t="shared" si="91"/>
        <v>0</v>
      </c>
    </row>
    <row r="716" spans="1:7" ht="20.100000000000001" customHeight="1" x14ac:dyDescent="0.2">
      <c r="A716" s="264"/>
      <c r="B716" s="183">
        <f t="shared" si="90"/>
        <v>0</v>
      </c>
      <c r="C716" s="265"/>
      <c r="D716" s="266"/>
      <c r="E716" s="270"/>
      <c r="F716" s="268"/>
      <c r="G716" s="184">
        <f t="shared" si="91"/>
        <v>0</v>
      </c>
    </row>
    <row r="717" spans="1:7" ht="20.100000000000001" customHeight="1" x14ac:dyDescent="0.2">
      <c r="A717" s="264"/>
      <c r="B717" s="183">
        <f t="shared" si="90"/>
        <v>0</v>
      </c>
      <c r="C717" s="265"/>
      <c r="D717" s="266"/>
      <c r="E717" s="270"/>
      <c r="F717" s="268"/>
      <c r="G717" s="184">
        <f t="shared" si="91"/>
        <v>0</v>
      </c>
    </row>
    <row r="718" spans="1:7" ht="20.100000000000001" customHeight="1" x14ac:dyDescent="0.2">
      <c r="A718" s="264"/>
      <c r="B718" s="183">
        <f t="shared" si="90"/>
        <v>0</v>
      </c>
      <c r="C718" s="265"/>
      <c r="D718" s="266"/>
      <c r="E718" s="267"/>
      <c r="F718" s="268"/>
      <c r="G718" s="184">
        <f t="shared" si="91"/>
        <v>0</v>
      </c>
    </row>
    <row r="719" spans="1:7" ht="20.100000000000001" customHeight="1" x14ac:dyDescent="0.2">
      <c r="A719" s="264"/>
      <c r="B719" s="183">
        <f t="shared" si="90"/>
        <v>0</v>
      </c>
      <c r="C719" s="265"/>
      <c r="D719" s="266"/>
      <c r="E719" s="267"/>
      <c r="F719" s="268"/>
      <c r="G719" s="184">
        <f t="shared" si="91"/>
        <v>0</v>
      </c>
    </row>
    <row r="720" spans="1:7" ht="20.100000000000001" customHeight="1" x14ac:dyDescent="0.2">
      <c r="A720" s="264"/>
      <c r="B720" s="183">
        <f t="shared" si="90"/>
        <v>0</v>
      </c>
      <c r="C720" s="265"/>
      <c r="D720" s="266"/>
      <c r="E720" s="267"/>
      <c r="F720" s="268"/>
      <c r="G720" s="184">
        <f t="shared" si="91"/>
        <v>0</v>
      </c>
    </row>
    <row r="721" spans="1:7" ht="20.100000000000001" customHeight="1" x14ac:dyDescent="0.2">
      <c r="A721" s="264"/>
      <c r="B721" s="183">
        <f t="shared" si="90"/>
        <v>0</v>
      </c>
      <c r="C721" s="265"/>
      <c r="D721" s="266"/>
      <c r="E721" s="267"/>
      <c r="F721" s="268"/>
      <c r="G721" s="184">
        <f t="shared" si="91"/>
        <v>0</v>
      </c>
    </row>
    <row r="722" spans="1:7" ht="20.100000000000001" customHeight="1" x14ac:dyDescent="0.2">
      <c r="A722" s="264"/>
      <c r="B722" s="183">
        <f t="shared" si="90"/>
        <v>0</v>
      </c>
      <c r="C722" s="265"/>
      <c r="D722" s="266"/>
      <c r="E722" s="267"/>
      <c r="F722" s="268"/>
      <c r="G722" s="184">
        <f t="shared" si="91"/>
        <v>0</v>
      </c>
    </row>
    <row r="723" spans="1:7" ht="20.100000000000001" customHeight="1" x14ac:dyDescent="0.2">
      <c r="A723" s="264"/>
      <c r="B723" s="183">
        <f t="shared" si="90"/>
        <v>0</v>
      </c>
      <c r="C723" s="265"/>
      <c r="D723" s="266"/>
      <c r="E723" s="267"/>
      <c r="F723" s="268"/>
      <c r="G723" s="184">
        <f t="shared" si="91"/>
        <v>0</v>
      </c>
    </row>
    <row r="724" spans="1:7" ht="20.100000000000001" customHeight="1" x14ac:dyDescent="0.2">
      <c r="A724" s="185"/>
      <c r="B724" s="171"/>
      <c r="C724" s="171"/>
      <c r="D724" s="166"/>
      <c r="E724" s="167"/>
      <c r="F724" s="186" t="s">
        <v>38</v>
      </c>
      <c r="G724" s="187">
        <f>SUBTOTAL(9,G712:G723)</f>
        <v>0</v>
      </c>
    </row>
    <row r="725" spans="1:7" ht="20.100000000000001" customHeight="1" x14ac:dyDescent="0.2">
      <c r="A725" s="185"/>
      <c r="B725" s="171"/>
      <c r="C725" s="188" t="s">
        <v>826</v>
      </c>
      <c r="D725" s="166"/>
      <c r="E725" s="167"/>
      <c r="F725" s="168"/>
      <c r="G725" s="189"/>
    </row>
    <row r="726" spans="1:7" ht="20.100000000000001" customHeight="1" x14ac:dyDescent="0.2">
      <c r="A726" s="264"/>
      <c r="B726" s="183">
        <f t="shared" ref="B726:B735" si="92">IF(A726=0,0,VLOOKUP(A726,Tabla_Indices,2,FALSE))</f>
        <v>0</v>
      </c>
      <c r="C726" s="271"/>
      <c r="D726" s="266"/>
      <c r="E726" s="267"/>
      <c r="F726" s="268"/>
      <c r="G726" s="184">
        <f>ROUND(E726*F726,2)</f>
        <v>0</v>
      </c>
    </row>
    <row r="727" spans="1:7" ht="20.100000000000001" customHeight="1" x14ac:dyDescent="0.2">
      <c r="A727" s="264"/>
      <c r="B727" s="183">
        <f t="shared" si="92"/>
        <v>0</v>
      </c>
      <c r="C727" s="265"/>
      <c r="D727" s="266"/>
      <c r="E727" s="267"/>
      <c r="F727" s="268"/>
      <c r="G727" s="184">
        <f>ROUND(E727*F727,2)</f>
        <v>0</v>
      </c>
    </row>
    <row r="728" spans="1:7" ht="20.100000000000001" customHeight="1" x14ac:dyDescent="0.2">
      <c r="A728" s="264"/>
      <c r="B728" s="183">
        <f t="shared" si="92"/>
        <v>0</v>
      </c>
      <c r="C728" s="265"/>
      <c r="D728" s="266"/>
      <c r="E728" s="267"/>
      <c r="F728" s="268"/>
      <c r="G728" s="184">
        <f t="shared" ref="G728:G735" si="93">ROUND(E728*F728,2)</f>
        <v>0</v>
      </c>
    </row>
    <row r="729" spans="1:7" ht="20.100000000000001" customHeight="1" x14ac:dyDescent="0.2">
      <c r="A729" s="264"/>
      <c r="B729" s="183">
        <f t="shared" si="92"/>
        <v>0</v>
      </c>
      <c r="C729" s="265"/>
      <c r="D729" s="266"/>
      <c r="E729" s="267"/>
      <c r="F729" s="268"/>
      <c r="G729" s="184">
        <f t="shared" si="93"/>
        <v>0</v>
      </c>
    </row>
    <row r="730" spans="1:7" ht="20.100000000000001" customHeight="1" x14ac:dyDescent="0.2">
      <c r="A730" s="264"/>
      <c r="B730" s="183">
        <f t="shared" si="92"/>
        <v>0</v>
      </c>
      <c r="C730" s="265"/>
      <c r="D730" s="266"/>
      <c r="E730" s="267"/>
      <c r="F730" s="268"/>
      <c r="G730" s="184">
        <f t="shared" si="93"/>
        <v>0</v>
      </c>
    </row>
    <row r="731" spans="1:7" ht="20.100000000000001" customHeight="1" x14ac:dyDescent="0.2">
      <c r="A731" s="264"/>
      <c r="B731" s="183">
        <f t="shared" si="92"/>
        <v>0</v>
      </c>
      <c r="C731" s="265"/>
      <c r="D731" s="266"/>
      <c r="E731" s="267"/>
      <c r="F731" s="268"/>
      <c r="G731" s="184">
        <f t="shared" si="93"/>
        <v>0</v>
      </c>
    </row>
    <row r="732" spans="1:7" ht="20.100000000000001" customHeight="1" x14ac:dyDescent="0.2">
      <c r="A732" s="264"/>
      <c r="B732" s="183">
        <f t="shared" si="92"/>
        <v>0</v>
      </c>
      <c r="C732" s="265"/>
      <c r="D732" s="266"/>
      <c r="E732" s="267"/>
      <c r="F732" s="268"/>
      <c r="G732" s="184">
        <f t="shared" si="93"/>
        <v>0</v>
      </c>
    </row>
    <row r="733" spans="1:7" ht="20.100000000000001" customHeight="1" x14ac:dyDescent="0.2">
      <c r="A733" s="264"/>
      <c r="B733" s="183">
        <f t="shared" si="92"/>
        <v>0</v>
      </c>
      <c r="C733" s="265"/>
      <c r="D733" s="266"/>
      <c r="E733" s="267"/>
      <c r="F733" s="268"/>
      <c r="G733" s="184">
        <f t="shared" si="93"/>
        <v>0</v>
      </c>
    </row>
    <row r="734" spans="1:7" ht="20.100000000000001" customHeight="1" x14ac:dyDescent="0.2">
      <c r="A734" s="264"/>
      <c r="B734" s="183">
        <f t="shared" si="92"/>
        <v>0</v>
      </c>
      <c r="C734" s="265"/>
      <c r="D734" s="266"/>
      <c r="E734" s="267"/>
      <c r="F734" s="268"/>
      <c r="G734" s="184">
        <f t="shared" si="93"/>
        <v>0</v>
      </c>
    </row>
    <row r="735" spans="1:7" ht="20.100000000000001" customHeight="1" x14ac:dyDescent="0.2">
      <c r="A735" s="264"/>
      <c r="B735" s="183">
        <f t="shared" si="92"/>
        <v>0</v>
      </c>
      <c r="C735" s="265"/>
      <c r="D735" s="266"/>
      <c r="E735" s="267"/>
      <c r="F735" s="268"/>
      <c r="G735" s="184">
        <f t="shared" si="93"/>
        <v>0</v>
      </c>
    </row>
    <row r="736" spans="1:7" ht="20.100000000000001" customHeight="1" x14ac:dyDescent="0.2">
      <c r="A736" s="185"/>
      <c r="B736" s="171"/>
      <c r="C736" s="171"/>
      <c r="D736" s="166"/>
      <c r="E736" s="167"/>
      <c r="F736" s="186" t="s">
        <v>39</v>
      </c>
      <c r="G736" s="187">
        <f>SUBTOTAL(9,G726:G735)</f>
        <v>0</v>
      </c>
    </row>
    <row r="737" spans="1:7" ht="20.100000000000001" customHeight="1" x14ac:dyDescent="0.2">
      <c r="A737" s="185"/>
      <c r="B737" s="171"/>
      <c r="C737" s="188" t="s">
        <v>827</v>
      </c>
      <c r="D737" s="166"/>
      <c r="E737" s="167"/>
      <c r="F737" s="171"/>
      <c r="G737" s="189"/>
    </row>
    <row r="738" spans="1:7" ht="20.100000000000001" customHeight="1" x14ac:dyDescent="0.2">
      <c r="A738" s="264"/>
      <c r="B738" s="183">
        <f t="shared" ref="B738:B746" si="94">IF(A738=0,0,VLOOKUP(A738,Tabla_Indices,2,FALSE))</f>
        <v>0</v>
      </c>
      <c r="C738" s="265"/>
      <c r="D738" s="266"/>
      <c r="E738" s="267"/>
      <c r="F738" s="272"/>
      <c r="G738" s="190">
        <f>ROUND(E738*F738,2)</f>
        <v>0</v>
      </c>
    </row>
    <row r="739" spans="1:7" ht="20.100000000000001" customHeight="1" x14ac:dyDescent="0.2">
      <c r="A739" s="264"/>
      <c r="B739" s="183">
        <f t="shared" si="94"/>
        <v>0</v>
      </c>
      <c r="C739" s="271"/>
      <c r="D739" s="266"/>
      <c r="E739" s="267"/>
      <c r="F739" s="268"/>
      <c r="G739" s="190">
        <f>ROUND(E739*F739,2)</f>
        <v>0</v>
      </c>
    </row>
    <row r="740" spans="1:7" ht="20.100000000000001" customHeight="1" x14ac:dyDescent="0.2">
      <c r="A740" s="264"/>
      <c r="B740" s="183">
        <f t="shared" si="94"/>
        <v>0</v>
      </c>
      <c r="C740" s="273"/>
      <c r="D740" s="266"/>
      <c r="E740" s="267"/>
      <c r="F740" s="268"/>
      <c r="G740" s="190">
        <f>ROUND(E740*F740,2)</f>
        <v>0</v>
      </c>
    </row>
    <row r="741" spans="1:7" ht="20.100000000000001" customHeight="1" x14ac:dyDescent="0.2">
      <c r="A741" s="264"/>
      <c r="B741" s="183">
        <f t="shared" si="94"/>
        <v>0</v>
      </c>
      <c r="C741" s="273"/>
      <c r="D741" s="266"/>
      <c r="E741" s="267"/>
      <c r="F741" s="268"/>
      <c r="G741" s="190">
        <f>ROUND(E741*F741,2)</f>
        <v>0</v>
      </c>
    </row>
    <row r="742" spans="1:7" ht="20.100000000000001" customHeight="1" x14ac:dyDescent="0.2">
      <c r="A742" s="264"/>
      <c r="B742" s="183">
        <f t="shared" si="94"/>
        <v>0</v>
      </c>
      <c r="C742" s="273"/>
      <c r="D742" s="266"/>
      <c r="E742" s="267"/>
      <c r="F742" s="268"/>
      <c r="G742" s="190">
        <f t="shared" ref="G742:G746" si="95">ROUND(E742*F742,2)</f>
        <v>0</v>
      </c>
    </row>
    <row r="743" spans="1:7" ht="20.100000000000001" customHeight="1" x14ac:dyDescent="0.2">
      <c r="A743" s="264"/>
      <c r="B743" s="183">
        <f t="shared" si="94"/>
        <v>0</v>
      </c>
      <c r="C743" s="273"/>
      <c r="D743" s="266"/>
      <c r="E743" s="267"/>
      <c r="F743" s="268"/>
      <c r="G743" s="190">
        <f t="shared" si="95"/>
        <v>0</v>
      </c>
    </row>
    <row r="744" spans="1:7" ht="20.100000000000001" customHeight="1" x14ac:dyDescent="0.2">
      <c r="A744" s="264"/>
      <c r="B744" s="183">
        <f t="shared" si="94"/>
        <v>0</v>
      </c>
      <c r="C744" s="265"/>
      <c r="D744" s="266"/>
      <c r="E744" s="267"/>
      <c r="F744" s="268"/>
      <c r="G744" s="190">
        <f t="shared" si="95"/>
        <v>0</v>
      </c>
    </row>
    <row r="745" spans="1:7" ht="20.100000000000001" customHeight="1" x14ac:dyDescent="0.2">
      <c r="A745" s="264"/>
      <c r="B745" s="183">
        <f t="shared" si="94"/>
        <v>0</v>
      </c>
      <c r="C745" s="265"/>
      <c r="D745" s="266"/>
      <c r="E745" s="267"/>
      <c r="F745" s="268"/>
      <c r="G745" s="190">
        <f t="shared" si="95"/>
        <v>0</v>
      </c>
    </row>
    <row r="746" spans="1:7" ht="20.100000000000001" customHeight="1" x14ac:dyDescent="0.2">
      <c r="A746" s="264"/>
      <c r="B746" s="183">
        <f t="shared" si="94"/>
        <v>0</v>
      </c>
      <c r="C746" s="265"/>
      <c r="D746" s="266"/>
      <c r="E746" s="267"/>
      <c r="F746" s="268"/>
      <c r="G746" s="190">
        <f t="shared" si="95"/>
        <v>0</v>
      </c>
    </row>
    <row r="747" spans="1:7" ht="20.100000000000001" customHeight="1" x14ac:dyDescent="0.2">
      <c r="A747" s="191"/>
      <c r="B747" s="166"/>
      <c r="C747" s="171"/>
      <c r="D747" s="166"/>
      <c r="E747" s="167"/>
      <c r="F747" s="186" t="s">
        <v>40</v>
      </c>
      <c r="G747" s="187">
        <f>SUBTOTAL(9,G738:G746)</f>
        <v>0</v>
      </c>
    </row>
    <row r="748" spans="1:7" ht="20.100000000000001" customHeight="1" thickBot="1" x14ac:dyDescent="0.25">
      <c r="A748" s="192"/>
      <c r="B748" s="193"/>
      <c r="C748" s="194"/>
      <c r="D748" s="193"/>
      <c r="E748" s="195"/>
      <c r="F748" s="196"/>
      <c r="G748" s="197"/>
    </row>
    <row r="749" spans="1:7" ht="20.100000000000001" customHeight="1" thickBot="1" x14ac:dyDescent="0.25">
      <c r="A749" s="246" t="str">
        <f>B707</f>
        <v>8-2</v>
      </c>
      <c r="B749" s="244" t="str">
        <f>C707</f>
        <v>Tabique placa cementicia interior con aislación</v>
      </c>
      <c r="C749" s="198"/>
      <c r="D749" s="198" t="s">
        <v>41</v>
      </c>
      <c r="E749" s="199"/>
      <c r="F749" s="200" t="s">
        <v>42</v>
      </c>
      <c r="G749" s="201">
        <f>SUBTOTAL(9,G712:G748)</f>
        <v>0</v>
      </c>
    </row>
    <row r="750" spans="1:7" ht="20.100000000000001" customHeight="1" thickTop="1" thickBot="1" x14ac:dyDescent="0.25"/>
    <row r="751" spans="1:7" ht="20.100000000000001" customHeight="1" thickTop="1" x14ac:dyDescent="0.2">
      <c r="A751" s="338" t="s">
        <v>44</v>
      </c>
      <c r="B751" s="339"/>
      <c r="C751" s="339"/>
      <c r="D751" s="339"/>
      <c r="E751" s="339"/>
      <c r="F751" s="339"/>
      <c r="G751" s="340"/>
    </row>
    <row r="752" spans="1:7" ht="20.100000000000001" customHeight="1" x14ac:dyDescent="0.2">
      <c r="A752" s="156" t="s">
        <v>823</v>
      </c>
      <c r="B752" s="157" t="str">
        <f>Comitente</f>
        <v>DIRECCIÓN ARQUITECTURA</v>
      </c>
      <c r="C752" s="158"/>
      <c r="D752" s="159"/>
      <c r="E752" s="159"/>
      <c r="F752" s="160"/>
      <c r="G752" s="161"/>
    </row>
    <row r="753" spans="1:7" ht="20.100000000000001" customHeight="1" x14ac:dyDescent="0.2">
      <c r="A753" s="156" t="s">
        <v>824</v>
      </c>
      <c r="B753" s="157">
        <f>Contratista</f>
        <v>0</v>
      </c>
      <c r="C753" s="162"/>
      <c r="D753" s="162"/>
      <c r="E753" s="162"/>
      <c r="F753" s="157"/>
      <c r="G753" s="163"/>
    </row>
    <row r="754" spans="1:7" ht="20.100000000000001" customHeight="1" x14ac:dyDescent="0.2">
      <c r="A754" s="156" t="s">
        <v>31</v>
      </c>
      <c r="B754" s="157" t="str">
        <f>Obra</f>
        <v>ESCUELA DE CINE</v>
      </c>
      <c r="C754" s="162"/>
      <c r="D754" s="162"/>
      <c r="E754" s="162"/>
      <c r="F754" s="157" t="s">
        <v>45</v>
      </c>
      <c r="G754" s="163">
        <f>Fecha_Base</f>
        <v>42969</v>
      </c>
    </row>
    <row r="755" spans="1:7" ht="20.100000000000001" customHeight="1" x14ac:dyDescent="0.2">
      <c r="A755" s="164" t="s">
        <v>822</v>
      </c>
      <c r="B755" s="165" t="str">
        <f>Ubicación</f>
        <v>CALLE 25 DE MAYO</v>
      </c>
      <c r="C755" s="165"/>
      <c r="D755" s="166"/>
      <c r="E755" s="167"/>
      <c r="F755" s="168"/>
      <c r="G755" s="169"/>
    </row>
    <row r="756" spans="1:7" ht="20.100000000000001" customHeight="1" x14ac:dyDescent="0.2">
      <c r="A756" s="164" t="s">
        <v>46</v>
      </c>
      <c r="B756" s="274">
        <v>8</v>
      </c>
      <c r="C756" s="171" t="str">
        <f>IF(B756="","",VLOOKUP(B756,Computo_Presupuesto,2,FALSE))</f>
        <v>TABIQUES</v>
      </c>
      <c r="D756" s="172"/>
      <c r="E756" s="167"/>
      <c r="F756" s="168"/>
      <c r="G756" s="169"/>
    </row>
    <row r="757" spans="1:7" ht="20.100000000000001" customHeight="1" x14ac:dyDescent="0.2">
      <c r="A757" s="164" t="s">
        <v>32</v>
      </c>
      <c r="B757" s="250" t="s">
        <v>1301</v>
      </c>
      <c r="C757" s="171" t="str">
        <f>IF(B757=0,"",VLOOKUP(B757,Computo_Presupuesto,2,FALSE))</f>
        <v>Tabique sanitario</v>
      </c>
      <c r="D757" s="166"/>
      <c r="E757" s="167"/>
      <c r="F757" s="165" t="s">
        <v>33</v>
      </c>
      <c r="G757" s="173" t="str">
        <f>IF(B757=0,"",VLOOKUP(B757,Computo_Presupuesto,4,FALSE))</f>
        <v>m2</v>
      </c>
    </row>
    <row r="758" spans="1:7" ht="20.100000000000001" customHeight="1" x14ac:dyDescent="0.2">
      <c r="A758" s="164"/>
      <c r="B758" s="165"/>
      <c r="C758" s="171"/>
      <c r="D758" s="166"/>
      <c r="E758" s="167"/>
      <c r="F758" s="171"/>
      <c r="G758" s="174"/>
    </row>
    <row r="759" spans="1:7" ht="20.100000000000001" customHeight="1" x14ac:dyDescent="0.2">
      <c r="A759" s="341" t="s">
        <v>685</v>
      </c>
      <c r="B759" s="342"/>
      <c r="C759" s="343" t="s">
        <v>0</v>
      </c>
      <c r="D759" s="343" t="s">
        <v>34</v>
      </c>
      <c r="E759" s="344" t="s">
        <v>35</v>
      </c>
      <c r="F759" s="345" t="s">
        <v>36</v>
      </c>
      <c r="G759" s="346" t="s">
        <v>37</v>
      </c>
    </row>
    <row r="760" spans="1:7" ht="20.100000000000001" customHeight="1" x14ac:dyDescent="0.2">
      <c r="A760" s="175" t="s">
        <v>686</v>
      </c>
      <c r="B760" s="176" t="s">
        <v>687</v>
      </c>
      <c r="C760" s="343"/>
      <c r="D760" s="343"/>
      <c r="E760" s="344"/>
      <c r="F760" s="345"/>
      <c r="G760" s="346"/>
    </row>
    <row r="761" spans="1:7" ht="20.100000000000001" customHeight="1" x14ac:dyDescent="0.2">
      <c r="A761" s="263"/>
      <c r="B761" s="177"/>
      <c r="C761" s="178" t="s">
        <v>825</v>
      </c>
      <c r="D761" s="179"/>
      <c r="E761" s="180"/>
      <c r="F761" s="181"/>
      <c r="G761" s="182"/>
    </row>
    <row r="762" spans="1:7" ht="20.100000000000001" customHeight="1" x14ac:dyDescent="0.2">
      <c r="A762" s="264"/>
      <c r="B762" s="183">
        <f t="shared" ref="B762:B773" si="96">IF(A762=0,0,VLOOKUP(A762,Tabla_Indices,2,FALSE))</f>
        <v>0</v>
      </c>
      <c r="C762" s="265"/>
      <c r="D762" s="266"/>
      <c r="E762" s="267"/>
      <c r="F762" s="268"/>
      <c r="G762" s="184">
        <f>ROUND(E762*F762,2)</f>
        <v>0</v>
      </c>
    </row>
    <row r="763" spans="1:7" ht="20.100000000000001" customHeight="1" x14ac:dyDescent="0.2">
      <c r="A763" s="269"/>
      <c r="B763" s="183">
        <f t="shared" si="96"/>
        <v>0</v>
      </c>
      <c r="C763" s="265"/>
      <c r="D763" s="266"/>
      <c r="E763" s="267"/>
      <c r="F763" s="268"/>
      <c r="G763" s="184">
        <f t="shared" ref="G763:G773" si="97">ROUND(E763*F763,2)</f>
        <v>0</v>
      </c>
    </row>
    <row r="764" spans="1:7" ht="20.100000000000001" customHeight="1" x14ac:dyDescent="0.2">
      <c r="A764" s="264"/>
      <c r="B764" s="183">
        <f t="shared" si="96"/>
        <v>0</v>
      </c>
      <c r="C764" s="265"/>
      <c r="D764" s="266"/>
      <c r="E764" s="267"/>
      <c r="F764" s="268"/>
      <c r="G764" s="184">
        <f t="shared" si="97"/>
        <v>0</v>
      </c>
    </row>
    <row r="765" spans="1:7" ht="20.100000000000001" customHeight="1" x14ac:dyDescent="0.2">
      <c r="A765" s="264"/>
      <c r="B765" s="183">
        <f t="shared" si="96"/>
        <v>0</v>
      </c>
      <c r="C765" s="265"/>
      <c r="D765" s="266"/>
      <c r="E765" s="267"/>
      <c r="F765" s="268"/>
      <c r="G765" s="184">
        <f t="shared" si="97"/>
        <v>0</v>
      </c>
    </row>
    <row r="766" spans="1:7" ht="20.100000000000001" customHeight="1" x14ac:dyDescent="0.2">
      <c r="A766" s="264"/>
      <c r="B766" s="183">
        <f t="shared" si="96"/>
        <v>0</v>
      </c>
      <c r="C766" s="265"/>
      <c r="D766" s="266"/>
      <c r="E766" s="270"/>
      <c r="F766" s="268"/>
      <c r="G766" s="184">
        <f t="shared" si="97"/>
        <v>0</v>
      </c>
    </row>
    <row r="767" spans="1:7" ht="20.100000000000001" customHeight="1" x14ac:dyDescent="0.2">
      <c r="A767" s="264"/>
      <c r="B767" s="183">
        <f t="shared" si="96"/>
        <v>0</v>
      </c>
      <c r="C767" s="265"/>
      <c r="D767" s="266"/>
      <c r="E767" s="270"/>
      <c r="F767" s="268"/>
      <c r="G767" s="184">
        <f t="shared" si="97"/>
        <v>0</v>
      </c>
    </row>
    <row r="768" spans="1:7" ht="20.100000000000001" customHeight="1" x14ac:dyDescent="0.2">
      <c r="A768" s="264"/>
      <c r="B768" s="183">
        <f t="shared" si="96"/>
        <v>0</v>
      </c>
      <c r="C768" s="265"/>
      <c r="D768" s="266"/>
      <c r="E768" s="267"/>
      <c r="F768" s="268"/>
      <c r="G768" s="184">
        <f t="shared" si="97"/>
        <v>0</v>
      </c>
    </row>
    <row r="769" spans="1:7" ht="20.100000000000001" customHeight="1" x14ac:dyDescent="0.2">
      <c r="A769" s="264"/>
      <c r="B769" s="183">
        <f t="shared" si="96"/>
        <v>0</v>
      </c>
      <c r="C769" s="265"/>
      <c r="D769" s="266"/>
      <c r="E769" s="267"/>
      <c r="F769" s="268"/>
      <c r="G769" s="184">
        <f t="shared" si="97"/>
        <v>0</v>
      </c>
    </row>
    <row r="770" spans="1:7" ht="20.100000000000001" customHeight="1" x14ac:dyDescent="0.2">
      <c r="A770" s="264"/>
      <c r="B770" s="183">
        <f t="shared" si="96"/>
        <v>0</v>
      </c>
      <c r="C770" s="265"/>
      <c r="D770" s="266"/>
      <c r="E770" s="267"/>
      <c r="F770" s="268"/>
      <c r="G770" s="184">
        <f t="shared" si="97"/>
        <v>0</v>
      </c>
    </row>
    <row r="771" spans="1:7" ht="20.100000000000001" customHeight="1" x14ac:dyDescent="0.2">
      <c r="A771" s="264"/>
      <c r="B771" s="183">
        <f t="shared" si="96"/>
        <v>0</v>
      </c>
      <c r="C771" s="265"/>
      <c r="D771" s="266"/>
      <c r="E771" s="267"/>
      <c r="F771" s="268"/>
      <c r="G771" s="184">
        <f t="shared" si="97"/>
        <v>0</v>
      </c>
    </row>
    <row r="772" spans="1:7" ht="20.100000000000001" customHeight="1" x14ac:dyDescent="0.2">
      <c r="A772" s="264"/>
      <c r="B772" s="183">
        <f t="shared" si="96"/>
        <v>0</v>
      </c>
      <c r="C772" s="265"/>
      <c r="D772" s="266"/>
      <c r="E772" s="267"/>
      <c r="F772" s="268"/>
      <c r="G772" s="184">
        <f t="shared" si="97"/>
        <v>0</v>
      </c>
    </row>
    <row r="773" spans="1:7" ht="20.100000000000001" customHeight="1" x14ac:dyDescent="0.2">
      <c r="A773" s="264"/>
      <c r="B773" s="183">
        <f t="shared" si="96"/>
        <v>0</v>
      </c>
      <c r="C773" s="265"/>
      <c r="D773" s="266"/>
      <c r="E773" s="267"/>
      <c r="F773" s="268"/>
      <c r="G773" s="184">
        <f t="shared" si="97"/>
        <v>0</v>
      </c>
    </row>
    <row r="774" spans="1:7" ht="20.100000000000001" customHeight="1" x14ac:dyDescent="0.2">
      <c r="A774" s="185"/>
      <c r="B774" s="171"/>
      <c r="C774" s="171"/>
      <c r="D774" s="166"/>
      <c r="E774" s="167"/>
      <c r="F774" s="186" t="s">
        <v>38</v>
      </c>
      <c r="G774" s="187">
        <f>SUBTOTAL(9,G762:G773)</f>
        <v>0</v>
      </c>
    </row>
    <row r="775" spans="1:7" ht="20.100000000000001" customHeight="1" x14ac:dyDescent="0.2">
      <c r="A775" s="185"/>
      <c r="B775" s="171"/>
      <c r="C775" s="188" t="s">
        <v>826</v>
      </c>
      <c r="D775" s="166"/>
      <c r="E775" s="167"/>
      <c r="F775" s="168"/>
      <c r="G775" s="189"/>
    </row>
    <row r="776" spans="1:7" ht="20.100000000000001" customHeight="1" x14ac:dyDescent="0.2">
      <c r="A776" s="264"/>
      <c r="B776" s="183">
        <f t="shared" ref="B776:B785" si="98">IF(A776=0,0,VLOOKUP(A776,Tabla_Indices,2,FALSE))</f>
        <v>0</v>
      </c>
      <c r="C776" s="271"/>
      <c r="D776" s="266"/>
      <c r="E776" s="267"/>
      <c r="F776" s="268"/>
      <c r="G776" s="184">
        <f>ROUND(E776*F776,2)</f>
        <v>0</v>
      </c>
    </row>
    <row r="777" spans="1:7" ht="20.100000000000001" customHeight="1" x14ac:dyDescent="0.2">
      <c r="A777" s="264"/>
      <c r="B777" s="183">
        <f t="shared" si="98"/>
        <v>0</v>
      </c>
      <c r="C777" s="265"/>
      <c r="D777" s="266"/>
      <c r="E777" s="267"/>
      <c r="F777" s="268"/>
      <c r="G777" s="184">
        <f>ROUND(E777*F777,2)</f>
        <v>0</v>
      </c>
    </row>
    <row r="778" spans="1:7" ht="20.100000000000001" customHeight="1" x14ac:dyDescent="0.2">
      <c r="A778" s="264"/>
      <c r="B778" s="183">
        <f t="shared" si="98"/>
        <v>0</v>
      </c>
      <c r="C778" s="265"/>
      <c r="D778" s="266"/>
      <c r="E778" s="267"/>
      <c r="F778" s="268"/>
      <c r="G778" s="184">
        <f t="shared" ref="G778:G785" si="99">ROUND(E778*F778,2)</f>
        <v>0</v>
      </c>
    </row>
    <row r="779" spans="1:7" ht="20.100000000000001" customHeight="1" x14ac:dyDescent="0.2">
      <c r="A779" s="264"/>
      <c r="B779" s="183">
        <f t="shared" si="98"/>
        <v>0</v>
      </c>
      <c r="C779" s="265"/>
      <c r="D779" s="266"/>
      <c r="E779" s="267"/>
      <c r="F779" s="268"/>
      <c r="G779" s="184">
        <f t="shared" si="99"/>
        <v>0</v>
      </c>
    </row>
    <row r="780" spans="1:7" ht="20.100000000000001" customHeight="1" x14ac:dyDescent="0.2">
      <c r="A780" s="264"/>
      <c r="B780" s="183">
        <f t="shared" si="98"/>
        <v>0</v>
      </c>
      <c r="C780" s="265"/>
      <c r="D780" s="266"/>
      <c r="E780" s="267"/>
      <c r="F780" s="268"/>
      <c r="G780" s="184">
        <f t="shared" si="99"/>
        <v>0</v>
      </c>
    </row>
    <row r="781" spans="1:7" ht="20.100000000000001" customHeight="1" x14ac:dyDescent="0.2">
      <c r="A781" s="264"/>
      <c r="B781" s="183">
        <f t="shared" si="98"/>
        <v>0</v>
      </c>
      <c r="C781" s="265"/>
      <c r="D781" s="266"/>
      <c r="E781" s="267"/>
      <c r="F781" s="268"/>
      <c r="G781" s="184">
        <f t="shared" si="99"/>
        <v>0</v>
      </c>
    </row>
    <row r="782" spans="1:7" ht="20.100000000000001" customHeight="1" x14ac:dyDescent="0.2">
      <c r="A782" s="264"/>
      <c r="B782" s="183">
        <f t="shared" si="98"/>
        <v>0</v>
      </c>
      <c r="C782" s="265"/>
      <c r="D782" s="266"/>
      <c r="E782" s="267"/>
      <c r="F782" s="268"/>
      <c r="G782" s="184">
        <f t="shared" si="99"/>
        <v>0</v>
      </c>
    </row>
    <row r="783" spans="1:7" ht="20.100000000000001" customHeight="1" x14ac:dyDescent="0.2">
      <c r="A783" s="264"/>
      <c r="B783" s="183">
        <f t="shared" si="98"/>
        <v>0</v>
      </c>
      <c r="C783" s="265"/>
      <c r="D783" s="266"/>
      <c r="E783" s="267"/>
      <c r="F783" s="268"/>
      <c r="G783" s="184">
        <f t="shared" si="99"/>
        <v>0</v>
      </c>
    </row>
    <row r="784" spans="1:7" ht="20.100000000000001" customHeight="1" x14ac:dyDescent="0.2">
      <c r="A784" s="264"/>
      <c r="B784" s="183">
        <f t="shared" si="98"/>
        <v>0</v>
      </c>
      <c r="C784" s="265"/>
      <c r="D784" s="266"/>
      <c r="E784" s="267"/>
      <c r="F784" s="268"/>
      <c r="G784" s="184">
        <f t="shared" si="99"/>
        <v>0</v>
      </c>
    </row>
    <row r="785" spans="1:7" ht="20.100000000000001" customHeight="1" x14ac:dyDescent="0.2">
      <c r="A785" s="264"/>
      <c r="B785" s="183">
        <f t="shared" si="98"/>
        <v>0</v>
      </c>
      <c r="C785" s="265"/>
      <c r="D785" s="266"/>
      <c r="E785" s="267"/>
      <c r="F785" s="268"/>
      <c r="G785" s="184">
        <f t="shared" si="99"/>
        <v>0</v>
      </c>
    </row>
    <row r="786" spans="1:7" ht="20.100000000000001" customHeight="1" x14ac:dyDescent="0.2">
      <c r="A786" s="185"/>
      <c r="B786" s="171"/>
      <c r="C786" s="171"/>
      <c r="D786" s="166"/>
      <c r="E786" s="167"/>
      <c r="F786" s="186" t="s">
        <v>39</v>
      </c>
      <c r="G786" s="187">
        <f>SUBTOTAL(9,G776:G785)</f>
        <v>0</v>
      </c>
    </row>
    <row r="787" spans="1:7" ht="20.100000000000001" customHeight="1" x14ac:dyDescent="0.2">
      <c r="A787" s="185"/>
      <c r="B787" s="171"/>
      <c r="C787" s="188" t="s">
        <v>827</v>
      </c>
      <c r="D787" s="166"/>
      <c r="E787" s="167"/>
      <c r="F787" s="171"/>
      <c r="G787" s="189"/>
    </row>
    <row r="788" spans="1:7" ht="20.100000000000001" customHeight="1" x14ac:dyDescent="0.2">
      <c r="A788" s="264"/>
      <c r="B788" s="183">
        <f t="shared" ref="B788:B796" si="100">IF(A788=0,0,VLOOKUP(A788,Tabla_Indices,2,FALSE))</f>
        <v>0</v>
      </c>
      <c r="C788" s="265"/>
      <c r="D788" s="266"/>
      <c r="E788" s="267"/>
      <c r="F788" s="272"/>
      <c r="G788" s="190">
        <f>ROUND(E788*F788,2)</f>
        <v>0</v>
      </c>
    </row>
    <row r="789" spans="1:7" ht="20.100000000000001" customHeight="1" x14ac:dyDescent="0.2">
      <c r="A789" s="264"/>
      <c r="B789" s="183">
        <f t="shared" si="100"/>
        <v>0</v>
      </c>
      <c r="C789" s="271"/>
      <c r="D789" s="266"/>
      <c r="E789" s="267"/>
      <c r="F789" s="268"/>
      <c r="G789" s="190">
        <f>ROUND(E789*F789,2)</f>
        <v>0</v>
      </c>
    </row>
    <row r="790" spans="1:7" ht="20.100000000000001" customHeight="1" x14ac:dyDescent="0.2">
      <c r="A790" s="264"/>
      <c r="B790" s="183">
        <f t="shared" si="100"/>
        <v>0</v>
      </c>
      <c r="C790" s="273"/>
      <c r="D790" s="266"/>
      <c r="E790" s="267"/>
      <c r="F790" s="268"/>
      <c r="G790" s="190">
        <f>ROUND(E790*F790,2)</f>
        <v>0</v>
      </c>
    </row>
    <row r="791" spans="1:7" ht="20.100000000000001" customHeight="1" x14ac:dyDescent="0.2">
      <c r="A791" s="264"/>
      <c r="B791" s="183">
        <f t="shared" si="100"/>
        <v>0</v>
      </c>
      <c r="C791" s="273"/>
      <c r="D791" s="266"/>
      <c r="E791" s="267"/>
      <c r="F791" s="268"/>
      <c r="G791" s="190">
        <f>ROUND(E791*F791,2)</f>
        <v>0</v>
      </c>
    </row>
    <row r="792" spans="1:7" ht="20.100000000000001" customHeight="1" x14ac:dyDescent="0.2">
      <c r="A792" s="264"/>
      <c r="B792" s="183">
        <f t="shared" si="100"/>
        <v>0</v>
      </c>
      <c r="C792" s="273"/>
      <c r="D792" s="266"/>
      <c r="E792" s="267"/>
      <c r="F792" s="268"/>
      <c r="G792" s="190">
        <f t="shared" ref="G792:G796" si="101">ROUND(E792*F792,2)</f>
        <v>0</v>
      </c>
    </row>
    <row r="793" spans="1:7" ht="20.100000000000001" customHeight="1" x14ac:dyDescent="0.2">
      <c r="A793" s="264"/>
      <c r="B793" s="183">
        <f t="shared" si="100"/>
        <v>0</v>
      </c>
      <c r="C793" s="273"/>
      <c r="D793" s="266"/>
      <c r="E793" s="267"/>
      <c r="F793" s="268"/>
      <c r="G793" s="190">
        <f t="shared" si="101"/>
        <v>0</v>
      </c>
    </row>
    <row r="794" spans="1:7" ht="20.100000000000001" customHeight="1" x14ac:dyDescent="0.2">
      <c r="A794" s="264"/>
      <c r="B794" s="183">
        <f t="shared" si="100"/>
        <v>0</v>
      </c>
      <c r="C794" s="265"/>
      <c r="D794" s="266"/>
      <c r="E794" s="267"/>
      <c r="F794" s="268"/>
      <c r="G794" s="190">
        <f t="shared" si="101"/>
        <v>0</v>
      </c>
    </row>
    <row r="795" spans="1:7" ht="20.100000000000001" customHeight="1" x14ac:dyDescent="0.2">
      <c r="A795" s="264"/>
      <c r="B795" s="183">
        <f t="shared" si="100"/>
        <v>0</v>
      </c>
      <c r="C795" s="265"/>
      <c r="D795" s="266"/>
      <c r="E795" s="267"/>
      <c r="F795" s="268"/>
      <c r="G795" s="190">
        <f t="shared" si="101"/>
        <v>0</v>
      </c>
    </row>
    <row r="796" spans="1:7" ht="20.100000000000001" customHeight="1" x14ac:dyDescent="0.2">
      <c r="A796" s="264"/>
      <c r="B796" s="183">
        <f t="shared" si="100"/>
        <v>0</v>
      </c>
      <c r="C796" s="265"/>
      <c r="D796" s="266"/>
      <c r="E796" s="267"/>
      <c r="F796" s="268"/>
      <c r="G796" s="190">
        <f t="shared" si="101"/>
        <v>0</v>
      </c>
    </row>
    <row r="797" spans="1:7" ht="20.100000000000001" customHeight="1" x14ac:dyDescent="0.2">
      <c r="A797" s="191"/>
      <c r="B797" s="166"/>
      <c r="C797" s="171"/>
      <c r="D797" s="166"/>
      <c r="E797" s="167"/>
      <c r="F797" s="186" t="s">
        <v>40</v>
      </c>
      <c r="G797" s="187">
        <f>SUBTOTAL(9,G788:G796)</f>
        <v>0</v>
      </c>
    </row>
    <row r="798" spans="1:7" ht="20.100000000000001" customHeight="1" thickBot="1" x14ac:dyDescent="0.25">
      <c r="A798" s="192"/>
      <c r="B798" s="193"/>
      <c r="C798" s="194"/>
      <c r="D798" s="193"/>
      <c r="E798" s="195"/>
      <c r="F798" s="196"/>
      <c r="G798" s="197"/>
    </row>
    <row r="799" spans="1:7" ht="20.100000000000001" customHeight="1" thickBot="1" x14ac:dyDescent="0.25">
      <c r="A799" s="246" t="str">
        <f>B757</f>
        <v>8-3</v>
      </c>
      <c r="B799" s="244" t="str">
        <f>C757</f>
        <v>Tabique sanitario</v>
      </c>
      <c r="C799" s="198"/>
      <c r="D799" s="198" t="s">
        <v>41</v>
      </c>
      <c r="E799" s="199"/>
      <c r="F799" s="200" t="s">
        <v>42</v>
      </c>
      <c r="G799" s="201">
        <f>SUBTOTAL(9,G762:G798)</f>
        <v>0</v>
      </c>
    </row>
    <row r="800" spans="1:7" ht="20.100000000000001" customHeight="1" thickTop="1" thickBot="1" x14ac:dyDescent="0.25"/>
    <row r="801" spans="1:7" ht="20.100000000000001" customHeight="1" thickTop="1" x14ac:dyDescent="0.2">
      <c r="A801" s="338" t="s">
        <v>44</v>
      </c>
      <c r="B801" s="339"/>
      <c r="C801" s="339"/>
      <c r="D801" s="339"/>
      <c r="E801" s="339"/>
      <c r="F801" s="339"/>
      <c r="G801" s="340"/>
    </row>
    <row r="802" spans="1:7" ht="20.100000000000001" customHeight="1" x14ac:dyDescent="0.2">
      <c r="A802" s="156" t="s">
        <v>823</v>
      </c>
      <c r="B802" s="157" t="str">
        <f>Comitente</f>
        <v>DIRECCIÓN ARQUITECTURA</v>
      </c>
      <c r="C802" s="158"/>
      <c r="D802" s="159"/>
      <c r="E802" s="159"/>
      <c r="F802" s="160"/>
      <c r="G802" s="161"/>
    </row>
    <row r="803" spans="1:7" ht="20.100000000000001" customHeight="1" x14ac:dyDescent="0.2">
      <c r="A803" s="156" t="s">
        <v>824</v>
      </c>
      <c r="B803" s="157">
        <f>Contratista</f>
        <v>0</v>
      </c>
      <c r="C803" s="162"/>
      <c r="D803" s="162"/>
      <c r="E803" s="162"/>
      <c r="F803" s="157"/>
      <c r="G803" s="163"/>
    </row>
    <row r="804" spans="1:7" ht="20.100000000000001" customHeight="1" x14ac:dyDescent="0.2">
      <c r="A804" s="156" t="s">
        <v>31</v>
      </c>
      <c r="B804" s="157" t="str">
        <f>Obra</f>
        <v>ESCUELA DE CINE</v>
      </c>
      <c r="C804" s="162"/>
      <c r="D804" s="162"/>
      <c r="E804" s="162"/>
      <c r="F804" s="157" t="s">
        <v>45</v>
      </c>
      <c r="G804" s="163">
        <f>Fecha_Base</f>
        <v>42969</v>
      </c>
    </row>
    <row r="805" spans="1:7" ht="20.100000000000001" customHeight="1" x14ac:dyDescent="0.2">
      <c r="A805" s="164" t="s">
        <v>822</v>
      </c>
      <c r="B805" s="165" t="str">
        <f>Ubicación</f>
        <v>CALLE 25 DE MAYO</v>
      </c>
      <c r="C805" s="165"/>
      <c r="D805" s="166"/>
      <c r="E805" s="167"/>
      <c r="F805" s="168"/>
      <c r="G805" s="169"/>
    </row>
    <row r="806" spans="1:7" ht="20.100000000000001" customHeight="1" x14ac:dyDescent="0.2">
      <c r="A806" s="164" t="s">
        <v>46</v>
      </c>
      <c r="B806" s="274">
        <v>9</v>
      </c>
      <c r="C806" s="171" t="str">
        <f>IF(B806="","",VLOOKUP(B806,Computo_Presupuesto,2,FALSE))</f>
        <v>REVOQUES Y ENLUCIDOS</v>
      </c>
      <c r="D806" s="172"/>
      <c r="E806" s="167"/>
      <c r="F806" s="168"/>
      <c r="G806" s="169"/>
    </row>
    <row r="807" spans="1:7" ht="20.100000000000001" customHeight="1" x14ac:dyDescent="0.2">
      <c r="A807" s="164" t="s">
        <v>32</v>
      </c>
      <c r="B807" s="250" t="s">
        <v>1207</v>
      </c>
      <c r="C807" s="171" t="str">
        <f>IF(B807=0,"",VLOOKUP(B807,Computo_Presupuesto,2,FALSE))</f>
        <v xml:space="preserve">Revoque grueso </v>
      </c>
      <c r="D807" s="166"/>
      <c r="E807" s="167"/>
      <c r="F807" s="165" t="s">
        <v>33</v>
      </c>
      <c r="G807" s="173" t="str">
        <f>IF(B807=0,"",VLOOKUP(B807,Computo_Presupuesto,4,FALSE))</f>
        <v>m2</v>
      </c>
    </row>
    <row r="808" spans="1:7" ht="20.100000000000001" customHeight="1" x14ac:dyDescent="0.2">
      <c r="A808" s="164"/>
      <c r="B808" s="165"/>
      <c r="C808" s="171"/>
      <c r="D808" s="166"/>
      <c r="E808" s="167"/>
      <c r="F808" s="171"/>
      <c r="G808" s="174"/>
    </row>
    <row r="809" spans="1:7" ht="20.100000000000001" customHeight="1" x14ac:dyDescent="0.2">
      <c r="A809" s="341" t="s">
        <v>685</v>
      </c>
      <c r="B809" s="342"/>
      <c r="C809" s="343" t="s">
        <v>0</v>
      </c>
      <c r="D809" s="343" t="s">
        <v>34</v>
      </c>
      <c r="E809" s="344" t="s">
        <v>35</v>
      </c>
      <c r="F809" s="345" t="s">
        <v>36</v>
      </c>
      <c r="G809" s="346" t="s">
        <v>37</v>
      </c>
    </row>
    <row r="810" spans="1:7" s="15" customFormat="1" ht="20.100000000000001" customHeight="1" x14ac:dyDescent="0.2">
      <c r="A810" s="175" t="s">
        <v>686</v>
      </c>
      <c r="B810" s="176" t="s">
        <v>687</v>
      </c>
      <c r="C810" s="343"/>
      <c r="D810" s="343"/>
      <c r="E810" s="344"/>
      <c r="F810" s="345"/>
      <c r="G810" s="346"/>
    </row>
    <row r="811" spans="1:7" ht="20.100000000000001" customHeight="1" x14ac:dyDescent="0.2">
      <c r="A811" s="263"/>
      <c r="B811" s="177"/>
      <c r="C811" s="178" t="s">
        <v>825</v>
      </c>
      <c r="D811" s="179"/>
      <c r="E811" s="180"/>
      <c r="F811" s="181"/>
      <c r="G811" s="182"/>
    </row>
    <row r="812" spans="1:7" ht="20.100000000000001" customHeight="1" x14ac:dyDescent="0.2">
      <c r="A812" s="264"/>
      <c r="B812" s="183">
        <f t="shared" ref="B812:B823" si="102">IF(A812=0,0,VLOOKUP(A812,Tabla_Indices,2,FALSE))</f>
        <v>0</v>
      </c>
      <c r="C812" s="265"/>
      <c r="D812" s="266"/>
      <c r="E812" s="267"/>
      <c r="F812" s="268"/>
      <c r="G812" s="184">
        <f>ROUND(E812*F812,2)</f>
        <v>0</v>
      </c>
    </row>
    <row r="813" spans="1:7" ht="20.100000000000001" customHeight="1" x14ac:dyDescent="0.2">
      <c r="A813" s="269"/>
      <c r="B813" s="183">
        <f t="shared" si="102"/>
        <v>0</v>
      </c>
      <c r="C813" s="265"/>
      <c r="D813" s="266"/>
      <c r="E813" s="267"/>
      <c r="F813" s="268"/>
      <c r="G813" s="184">
        <f t="shared" ref="G813:G823" si="103">ROUND(E813*F813,2)</f>
        <v>0</v>
      </c>
    </row>
    <row r="814" spans="1:7" ht="20.100000000000001" customHeight="1" x14ac:dyDescent="0.2">
      <c r="A814" s="264"/>
      <c r="B814" s="183">
        <f t="shared" si="102"/>
        <v>0</v>
      </c>
      <c r="C814" s="265"/>
      <c r="D814" s="266"/>
      <c r="E814" s="267"/>
      <c r="F814" s="268"/>
      <c r="G814" s="184">
        <f t="shared" si="103"/>
        <v>0</v>
      </c>
    </row>
    <row r="815" spans="1:7" ht="20.100000000000001" customHeight="1" x14ac:dyDescent="0.2">
      <c r="A815" s="264"/>
      <c r="B815" s="183">
        <f t="shared" si="102"/>
        <v>0</v>
      </c>
      <c r="C815" s="265"/>
      <c r="D815" s="266"/>
      <c r="E815" s="267"/>
      <c r="F815" s="268"/>
      <c r="G815" s="184">
        <f t="shared" si="103"/>
        <v>0</v>
      </c>
    </row>
    <row r="816" spans="1:7" ht="20.100000000000001" customHeight="1" x14ac:dyDescent="0.2">
      <c r="A816" s="264"/>
      <c r="B816" s="183">
        <f t="shared" si="102"/>
        <v>0</v>
      </c>
      <c r="C816" s="265"/>
      <c r="D816" s="266"/>
      <c r="E816" s="270"/>
      <c r="F816" s="268"/>
      <c r="G816" s="184">
        <f t="shared" si="103"/>
        <v>0</v>
      </c>
    </row>
    <row r="817" spans="1:7" ht="20.100000000000001" customHeight="1" x14ac:dyDescent="0.2">
      <c r="A817" s="264"/>
      <c r="B817" s="183">
        <f t="shared" si="102"/>
        <v>0</v>
      </c>
      <c r="C817" s="265"/>
      <c r="D817" s="266"/>
      <c r="E817" s="270"/>
      <c r="F817" s="268"/>
      <c r="G817" s="184">
        <f t="shared" si="103"/>
        <v>0</v>
      </c>
    </row>
    <row r="818" spans="1:7" ht="20.100000000000001" customHeight="1" x14ac:dyDescent="0.2">
      <c r="A818" s="264"/>
      <c r="B818" s="183">
        <f t="shared" si="102"/>
        <v>0</v>
      </c>
      <c r="C818" s="265"/>
      <c r="D818" s="266"/>
      <c r="E818" s="267"/>
      <c r="F818" s="268"/>
      <c r="G818" s="184">
        <f t="shared" si="103"/>
        <v>0</v>
      </c>
    </row>
    <row r="819" spans="1:7" ht="20.100000000000001" customHeight="1" x14ac:dyDescent="0.2">
      <c r="A819" s="264"/>
      <c r="B819" s="183">
        <f t="shared" si="102"/>
        <v>0</v>
      </c>
      <c r="C819" s="265"/>
      <c r="D819" s="266"/>
      <c r="E819" s="267"/>
      <c r="F819" s="268"/>
      <c r="G819" s="184">
        <f t="shared" si="103"/>
        <v>0</v>
      </c>
    </row>
    <row r="820" spans="1:7" ht="20.100000000000001" customHeight="1" x14ac:dyDescent="0.2">
      <c r="A820" s="264"/>
      <c r="B820" s="183">
        <f t="shared" si="102"/>
        <v>0</v>
      </c>
      <c r="C820" s="265"/>
      <c r="D820" s="266"/>
      <c r="E820" s="267"/>
      <c r="F820" s="268"/>
      <c r="G820" s="184">
        <f t="shared" si="103"/>
        <v>0</v>
      </c>
    </row>
    <row r="821" spans="1:7" ht="20.100000000000001" customHeight="1" x14ac:dyDescent="0.2">
      <c r="A821" s="264"/>
      <c r="B821" s="183">
        <f t="shared" si="102"/>
        <v>0</v>
      </c>
      <c r="C821" s="265"/>
      <c r="D821" s="266"/>
      <c r="E821" s="267"/>
      <c r="F821" s="268"/>
      <c r="G821" s="184">
        <f t="shared" si="103"/>
        <v>0</v>
      </c>
    </row>
    <row r="822" spans="1:7" ht="20.100000000000001" customHeight="1" x14ac:dyDescent="0.2">
      <c r="A822" s="264"/>
      <c r="B822" s="183">
        <f t="shared" si="102"/>
        <v>0</v>
      </c>
      <c r="C822" s="265"/>
      <c r="D822" s="266"/>
      <c r="E822" s="267"/>
      <c r="F822" s="268"/>
      <c r="G822" s="184">
        <f t="shared" si="103"/>
        <v>0</v>
      </c>
    </row>
    <row r="823" spans="1:7" ht="20.100000000000001" customHeight="1" x14ac:dyDescent="0.2">
      <c r="A823" s="264"/>
      <c r="B823" s="183">
        <f t="shared" si="102"/>
        <v>0</v>
      </c>
      <c r="C823" s="265"/>
      <c r="D823" s="266"/>
      <c r="E823" s="267"/>
      <c r="F823" s="268"/>
      <c r="G823" s="184">
        <f t="shared" si="103"/>
        <v>0</v>
      </c>
    </row>
    <row r="824" spans="1:7" ht="20.100000000000001" customHeight="1" x14ac:dyDescent="0.2">
      <c r="A824" s="185"/>
      <c r="B824" s="171"/>
      <c r="C824" s="171"/>
      <c r="D824" s="166"/>
      <c r="E824" s="167"/>
      <c r="F824" s="186" t="s">
        <v>38</v>
      </c>
      <c r="G824" s="187">
        <f>SUBTOTAL(9,G812:G823)</f>
        <v>0</v>
      </c>
    </row>
    <row r="825" spans="1:7" ht="20.100000000000001" customHeight="1" x14ac:dyDescent="0.2">
      <c r="A825" s="185"/>
      <c r="B825" s="171"/>
      <c r="C825" s="188" t="s">
        <v>826</v>
      </c>
      <c r="D825" s="166"/>
      <c r="E825" s="167"/>
      <c r="F825" s="168"/>
      <c r="G825" s="189"/>
    </row>
    <row r="826" spans="1:7" ht="20.100000000000001" customHeight="1" x14ac:dyDescent="0.2">
      <c r="A826" s="264"/>
      <c r="B826" s="183">
        <f t="shared" ref="B826:B835" si="104">IF(A826=0,0,VLOOKUP(A826,Tabla_Indices,2,FALSE))</f>
        <v>0</v>
      </c>
      <c r="C826" s="271"/>
      <c r="D826" s="266"/>
      <c r="E826" s="267"/>
      <c r="F826" s="268"/>
      <c r="G826" s="184">
        <f>ROUND(E826*F826,2)</f>
        <v>0</v>
      </c>
    </row>
    <row r="827" spans="1:7" ht="20.100000000000001" customHeight="1" x14ac:dyDescent="0.2">
      <c r="A827" s="264"/>
      <c r="B827" s="183">
        <f t="shared" si="104"/>
        <v>0</v>
      </c>
      <c r="C827" s="265"/>
      <c r="D827" s="266"/>
      <c r="E827" s="267"/>
      <c r="F827" s="268"/>
      <c r="G827" s="184">
        <f>ROUND(E827*F827,2)</f>
        <v>0</v>
      </c>
    </row>
    <row r="828" spans="1:7" ht="20.100000000000001" customHeight="1" x14ac:dyDescent="0.2">
      <c r="A828" s="264"/>
      <c r="B828" s="183">
        <f t="shared" si="104"/>
        <v>0</v>
      </c>
      <c r="C828" s="265"/>
      <c r="D828" s="266"/>
      <c r="E828" s="267"/>
      <c r="F828" s="268"/>
      <c r="G828" s="184">
        <f t="shared" ref="G828:G835" si="105">ROUND(E828*F828,2)</f>
        <v>0</v>
      </c>
    </row>
    <row r="829" spans="1:7" ht="20.100000000000001" customHeight="1" x14ac:dyDescent="0.2">
      <c r="A829" s="264"/>
      <c r="B829" s="183">
        <f t="shared" si="104"/>
        <v>0</v>
      </c>
      <c r="C829" s="265"/>
      <c r="D829" s="266"/>
      <c r="E829" s="267"/>
      <c r="F829" s="268"/>
      <c r="G829" s="184">
        <f t="shared" si="105"/>
        <v>0</v>
      </c>
    </row>
    <row r="830" spans="1:7" ht="20.100000000000001" customHeight="1" x14ac:dyDescent="0.2">
      <c r="A830" s="264"/>
      <c r="B830" s="183">
        <f t="shared" si="104"/>
        <v>0</v>
      </c>
      <c r="C830" s="265"/>
      <c r="D830" s="266"/>
      <c r="E830" s="267"/>
      <c r="F830" s="268"/>
      <c r="G830" s="184">
        <f t="shared" si="105"/>
        <v>0</v>
      </c>
    </row>
    <row r="831" spans="1:7" ht="20.100000000000001" customHeight="1" x14ac:dyDescent="0.2">
      <c r="A831" s="264"/>
      <c r="B831" s="183">
        <f t="shared" si="104"/>
        <v>0</v>
      </c>
      <c r="C831" s="265"/>
      <c r="D831" s="266"/>
      <c r="E831" s="267"/>
      <c r="F831" s="268"/>
      <c r="G831" s="184">
        <f t="shared" si="105"/>
        <v>0</v>
      </c>
    </row>
    <row r="832" spans="1:7" ht="20.100000000000001" customHeight="1" x14ac:dyDescent="0.2">
      <c r="A832" s="264"/>
      <c r="B832" s="183">
        <f t="shared" si="104"/>
        <v>0</v>
      </c>
      <c r="C832" s="265"/>
      <c r="D832" s="266"/>
      <c r="E832" s="267"/>
      <c r="F832" s="268"/>
      <c r="G832" s="184">
        <f t="shared" si="105"/>
        <v>0</v>
      </c>
    </row>
    <row r="833" spans="1:7" ht="20.100000000000001" customHeight="1" x14ac:dyDescent="0.2">
      <c r="A833" s="264"/>
      <c r="B833" s="183">
        <f t="shared" si="104"/>
        <v>0</v>
      </c>
      <c r="C833" s="265"/>
      <c r="D833" s="266"/>
      <c r="E833" s="267"/>
      <c r="F833" s="268"/>
      <c r="G833" s="184">
        <f t="shared" si="105"/>
        <v>0</v>
      </c>
    </row>
    <row r="834" spans="1:7" ht="20.100000000000001" customHeight="1" x14ac:dyDescent="0.2">
      <c r="A834" s="264"/>
      <c r="B834" s="183">
        <f t="shared" si="104"/>
        <v>0</v>
      </c>
      <c r="C834" s="265"/>
      <c r="D834" s="266"/>
      <c r="E834" s="267"/>
      <c r="F834" s="268"/>
      <c r="G834" s="184">
        <f t="shared" si="105"/>
        <v>0</v>
      </c>
    </row>
    <row r="835" spans="1:7" ht="20.100000000000001" customHeight="1" x14ac:dyDescent="0.2">
      <c r="A835" s="264"/>
      <c r="B835" s="183">
        <f t="shared" si="104"/>
        <v>0</v>
      </c>
      <c r="C835" s="265"/>
      <c r="D835" s="266"/>
      <c r="E835" s="267"/>
      <c r="F835" s="268"/>
      <c r="G835" s="184">
        <f t="shared" si="105"/>
        <v>0</v>
      </c>
    </row>
    <row r="836" spans="1:7" ht="20.100000000000001" customHeight="1" x14ac:dyDescent="0.2">
      <c r="A836" s="185"/>
      <c r="B836" s="171"/>
      <c r="C836" s="171"/>
      <c r="D836" s="166"/>
      <c r="E836" s="167"/>
      <c r="F836" s="186" t="s">
        <v>39</v>
      </c>
      <c r="G836" s="187">
        <f>SUBTOTAL(9,G826:G835)</f>
        <v>0</v>
      </c>
    </row>
    <row r="837" spans="1:7" ht="20.100000000000001" customHeight="1" x14ac:dyDescent="0.2">
      <c r="A837" s="185"/>
      <c r="B837" s="171"/>
      <c r="C837" s="188" t="s">
        <v>827</v>
      </c>
      <c r="D837" s="166"/>
      <c r="E837" s="167"/>
      <c r="F837" s="171"/>
      <c r="G837" s="189"/>
    </row>
    <row r="838" spans="1:7" ht="20.100000000000001" customHeight="1" x14ac:dyDescent="0.2">
      <c r="A838" s="264"/>
      <c r="B838" s="183">
        <f t="shared" ref="B838:B846" si="106">IF(A838=0,0,VLOOKUP(A838,Tabla_Indices,2,FALSE))</f>
        <v>0</v>
      </c>
      <c r="C838" s="265"/>
      <c r="D838" s="266"/>
      <c r="E838" s="267"/>
      <c r="F838" s="272"/>
      <c r="G838" s="190">
        <f>ROUND(E838*F838,2)</f>
        <v>0</v>
      </c>
    </row>
    <row r="839" spans="1:7" ht="20.100000000000001" customHeight="1" x14ac:dyDescent="0.2">
      <c r="A839" s="264"/>
      <c r="B839" s="183">
        <f t="shared" si="106"/>
        <v>0</v>
      </c>
      <c r="C839" s="271"/>
      <c r="D839" s="266"/>
      <c r="E839" s="267"/>
      <c r="F839" s="268"/>
      <c r="G839" s="190">
        <f>ROUND(E839*F839,2)</f>
        <v>0</v>
      </c>
    </row>
    <row r="840" spans="1:7" ht="20.100000000000001" customHeight="1" x14ac:dyDescent="0.2">
      <c r="A840" s="264"/>
      <c r="B840" s="183">
        <f t="shared" si="106"/>
        <v>0</v>
      </c>
      <c r="C840" s="273"/>
      <c r="D840" s="266"/>
      <c r="E840" s="267"/>
      <c r="F840" s="268"/>
      <c r="G840" s="190">
        <f>ROUND(E840*F840,2)</f>
        <v>0</v>
      </c>
    </row>
    <row r="841" spans="1:7" ht="20.100000000000001" customHeight="1" x14ac:dyDescent="0.2">
      <c r="A841" s="264"/>
      <c r="B841" s="183">
        <f t="shared" si="106"/>
        <v>0</v>
      </c>
      <c r="C841" s="273"/>
      <c r="D841" s="266"/>
      <c r="E841" s="267"/>
      <c r="F841" s="268"/>
      <c r="G841" s="190">
        <f>ROUND(E841*F841,2)</f>
        <v>0</v>
      </c>
    </row>
    <row r="842" spans="1:7" ht="20.100000000000001" customHeight="1" x14ac:dyDescent="0.2">
      <c r="A842" s="264"/>
      <c r="B842" s="183">
        <f t="shared" si="106"/>
        <v>0</v>
      </c>
      <c r="C842" s="273"/>
      <c r="D842" s="266"/>
      <c r="E842" s="267"/>
      <c r="F842" s="268"/>
      <c r="G842" s="190">
        <f t="shared" ref="G842:G846" si="107">ROUND(E842*F842,2)</f>
        <v>0</v>
      </c>
    </row>
    <row r="843" spans="1:7" ht="20.100000000000001" customHeight="1" x14ac:dyDescent="0.2">
      <c r="A843" s="264"/>
      <c r="B843" s="183">
        <f t="shared" si="106"/>
        <v>0</v>
      </c>
      <c r="C843" s="273"/>
      <c r="D843" s="266"/>
      <c r="E843" s="267"/>
      <c r="F843" s="268"/>
      <c r="G843" s="190">
        <f t="shared" si="107"/>
        <v>0</v>
      </c>
    </row>
    <row r="844" spans="1:7" ht="20.100000000000001" customHeight="1" x14ac:dyDescent="0.2">
      <c r="A844" s="264"/>
      <c r="B844" s="183">
        <f t="shared" si="106"/>
        <v>0</v>
      </c>
      <c r="C844" s="265"/>
      <c r="D844" s="266"/>
      <c r="E844" s="267"/>
      <c r="F844" s="268"/>
      <c r="G844" s="190">
        <f t="shared" si="107"/>
        <v>0</v>
      </c>
    </row>
    <row r="845" spans="1:7" ht="20.100000000000001" customHeight="1" x14ac:dyDescent="0.2">
      <c r="A845" s="264"/>
      <c r="B845" s="183">
        <f t="shared" si="106"/>
        <v>0</v>
      </c>
      <c r="C845" s="265"/>
      <c r="D845" s="266"/>
      <c r="E845" s="267"/>
      <c r="F845" s="268"/>
      <c r="G845" s="190">
        <f t="shared" si="107"/>
        <v>0</v>
      </c>
    </row>
    <row r="846" spans="1:7" ht="20.100000000000001" customHeight="1" x14ac:dyDescent="0.2">
      <c r="A846" s="264"/>
      <c r="B846" s="183">
        <f t="shared" si="106"/>
        <v>0</v>
      </c>
      <c r="C846" s="265"/>
      <c r="D846" s="266"/>
      <c r="E846" s="267"/>
      <c r="F846" s="268"/>
      <c r="G846" s="190">
        <f t="shared" si="107"/>
        <v>0</v>
      </c>
    </row>
    <row r="847" spans="1:7" ht="20.100000000000001" customHeight="1" x14ac:dyDescent="0.2">
      <c r="A847" s="245"/>
      <c r="B847" s="166"/>
      <c r="C847" s="171"/>
      <c r="D847" s="166"/>
      <c r="E847" s="167"/>
      <c r="F847" s="186" t="s">
        <v>40</v>
      </c>
      <c r="G847" s="187">
        <f>SUBTOTAL(9,G838:G846)</f>
        <v>0</v>
      </c>
    </row>
    <row r="848" spans="1:7" ht="20.100000000000001" customHeight="1" thickBot="1" x14ac:dyDescent="0.25">
      <c r="A848" s="192"/>
      <c r="B848" s="193"/>
      <c r="C848" s="194"/>
      <c r="D848" s="193"/>
      <c r="E848" s="195"/>
      <c r="F848" s="196"/>
      <c r="G848" s="197"/>
    </row>
    <row r="849" spans="1:7" ht="20.100000000000001" customHeight="1" thickBot="1" x14ac:dyDescent="0.25">
      <c r="A849" s="246" t="str">
        <f>B807</f>
        <v>9-1</v>
      </c>
      <c r="B849" s="244" t="str">
        <f>C807</f>
        <v xml:space="preserve">Revoque grueso </v>
      </c>
      <c r="C849" s="198"/>
      <c r="D849" s="198" t="s">
        <v>41</v>
      </c>
      <c r="E849" s="199"/>
      <c r="F849" s="200" t="s">
        <v>42</v>
      </c>
      <c r="G849" s="201">
        <f>SUBTOTAL(9,G812:G848)</f>
        <v>0</v>
      </c>
    </row>
    <row r="850" spans="1:7" ht="20.100000000000001" customHeight="1" thickTop="1" thickBot="1" x14ac:dyDescent="0.25"/>
    <row r="851" spans="1:7" ht="20.100000000000001" customHeight="1" thickTop="1" x14ac:dyDescent="0.2">
      <c r="A851" s="338" t="s">
        <v>44</v>
      </c>
      <c r="B851" s="339"/>
      <c r="C851" s="339"/>
      <c r="D851" s="339"/>
      <c r="E851" s="339"/>
      <c r="F851" s="339"/>
      <c r="G851" s="340"/>
    </row>
    <row r="852" spans="1:7" ht="20.100000000000001" customHeight="1" x14ac:dyDescent="0.2">
      <c r="A852" s="156" t="s">
        <v>823</v>
      </c>
      <c r="B852" s="157" t="str">
        <f>Comitente</f>
        <v>DIRECCIÓN ARQUITECTURA</v>
      </c>
      <c r="C852" s="158"/>
      <c r="D852" s="159"/>
      <c r="E852" s="159"/>
      <c r="F852" s="160"/>
      <c r="G852" s="161"/>
    </row>
    <row r="853" spans="1:7" ht="20.100000000000001" customHeight="1" x14ac:dyDescent="0.2">
      <c r="A853" s="156" t="s">
        <v>824</v>
      </c>
      <c r="B853" s="157">
        <f>Contratista</f>
        <v>0</v>
      </c>
      <c r="C853" s="162"/>
      <c r="D853" s="162"/>
      <c r="E853" s="162"/>
      <c r="F853" s="157"/>
      <c r="G853" s="163"/>
    </row>
    <row r="854" spans="1:7" ht="20.100000000000001" customHeight="1" x14ac:dyDescent="0.2">
      <c r="A854" s="156" t="s">
        <v>31</v>
      </c>
      <c r="B854" s="157" t="str">
        <f>Obra</f>
        <v>ESCUELA DE CINE</v>
      </c>
      <c r="C854" s="162"/>
      <c r="D854" s="162"/>
      <c r="E854" s="162"/>
      <c r="F854" s="157" t="s">
        <v>45</v>
      </c>
      <c r="G854" s="163">
        <f>Fecha_Base</f>
        <v>42969</v>
      </c>
    </row>
    <row r="855" spans="1:7" ht="20.100000000000001" customHeight="1" x14ac:dyDescent="0.2">
      <c r="A855" s="164" t="s">
        <v>822</v>
      </c>
      <c r="B855" s="165" t="str">
        <f>Ubicación</f>
        <v>CALLE 25 DE MAYO</v>
      </c>
      <c r="C855" s="165"/>
      <c r="D855" s="166"/>
      <c r="E855" s="167"/>
      <c r="F855" s="168"/>
      <c r="G855" s="169"/>
    </row>
    <row r="856" spans="1:7" ht="20.100000000000001" customHeight="1" x14ac:dyDescent="0.2">
      <c r="A856" s="164" t="s">
        <v>46</v>
      </c>
      <c r="B856" s="274">
        <v>9</v>
      </c>
      <c r="C856" s="171" t="str">
        <f>IF(B856="","",VLOOKUP(B856,Computo_Presupuesto,2,FALSE))</f>
        <v>REVOQUES Y ENLUCIDOS</v>
      </c>
      <c r="D856" s="172"/>
      <c r="E856" s="167"/>
      <c r="F856" s="168"/>
      <c r="G856" s="169"/>
    </row>
    <row r="857" spans="1:7" ht="20.100000000000001" customHeight="1" x14ac:dyDescent="0.2">
      <c r="A857" s="164" t="s">
        <v>32</v>
      </c>
      <c r="B857" s="250" t="s">
        <v>1619</v>
      </c>
      <c r="C857" s="171" t="str">
        <f>IF(B857=0,"",VLOOKUP(B857,Computo_Presupuesto,2,FALSE))</f>
        <v>Enlucido exterior</v>
      </c>
      <c r="D857" s="166"/>
      <c r="E857" s="167"/>
      <c r="F857" s="165" t="s">
        <v>33</v>
      </c>
      <c r="G857" s="173" t="str">
        <f>IF(B857=0,"",VLOOKUP(B857,Computo_Presupuesto,4,FALSE))</f>
        <v>m2</v>
      </c>
    </row>
    <row r="858" spans="1:7" ht="20.100000000000001" customHeight="1" x14ac:dyDescent="0.2">
      <c r="A858" s="164"/>
      <c r="B858" s="165"/>
      <c r="C858" s="171"/>
      <c r="D858" s="166"/>
      <c r="E858" s="167"/>
      <c r="F858" s="171"/>
      <c r="G858" s="174"/>
    </row>
    <row r="859" spans="1:7" ht="20.100000000000001" customHeight="1" x14ac:dyDescent="0.2">
      <c r="A859" s="341" t="s">
        <v>685</v>
      </c>
      <c r="B859" s="342"/>
      <c r="C859" s="343" t="s">
        <v>0</v>
      </c>
      <c r="D859" s="343" t="s">
        <v>34</v>
      </c>
      <c r="E859" s="344" t="s">
        <v>35</v>
      </c>
      <c r="F859" s="345" t="s">
        <v>36</v>
      </c>
      <c r="G859" s="346" t="s">
        <v>37</v>
      </c>
    </row>
    <row r="860" spans="1:7" ht="20.100000000000001" customHeight="1" x14ac:dyDescent="0.2">
      <c r="A860" s="175" t="s">
        <v>686</v>
      </c>
      <c r="B860" s="176" t="s">
        <v>687</v>
      </c>
      <c r="C860" s="343"/>
      <c r="D860" s="343"/>
      <c r="E860" s="344"/>
      <c r="F860" s="345"/>
      <c r="G860" s="346"/>
    </row>
    <row r="861" spans="1:7" ht="20.100000000000001" customHeight="1" x14ac:dyDescent="0.2">
      <c r="A861" s="263"/>
      <c r="B861" s="177"/>
      <c r="C861" s="178" t="s">
        <v>825</v>
      </c>
      <c r="D861" s="179"/>
      <c r="E861" s="180"/>
      <c r="F861" s="181"/>
      <c r="G861" s="182"/>
    </row>
    <row r="862" spans="1:7" ht="20.100000000000001" customHeight="1" x14ac:dyDescent="0.2">
      <c r="A862" s="264"/>
      <c r="B862" s="183">
        <f t="shared" ref="B862:B873" si="108">IF(A862=0,0,VLOOKUP(A862,Tabla_Indices,2,FALSE))</f>
        <v>0</v>
      </c>
      <c r="C862" s="265"/>
      <c r="D862" s="266"/>
      <c r="E862" s="267"/>
      <c r="F862" s="268"/>
      <c r="G862" s="184">
        <f>ROUND(E862*F862,2)</f>
        <v>0</v>
      </c>
    </row>
    <row r="863" spans="1:7" ht="20.100000000000001" customHeight="1" x14ac:dyDescent="0.2">
      <c r="A863" s="269"/>
      <c r="B863" s="183">
        <f t="shared" si="108"/>
        <v>0</v>
      </c>
      <c r="C863" s="265"/>
      <c r="D863" s="266"/>
      <c r="E863" s="267"/>
      <c r="F863" s="268"/>
      <c r="G863" s="184">
        <f t="shared" ref="G863:G873" si="109">ROUND(E863*F863,2)</f>
        <v>0</v>
      </c>
    </row>
    <row r="864" spans="1:7" ht="20.100000000000001" customHeight="1" x14ac:dyDescent="0.2">
      <c r="A864" s="264"/>
      <c r="B864" s="183">
        <f t="shared" si="108"/>
        <v>0</v>
      </c>
      <c r="C864" s="265"/>
      <c r="D864" s="266"/>
      <c r="E864" s="267"/>
      <c r="F864" s="268"/>
      <c r="G864" s="184">
        <f t="shared" si="109"/>
        <v>0</v>
      </c>
    </row>
    <row r="865" spans="1:7" ht="20.100000000000001" customHeight="1" x14ac:dyDescent="0.2">
      <c r="A865" s="264"/>
      <c r="B865" s="183">
        <f t="shared" si="108"/>
        <v>0</v>
      </c>
      <c r="C865" s="265"/>
      <c r="D865" s="266"/>
      <c r="E865" s="267"/>
      <c r="F865" s="268"/>
      <c r="G865" s="184">
        <f t="shared" si="109"/>
        <v>0</v>
      </c>
    </row>
    <row r="866" spans="1:7" ht="20.100000000000001" customHeight="1" x14ac:dyDescent="0.2">
      <c r="A866" s="264"/>
      <c r="B866" s="183">
        <f t="shared" si="108"/>
        <v>0</v>
      </c>
      <c r="C866" s="265"/>
      <c r="D866" s="266"/>
      <c r="E866" s="270"/>
      <c r="F866" s="268"/>
      <c r="G866" s="184">
        <f t="shared" si="109"/>
        <v>0</v>
      </c>
    </row>
    <row r="867" spans="1:7" ht="20.100000000000001" customHeight="1" x14ac:dyDescent="0.2">
      <c r="A867" s="264"/>
      <c r="B867" s="183">
        <f t="shared" si="108"/>
        <v>0</v>
      </c>
      <c r="C867" s="265"/>
      <c r="D867" s="266"/>
      <c r="E867" s="270"/>
      <c r="F867" s="268"/>
      <c r="G867" s="184">
        <f t="shared" si="109"/>
        <v>0</v>
      </c>
    </row>
    <row r="868" spans="1:7" ht="20.100000000000001" customHeight="1" x14ac:dyDescent="0.2">
      <c r="A868" s="264"/>
      <c r="B868" s="183">
        <f t="shared" si="108"/>
        <v>0</v>
      </c>
      <c r="C868" s="265"/>
      <c r="D868" s="266"/>
      <c r="E868" s="267"/>
      <c r="F868" s="268"/>
      <c r="G868" s="184">
        <f t="shared" si="109"/>
        <v>0</v>
      </c>
    </row>
    <row r="869" spans="1:7" ht="20.100000000000001" customHeight="1" x14ac:dyDescent="0.2">
      <c r="A869" s="264"/>
      <c r="B869" s="183">
        <f t="shared" si="108"/>
        <v>0</v>
      </c>
      <c r="C869" s="265"/>
      <c r="D869" s="266"/>
      <c r="E869" s="267"/>
      <c r="F869" s="268"/>
      <c r="G869" s="184">
        <f t="shared" si="109"/>
        <v>0</v>
      </c>
    </row>
    <row r="870" spans="1:7" ht="20.100000000000001" customHeight="1" x14ac:dyDescent="0.2">
      <c r="A870" s="264"/>
      <c r="B870" s="183">
        <f t="shared" si="108"/>
        <v>0</v>
      </c>
      <c r="C870" s="265"/>
      <c r="D870" s="266"/>
      <c r="E870" s="267"/>
      <c r="F870" s="268"/>
      <c r="G870" s="184">
        <f t="shared" si="109"/>
        <v>0</v>
      </c>
    </row>
    <row r="871" spans="1:7" ht="20.100000000000001" customHeight="1" x14ac:dyDescent="0.2">
      <c r="A871" s="264"/>
      <c r="B871" s="183">
        <f t="shared" si="108"/>
        <v>0</v>
      </c>
      <c r="C871" s="265"/>
      <c r="D871" s="266"/>
      <c r="E871" s="267"/>
      <c r="F871" s="268"/>
      <c r="G871" s="184">
        <f t="shared" si="109"/>
        <v>0</v>
      </c>
    </row>
    <row r="872" spans="1:7" ht="20.100000000000001" customHeight="1" x14ac:dyDescent="0.2">
      <c r="A872" s="264"/>
      <c r="B872" s="183">
        <f t="shared" si="108"/>
        <v>0</v>
      </c>
      <c r="C872" s="265"/>
      <c r="D872" s="266"/>
      <c r="E872" s="267"/>
      <c r="F872" s="268"/>
      <c r="G872" s="184">
        <f t="shared" si="109"/>
        <v>0</v>
      </c>
    </row>
    <row r="873" spans="1:7" ht="20.100000000000001" customHeight="1" x14ac:dyDescent="0.2">
      <c r="A873" s="264"/>
      <c r="B873" s="183">
        <f t="shared" si="108"/>
        <v>0</v>
      </c>
      <c r="C873" s="265"/>
      <c r="D873" s="266"/>
      <c r="E873" s="267"/>
      <c r="F873" s="268"/>
      <c r="G873" s="184">
        <f t="shared" si="109"/>
        <v>0</v>
      </c>
    </row>
    <row r="874" spans="1:7" ht="20.100000000000001" customHeight="1" x14ac:dyDescent="0.2">
      <c r="A874" s="185"/>
      <c r="B874" s="171"/>
      <c r="C874" s="171"/>
      <c r="D874" s="166"/>
      <c r="E874" s="167"/>
      <c r="F874" s="186" t="s">
        <v>38</v>
      </c>
      <c r="G874" s="187">
        <f>SUBTOTAL(9,G862:G873)</f>
        <v>0</v>
      </c>
    </row>
    <row r="875" spans="1:7" ht="20.100000000000001" customHeight="1" x14ac:dyDescent="0.2">
      <c r="A875" s="185"/>
      <c r="B875" s="171"/>
      <c r="C875" s="188" t="s">
        <v>826</v>
      </c>
      <c r="D875" s="166"/>
      <c r="E875" s="167"/>
      <c r="F875" s="168"/>
      <c r="G875" s="189"/>
    </row>
    <row r="876" spans="1:7" ht="20.100000000000001" customHeight="1" x14ac:dyDescent="0.2">
      <c r="A876" s="264"/>
      <c r="B876" s="183">
        <f t="shared" ref="B876:B885" si="110">IF(A876=0,0,VLOOKUP(A876,Tabla_Indices,2,FALSE))</f>
        <v>0</v>
      </c>
      <c r="C876" s="271"/>
      <c r="D876" s="266"/>
      <c r="E876" s="267"/>
      <c r="F876" s="268"/>
      <c r="G876" s="184">
        <f>ROUND(E876*F876,2)</f>
        <v>0</v>
      </c>
    </row>
    <row r="877" spans="1:7" ht="20.100000000000001" customHeight="1" x14ac:dyDescent="0.2">
      <c r="A877" s="264"/>
      <c r="B877" s="183">
        <f t="shared" si="110"/>
        <v>0</v>
      </c>
      <c r="C877" s="265"/>
      <c r="D877" s="266"/>
      <c r="E877" s="267"/>
      <c r="F877" s="268"/>
      <c r="G877" s="184">
        <f>ROUND(E877*F877,2)</f>
        <v>0</v>
      </c>
    </row>
    <row r="878" spans="1:7" ht="20.100000000000001" customHeight="1" x14ac:dyDescent="0.2">
      <c r="A878" s="264"/>
      <c r="B878" s="183">
        <f t="shared" si="110"/>
        <v>0</v>
      </c>
      <c r="C878" s="265"/>
      <c r="D878" s="266"/>
      <c r="E878" s="267"/>
      <c r="F878" s="268"/>
      <c r="G878" s="184">
        <f t="shared" ref="G878:G885" si="111">ROUND(E878*F878,2)</f>
        <v>0</v>
      </c>
    </row>
    <row r="879" spans="1:7" ht="20.100000000000001" customHeight="1" x14ac:dyDescent="0.2">
      <c r="A879" s="264"/>
      <c r="B879" s="183">
        <f t="shared" si="110"/>
        <v>0</v>
      </c>
      <c r="C879" s="265"/>
      <c r="D879" s="266"/>
      <c r="E879" s="267"/>
      <c r="F879" s="268"/>
      <c r="G879" s="184">
        <f t="shared" si="111"/>
        <v>0</v>
      </c>
    </row>
    <row r="880" spans="1:7" ht="20.100000000000001" customHeight="1" x14ac:dyDescent="0.2">
      <c r="A880" s="264"/>
      <c r="B880" s="183">
        <f t="shared" si="110"/>
        <v>0</v>
      </c>
      <c r="C880" s="265"/>
      <c r="D880" s="266"/>
      <c r="E880" s="267"/>
      <c r="F880" s="268"/>
      <c r="G880" s="184">
        <f t="shared" si="111"/>
        <v>0</v>
      </c>
    </row>
    <row r="881" spans="1:7" ht="20.100000000000001" customHeight="1" x14ac:dyDescent="0.2">
      <c r="A881" s="264"/>
      <c r="B881" s="183">
        <f t="shared" si="110"/>
        <v>0</v>
      </c>
      <c r="C881" s="265"/>
      <c r="D881" s="266"/>
      <c r="E881" s="267"/>
      <c r="F881" s="268"/>
      <c r="G881" s="184">
        <f t="shared" si="111"/>
        <v>0</v>
      </c>
    </row>
    <row r="882" spans="1:7" ht="20.100000000000001" customHeight="1" x14ac:dyDescent="0.2">
      <c r="A882" s="264"/>
      <c r="B882" s="183">
        <f t="shared" si="110"/>
        <v>0</v>
      </c>
      <c r="C882" s="265"/>
      <c r="D882" s="266"/>
      <c r="E882" s="267"/>
      <c r="F882" s="268"/>
      <c r="G882" s="184">
        <f t="shared" si="111"/>
        <v>0</v>
      </c>
    </row>
    <row r="883" spans="1:7" ht="20.100000000000001" customHeight="1" x14ac:dyDescent="0.2">
      <c r="A883" s="264"/>
      <c r="B883" s="183">
        <f t="shared" si="110"/>
        <v>0</v>
      </c>
      <c r="C883" s="265"/>
      <c r="D883" s="266"/>
      <c r="E883" s="267"/>
      <c r="F883" s="268"/>
      <c r="G883" s="184">
        <f t="shared" si="111"/>
        <v>0</v>
      </c>
    </row>
    <row r="884" spans="1:7" ht="20.100000000000001" customHeight="1" x14ac:dyDescent="0.2">
      <c r="A884" s="264"/>
      <c r="B884" s="183">
        <f t="shared" si="110"/>
        <v>0</v>
      </c>
      <c r="C884" s="265"/>
      <c r="D884" s="266"/>
      <c r="E884" s="267"/>
      <c r="F884" s="268"/>
      <c r="G884" s="184">
        <f t="shared" si="111"/>
        <v>0</v>
      </c>
    </row>
    <row r="885" spans="1:7" ht="20.100000000000001" customHeight="1" x14ac:dyDescent="0.2">
      <c r="A885" s="264"/>
      <c r="B885" s="183">
        <f t="shared" si="110"/>
        <v>0</v>
      </c>
      <c r="C885" s="265"/>
      <c r="D885" s="266"/>
      <c r="E885" s="267"/>
      <c r="F885" s="268"/>
      <c r="G885" s="184">
        <f t="shared" si="111"/>
        <v>0</v>
      </c>
    </row>
    <row r="886" spans="1:7" ht="20.100000000000001" customHeight="1" x14ac:dyDescent="0.2">
      <c r="A886" s="185"/>
      <c r="B886" s="171"/>
      <c r="C886" s="171"/>
      <c r="D886" s="166"/>
      <c r="E886" s="167"/>
      <c r="F886" s="186" t="s">
        <v>39</v>
      </c>
      <c r="G886" s="187">
        <f>SUBTOTAL(9,G876:G885)</f>
        <v>0</v>
      </c>
    </row>
    <row r="887" spans="1:7" ht="20.100000000000001" customHeight="1" x14ac:dyDescent="0.2">
      <c r="A887" s="185"/>
      <c r="B887" s="171"/>
      <c r="C887" s="188" t="s">
        <v>827</v>
      </c>
      <c r="D887" s="166"/>
      <c r="E887" s="167"/>
      <c r="F887" s="171"/>
      <c r="G887" s="189"/>
    </row>
    <row r="888" spans="1:7" ht="20.100000000000001" customHeight="1" x14ac:dyDescent="0.2">
      <c r="A888" s="264"/>
      <c r="B888" s="183">
        <f t="shared" ref="B888:B896" si="112">IF(A888=0,0,VLOOKUP(A888,Tabla_Indices,2,FALSE))</f>
        <v>0</v>
      </c>
      <c r="C888" s="265"/>
      <c r="D888" s="266"/>
      <c r="E888" s="267"/>
      <c r="F888" s="272"/>
      <c r="G888" s="190">
        <f>ROUND(E888*F888,2)</f>
        <v>0</v>
      </c>
    </row>
    <row r="889" spans="1:7" ht="20.100000000000001" customHeight="1" x14ac:dyDescent="0.2">
      <c r="A889" s="264"/>
      <c r="B889" s="183">
        <f t="shared" si="112"/>
        <v>0</v>
      </c>
      <c r="C889" s="271"/>
      <c r="D889" s="266"/>
      <c r="E889" s="267"/>
      <c r="F889" s="268"/>
      <c r="G889" s="190">
        <f>ROUND(E889*F889,2)</f>
        <v>0</v>
      </c>
    </row>
    <row r="890" spans="1:7" ht="20.100000000000001" customHeight="1" x14ac:dyDescent="0.2">
      <c r="A890" s="264"/>
      <c r="B890" s="183">
        <f t="shared" si="112"/>
        <v>0</v>
      </c>
      <c r="C890" s="273"/>
      <c r="D890" s="266"/>
      <c r="E890" s="267"/>
      <c r="F890" s="268"/>
      <c r="G890" s="190">
        <f>ROUND(E890*F890,2)</f>
        <v>0</v>
      </c>
    </row>
    <row r="891" spans="1:7" ht="20.100000000000001" customHeight="1" x14ac:dyDescent="0.2">
      <c r="A891" s="264"/>
      <c r="B891" s="183">
        <f t="shared" si="112"/>
        <v>0</v>
      </c>
      <c r="C891" s="273"/>
      <c r="D891" s="266"/>
      <c r="E891" s="267"/>
      <c r="F891" s="268"/>
      <c r="G891" s="190">
        <f>ROUND(E891*F891,2)</f>
        <v>0</v>
      </c>
    </row>
    <row r="892" spans="1:7" ht="20.100000000000001" customHeight="1" x14ac:dyDescent="0.2">
      <c r="A892" s="264"/>
      <c r="B892" s="183">
        <f t="shared" si="112"/>
        <v>0</v>
      </c>
      <c r="C892" s="273"/>
      <c r="D892" s="266"/>
      <c r="E892" s="267"/>
      <c r="F892" s="268"/>
      <c r="G892" s="190">
        <f t="shared" ref="G892:G896" si="113">ROUND(E892*F892,2)</f>
        <v>0</v>
      </c>
    </row>
    <row r="893" spans="1:7" ht="20.100000000000001" customHeight="1" x14ac:dyDescent="0.2">
      <c r="A893" s="264"/>
      <c r="B893" s="183">
        <f t="shared" si="112"/>
        <v>0</v>
      </c>
      <c r="C893" s="273"/>
      <c r="D893" s="266"/>
      <c r="E893" s="267"/>
      <c r="F893" s="268"/>
      <c r="G893" s="190">
        <f t="shared" si="113"/>
        <v>0</v>
      </c>
    </row>
    <row r="894" spans="1:7" ht="20.100000000000001" customHeight="1" x14ac:dyDescent="0.2">
      <c r="A894" s="264"/>
      <c r="B894" s="183">
        <f t="shared" si="112"/>
        <v>0</v>
      </c>
      <c r="C894" s="265"/>
      <c r="D894" s="266"/>
      <c r="E894" s="267"/>
      <c r="F894" s="268"/>
      <c r="G894" s="190">
        <f t="shared" si="113"/>
        <v>0</v>
      </c>
    </row>
    <row r="895" spans="1:7" ht="20.100000000000001" customHeight="1" x14ac:dyDescent="0.2">
      <c r="A895" s="264"/>
      <c r="B895" s="183">
        <f t="shared" si="112"/>
        <v>0</v>
      </c>
      <c r="C895" s="265"/>
      <c r="D895" s="266"/>
      <c r="E895" s="267"/>
      <c r="F895" s="268"/>
      <c r="G895" s="190">
        <f t="shared" si="113"/>
        <v>0</v>
      </c>
    </row>
    <row r="896" spans="1:7" ht="20.100000000000001" customHeight="1" x14ac:dyDescent="0.2">
      <c r="A896" s="264"/>
      <c r="B896" s="183">
        <f t="shared" si="112"/>
        <v>0</v>
      </c>
      <c r="C896" s="265"/>
      <c r="D896" s="266"/>
      <c r="E896" s="267"/>
      <c r="F896" s="268"/>
      <c r="G896" s="190">
        <f t="shared" si="113"/>
        <v>0</v>
      </c>
    </row>
    <row r="897" spans="1:7" ht="20.100000000000001" customHeight="1" x14ac:dyDescent="0.2">
      <c r="A897" s="191"/>
      <c r="B897" s="166"/>
      <c r="C897" s="171"/>
      <c r="D897" s="166"/>
      <c r="E897" s="167"/>
      <c r="F897" s="186" t="s">
        <v>40</v>
      </c>
      <c r="G897" s="187">
        <f>SUBTOTAL(9,G888:G896)</f>
        <v>0</v>
      </c>
    </row>
    <row r="898" spans="1:7" ht="20.100000000000001" customHeight="1" thickBot="1" x14ac:dyDescent="0.25">
      <c r="A898" s="192"/>
      <c r="B898" s="193"/>
      <c r="C898" s="194"/>
      <c r="D898" s="193"/>
      <c r="E898" s="195"/>
      <c r="F898" s="196"/>
      <c r="G898" s="197"/>
    </row>
    <row r="899" spans="1:7" ht="20.100000000000001" customHeight="1" thickBot="1" x14ac:dyDescent="0.25">
      <c r="A899" s="246" t="str">
        <f>B857</f>
        <v>9-2</v>
      </c>
      <c r="B899" s="244" t="str">
        <f>C857</f>
        <v>Enlucido exterior</v>
      </c>
      <c r="C899" s="198"/>
      <c r="D899" s="198" t="s">
        <v>41</v>
      </c>
      <c r="E899" s="199"/>
      <c r="F899" s="200" t="s">
        <v>42</v>
      </c>
      <c r="G899" s="201">
        <f>SUBTOTAL(9,G862:G898)</f>
        <v>0</v>
      </c>
    </row>
    <row r="900" spans="1:7" ht="20.100000000000001" customHeight="1" thickTop="1" thickBot="1" x14ac:dyDescent="0.25"/>
    <row r="901" spans="1:7" ht="20.100000000000001" customHeight="1" thickTop="1" x14ac:dyDescent="0.2">
      <c r="A901" s="338" t="s">
        <v>44</v>
      </c>
      <c r="B901" s="339"/>
      <c r="C901" s="339"/>
      <c r="D901" s="339"/>
      <c r="E901" s="339"/>
      <c r="F901" s="339"/>
      <c r="G901" s="340"/>
    </row>
    <row r="902" spans="1:7" ht="20.100000000000001" customHeight="1" x14ac:dyDescent="0.2">
      <c r="A902" s="156" t="s">
        <v>823</v>
      </c>
      <c r="B902" s="157" t="str">
        <f>Comitente</f>
        <v>DIRECCIÓN ARQUITECTURA</v>
      </c>
      <c r="C902" s="158"/>
      <c r="D902" s="159"/>
      <c r="E902" s="159"/>
      <c r="F902" s="160"/>
      <c r="G902" s="161"/>
    </row>
    <row r="903" spans="1:7" ht="20.100000000000001" customHeight="1" x14ac:dyDescent="0.2">
      <c r="A903" s="156" t="s">
        <v>824</v>
      </c>
      <c r="B903" s="157">
        <f>Contratista</f>
        <v>0</v>
      </c>
      <c r="C903" s="162"/>
      <c r="D903" s="162"/>
      <c r="E903" s="162"/>
      <c r="F903" s="157"/>
      <c r="G903" s="163"/>
    </row>
    <row r="904" spans="1:7" ht="20.100000000000001" customHeight="1" x14ac:dyDescent="0.2">
      <c r="A904" s="156" t="s">
        <v>31</v>
      </c>
      <c r="B904" s="157" t="str">
        <f>Obra</f>
        <v>ESCUELA DE CINE</v>
      </c>
      <c r="C904" s="162"/>
      <c r="D904" s="162"/>
      <c r="E904" s="162"/>
      <c r="F904" s="157" t="s">
        <v>45</v>
      </c>
      <c r="G904" s="163">
        <f>Fecha_Base</f>
        <v>42969</v>
      </c>
    </row>
    <row r="905" spans="1:7" ht="20.100000000000001" customHeight="1" x14ac:dyDescent="0.2">
      <c r="A905" s="164" t="s">
        <v>822</v>
      </c>
      <c r="B905" s="165" t="str">
        <f>Ubicación</f>
        <v>CALLE 25 DE MAYO</v>
      </c>
      <c r="C905" s="165"/>
      <c r="D905" s="166"/>
      <c r="E905" s="167"/>
      <c r="F905" s="168"/>
      <c r="G905" s="169"/>
    </row>
    <row r="906" spans="1:7" ht="20.100000000000001" customHeight="1" x14ac:dyDescent="0.2">
      <c r="A906" s="164" t="s">
        <v>46</v>
      </c>
      <c r="B906" s="274">
        <v>10</v>
      </c>
      <c r="C906" s="171" t="str">
        <f>IF(B906="","",VLOOKUP(B906,Computo_Presupuesto,2,FALSE))</f>
        <v>ESTRUCTURAS y CUBIERTAS METALICAS</v>
      </c>
      <c r="D906" s="172"/>
      <c r="E906" s="167"/>
      <c r="F906" s="168"/>
      <c r="G906" s="169"/>
    </row>
    <row r="907" spans="1:7" ht="20.100000000000001" customHeight="1" x14ac:dyDescent="0.2">
      <c r="A907" s="164" t="s">
        <v>32</v>
      </c>
      <c r="B907" s="250" t="s">
        <v>1187</v>
      </c>
      <c r="C907" s="171" t="str">
        <f>IF(B907=0,"",VLOOKUP(B907,Computo_Presupuesto,2,FALSE))</f>
        <v>Estructura Metalica con cubierta Termopanel</v>
      </c>
      <c r="D907" s="166"/>
      <c r="E907" s="167"/>
      <c r="F907" s="165" t="s">
        <v>33</v>
      </c>
      <c r="G907" s="173" t="str">
        <f>IF(B907=0,"",VLOOKUP(B907,Computo_Presupuesto,4,FALSE))</f>
        <v>gl</v>
      </c>
    </row>
    <row r="908" spans="1:7" ht="20.100000000000001" customHeight="1" x14ac:dyDescent="0.2">
      <c r="A908" s="164"/>
      <c r="B908" s="165"/>
      <c r="C908" s="171"/>
      <c r="D908" s="166"/>
      <c r="E908" s="167"/>
      <c r="F908" s="171"/>
      <c r="G908" s="174"/>
    </row>
    <row r="909" spans="1:7" ht="20.100000000000001" customHeight="1" x14ac:dyDescent="0.2">
      <c r="A909" s="341" t="s">
        <v>685</v>
      </c>
      <c r="B909" s="342"/>
      <c r="C909" s="343" t="s">
        <v>0</v>
      </c>
      <c r="D909" s="343" t="s">
        <v>34</v>
      </c>
      <c r="E909" s="344" t="s">
        <v>35</v>
      </c>
      <c r="F909" s="345" t="s">
        <v>36</v>
      </c>
      <c r="G909" s="346" t="s">
        <v>37</v>
      </c>
    </row>
    <row r="910" spans="1:7" ht="20.100000000000001" customHeight="1" x14ac:dyDescent="0.2">
      <c r="A910" s="175" t="s">
        <v>686</v>
      </c>
      <c r="B910" s="176" t="s">
        <v>687</v>
      </c>
      <c r="C910" s="343"/>
      <c r="D910" s="343"/>
      <c r="E910" s="344"/>
      <c r="F910" s="345"/>
      <c r="G910" s="346"/>
    </row>
    <row r="911" spans="1:7" ht="20.100000000000001" customHeight="1" x14ac:dyDescent="0.2">
      <c r="A911" s="263"/>
      <c r="B911" s="177"/>
      <c r="C911" s="178" t="s">
        <v>825</v>
      </c>
      <c r="D911" s="179"/>
      <c r="E911" s="180"/>
      <c r="F911" s="181"/>
      <c r="G911" s="182"/>
    </row>
    <row r="912" spans="1:7" ht="20.100000000000001" customHeight="1" x14ac:dyDescent="0.2">
      <c r="A912" s="264"/>
      <c r="B912" s="183">
        <f t="shared" ref="B912:B923" si="114">IF(A912=0,0,VLOOKUP(A912,Tabla_Indices,2,FALSE))</f>
        <v>0</v>
      </c>
      <c r="C912" s="265"/>
      <c r="D912" s="266"/>
      <c r="E912" s="267"/>
      <c r="F912" s="268"/>
      <c r="G912" s="184">
        <f>ROUND(E912*F912,2)</f>
        <v>0</v>
      </c>
    </row>
    <row r="913" spans="1:7" ht="20.100000000000001" customHeight="1" x14ac:dyDescent="0.2">
      <c r="A913" s="269"/>
      <c r="B913" s="183">
        <f t="shared" si="114"/>
        <v>0</v>
      </c>
      <c r="C913" s="265"/>
      <c r="D913" s="266"/>
      <c r="E913" s="267"/>
      <c r="F913" s="268"/>
      <c r="G913" s="184">
        <f t="shared" ref="G913:G923" si="115">ROUND(E913*F913,2)</f>
        <v>0</v>
      </c>
    </row>
    <row r="914" spans="1:7" ht="20.100000000000001" customHeight="1" x14ac:dyDescent="0.2">
      <c r="A914" s="264"/>
      <c r="B914" s="183">
        <f t="shared" si="114"/>
        <v>0</v>
      </c>
      <c r="C914" s="265"/>
      <c r="D914" s="266"/>
      <c r="E914" s="267"/>
      <c r="F914" s="268"/>
      <c r="G914" s="184">
        <f t="shared" si="115"/>
        <v>0</v>
      </c>
    </row>
    <row r="915" spans="1:7" ht="20.100000000000001" customHeight="1" x14ac:dyDescent="0.2">
      <c r="A915" s="264"/>
      <c r="B915" s="183">
        <f t="shared" si="114"/>
        <v>0</v>
      </c>
      <c r="C915" s="265"/>
      <c r="D915" s="266"/>
      <c r="E915" s="267"/>
      <c r="F915" s="268"/>
      <c r="G915" s="184">
        <f t="shared" si="115"/>
        <v>0</v>
      </c>
    </row>
    <row r="916" spans="1:7" ht="20.100000000000001" customHeight="1" x14ac:dyDescent="0.2">
      <c r="A916" s="264"/>
      <c r="B916" s="183">
        <f t="shared" si="114"/>
        <v>0</v>
      </c>
      <c r="C916" s="265"/>
      <c r="D916" s="266"/>
      <c r="E916" s="270"/>
      <c r="F916" s="268"/>
      <c r="G916" s="184">
        <f t="shared" si="115"/>
        <v>0</v>
      </c>
    </row>
    <row r="917" spans="1:7" ht="20.100000000000001" customHeight="1" x14ac:dyDescent="0.2">
      <c r="A917" s="264"/>
      <c r="B917" s="183">
        <f t="shared" si="114"/>
        <v>0</v>
      </c>
      <c r="C917" s="265"/>
      <c r="D917" s="266"/>
      <c r="E917" s="270"/>
      <c r="F917" s="268"/>
      <c r="G917" s="184">
        <f t="shared" si="115"/>
        <v>0</v>
      </c>
    </row>
    <row r="918" spans="1:7" ht="20.100000000000001" customHeight="1" x14ac:dyDescent="0.2">
      <c r="A918" s="264"/>
      <c r="B918" s="183">
        <f t="shared" si="114"/>
        <v>0</v>
      </c>
      <c r="C918" s="265"/>
      <c r="D918" s="266"/>
      <c r="E918" s="267"/>
      <c r="F918" s="268"/>
      <c r="G918" s="184">
        <f t="shared" si="115"/>
        <v>0</v>
      </c>
    </row>
    <row r="919" spans="1:7" ht="20.100000000000001" customHeight="1" x14ac:dyDescent="0.2">
      <c r="A919" s="264"/>
      <c r="B919" s="183">
        <f t="shared" si="114"/>
        <v>0</v>
      </c>
      <c r="C919" s="265"/>
      <c r="D919" s="266"/>
      <c r="E919" s="267"/>
      <c r="F919" s="268"/>
      <c r="G919" s="184">
        <f t="shared" si="115"/>
        <v>0</v>
      </c>
    </row>
    <row r="920" spans="1:7" ht="20.100000000000001" customHeight="1" x14ac:dyDescent="0.2">
      <c r="A920" s="264"/>
      <c r="B920" s="183">
        <f t="shared" si="114"/>
        <v>0</v>
      </c>
      <c r="C920" s="265"/>
      <c r="D920" s="266"/>
      <c r="E920" s="267"/>
      <c r="F920" s="268"/>
      <c r="G920" s="184">
        <f t="shared" si="115"/>
        <v>0</v>
      </c>
    </row>
    <row r="921" spans="1:7" ht="20.100000000000001" customHeight="1" x14ac:dyDescent="0.2">
      <c r="A921" s="264"/>
      <c r="B921" s="183">
        <f t="shared" si="114"/>
        <v>0</v>
      </c>
      <c r="C921" s="265"/>
      <c r="D921" s="266"/>
      <c r="E921" s="267"/>
      <c r="F921" s="268"/>
      <c r="G921" s="184">
        <f t="shared" si="115"/>
        <v>0</v>
      </c>
    </row>
    <row r="922" spans="1:7" ht="20.100000000000001" customHeight="1" x14ac:dyDescent="0.2">
      <c r="A922" s="264"/>
      <c r="B922" s="183">
        <f t="shared" si="114"/>
        <v>0</v>
      </c>
      <c r="C922" s="265"/>
      <c r="D922" s="266"/>
      <c r="E922" s="267"/>
      <c r="F922" s="268"/>
      <c r="G922" s="184">
        <f t="shared" si="115"/>
        <v>0</v>
      </c>
    </row>
    <row r="923" spans="1:7" ht="20.100000000000001" customHeight="1" x14ac:dyDescent="0.2">
      <c r="A923" s="264"/>
      <c r="B923" s="183">
        <f t="shared" si="114"/>
        <v>0</v>
      </c>
      <c r="C923" s="265"/>
      <c r="D923" s="266"/>
      <c r="E923" s="267"/>
      <c r="F923" s="268"/>
      <c r="G923" s="184">
        <f t="shared" si="115"/>
        <v>0</v>
      </c>
    </row>
    <row r="924" spans="1:7" ht="20.100000000000001" customHeight="1" x14ac:dyDescent="0.2">
      <c r="A924" s="185"/>
      <c r="B924" s="171"/>
      <c r="C924" s="171"/>
      <c r="D924" s="166"/>
      <c r="E924" s="167"/>
      <c r="F924" s="186" t="s">
        <v>38</v>
      </c>
      <c r="G924" s="187">
        <f>SUBTOTAL(9,G912:G923)</f>
        <v>0</v>
      </c>
    </row>
    <row r="925" spans="1:7" ht="20.100000000000001" customHeight="1" x14ac:dyDescent="0.2">
      <c r="A925" s="185"/>
      <c r="B925" s="171"/>
      <c r="C925" s="188" t="s">
        <v>826</v>
      </c>
      <c r="D925" s="166"/>
      <c r="E925" s="167"/>
      <c r="F925" s="168"/>
      <c r="G925" s="189"/>
    </row>
    <row r="926" spans="1:7" ht="20.100000000000001" customHeight="1" x14ac:dyDescent="0.2">
      <c r="A926" s="264"/>
      <c r="B926" s="183">
        <f t="shared" ref="B926:B935" si="116">IF(A926=0,0,VLOOKUP(A926,Tabla_Indices,2,FALSE))</f>
        <v>0</v>
      </c>
      <c r="C926" s="271"/>
      <c r="D926" s="266"/>
      <c r="E926" s="267"/>
      <c r="F926" s="268"/>
      <c r="G926" s="184">
        <f>ROUND(E926*F926,2)</f>
        <v>0</v>
      </c>
    </row>
    <row r="927" spans="1:7" ht="20.100000000000001" customHeight="1" x14ac:dyDescent="0.2">
      <c r="A927" s="264"/>
      <c r="B927" s="183">
        <f t="shared" si="116"/>
        <v>0</v>
      </c>
      <c r="C927" s="265"/>
      <c r="D927" s="266"/>
      <c r="E927" s="267"/>
      <c r="F927" s="268"/>
      <c r="G927" s="184">
        <f>ROUND(E927*F927,2)</f>
        <v>0</v>
      </c>
    </row>
    <row r="928" spans="1:7" ht="20.100000000000001" customHeight="1" x14ac:dyDescent="0.2">
      <c r="A928" s="264"/>
      <c r="B928" s="183">
        <f t="shared" si="116"/>
        <v>0</v>
      </c>
      <c r="C928" s="265"/>
      <c r="D928" s="266"/>
      <c r="E928" s="267"/>
      <c r="F928" s="268"/>
      <c r="G928" s="184">
        <f t="shared" ref="G928:G935" si="117">ROUND(E928*F928,2)</f>
        <v>0</v>
      </c>
    </row>
    <row r="929" spans="1:7" ht="20.100000000000001" customHeight="1" x14ac:dyDescent="0.2">
      <c r="A929" s="264"/>
      <c r="B929" s="183">
        <f t="shared" si="116"/>
        <v>0</v>
      </c>
      <c r="C929" s="265"/>
      <c r="D929" s="266"/>
      <c r="E929" s="267"/>
      <c r="F929" s="268"/>
      <c r="G929" s="184">
        <f t="shared" si="117"/>
        <v>0</v>
      </c>
    </row>
    <row r="930" spans="1:7" ht="20.100000000000001" customHeight="1" x14ac:dyDescent="0.2">
      <c r="A930" s="264"/>
      <c r="B930" s="183">
        <f t="shared" si="116"/>
        <v>0</v>
      </c>
      <c r="C930" s="265"/>
      <c r="D930" s="266"/>
      <c r="E930" s="267"/>
      <c r="F930" s="268"/>
      <c r="G930" s="184">
        <f t="shared" si="117"/>
        <v>0</v>
      </c>
    </row>
    <row r="931" spans="1:7" ht="20.100000000000001" customHeight="1" x14ac:dyDescent="0.2">
      <c r="A931" s="264"/>
      <c r="B931" s="183">
        <f t="shared" si="116"/>
        <v>0</v>
      </c>
      <c r="C931" s="265"/>
      <c r="D931" s="266"/>
      <c r="E931" s="267"/>
      <c r="F931" s="268"/>
      <c r="G931" s="184">
        <f t="shared" si="117"/>
        <v>0</v>
      </c>
    </row>
    <row r="932" spans="1:7" ht="20.100000000000001" customHeight="1" x14ac:dyDescent="0.2">
      <c r="A932" s="264"/>
      <c r="B932" s="183">
        <f t="shared" si="116"/>
        <v>0</v>
      </c>
      <c r="C932" s="265"/>
      <c r="D932" s="266"/>
      <c r="E932" s="267"/>
      <c r="F932" s="268"/>
      <c r="G932" s="184">
        <f t="shared" si="117"/>
        <v>0</v>
      </c>
    </row>
    <row r="933" spans="1:7" ht="20.100000000000001" customHeight="1" x14ac:dyDescent="0.2">
      <c r="A933" s="264"/>
      <c r="B933" s="183">
        <f t="shared" si="116"/>
        <v>0</v>
      </c>
      <c r="C933" s="265"/>
      <c r="D933" s="266"/>
      <c r="E933" s="267"/>
      <c r="F933" s="268"/>
      <c r="G933" s="184">
        <f t="shared" si="117"/>
        <v>0</v>
      </c>
    </row>
    <row r="934" spans="1:7" ht="20.100000000000001" customHeight="1" x14ac:dyDescent="0.2">
      <c r="A934" s="264"/>
      <c r="B934" s="183">
        <f t="shared" si="116"/>
        <v>0</v>
      </c>
      <c r="C934" s="265"/>
      <c r="D934" s="266"/>
      <c r="E934" s="267"/>
      <c r="F934" s="268"/>
      <c r="G934" s="184">
        <f t="shared" si="117"/>
        <v>0</v>
      </c>
    </row>
    <row r="935" spans="1:7" ht="20.100000000000001" customHeight="1" x14ac:dyDescent="0.2">
      <c r="A935" s="264"/>
      <c r="B935" s="183">
        <f t="shared" si="116"/>
        <v>0</v>
      </c>
      <c r="C935" s="265"/>
      <c r="D935" s="266"/>
      <c r="E935" s="267"/>
      <c r="F935" s="268"/>
      <c r="G935" s="184">
        <f t="shared" si="117"/>
        <v>0</v>
      </c>
    </row>
    <row r="936" spans="1:7" ht="20.100000000000001" customHeight="1" x14ac:dyDescent="0.2">
      <c r="A936" s="185"/>
      <c r="B936" s="171"/>
      <c r="C936" s="171"/>
      <c r="D936" s="166"/>
      <c r="E936" s="167"/>
      <c r="F936" s="186" t="s">
        <v>39</v>
      </c>
      <c r="G936" s="187">
        <f>SUBTOTAL(9,G926:G935)</f>
        <v>0</v>
      </c>
    </row>
    <row r="937" spans="1:7" ht="20.100000000000001" customHeight="1" x14ac:dyDescent="0.2">
      <c r="A937" s="185"/>
      <c r="B937" s="171"/>
      <c r="C937" s="188" t="s">
        <v>827</v>
      </c>
      <c r="D937" s="166"/>
      <c r="E937" s="167"/>
      <c r="F937" s="171"/>
      <c r="G937" s="189"/>
    </row>
    <row r="938" spans="1:7" ht="20.100000000000001" customHeight="1" x14ac:dyDescent="0.2">
      <c r="A938" s="264"/>
      <c r="B938" s="183">
        <f t="shared" ref="B938:B946" si="118">IF(A938=0,0,VLOOKUP(A938,Tabla_Indices,2,FALSE))</f>
        <v>0</v>
      </c>
      <c r="C938" s="265"/>
      <c r="D938" s="266"/>
      <c r="E938" s="267"/>
      <c r="F938" s="272"/>
      <c r="G938" s="190">
        <f>ROUND(E938*F938,2)</f>
        <v>0</v>
      </c>
    </row>
    <row r="939" spans="1:7" ht="20.100000000000001" customHeight="1" x14ac:dyDescent="0.2">
      <c r="A939" s="264"/>
      <c r="B939" s="183">
        <f t="shared" si="118"/>
        <v>0</v>
      </c>
      <c r="C939" s="271"/>
      <c r="D939" s="266"/>
      <c r="E939" s="267"/>
      <c r="F939" s="268"/>
      <c r="G939" s="190">
        <f>ROUND(E939*F939,2)</f>
        <v>0</v>
      </c>
    </row>
    <row r="940" spans="1:7" ht="20.100000000000001" customHeight="1" x14ac:dyDescent="0.2">
      <c r="A940" s="264"/>
      <c r="B940" s="183">
        <f t="shared" si="118"/>
        <v>0</v>
      </c>
      <c r="C940" s="273"/>
      <c r="D940" s="266"/>
      <c r="E940" s="267"/>
      <c r="F940" s="268"/>
      <c r="G940" s="190">
        <f>ROUND(E940*F940,2)</f>
        <v>0</v>
      </c>
    </row>
    <row r="941" spans="1:7" ht="20.100000000000001" customHeight="1" x14ac:dyDescent="0.2">
      <c r="A941" s="264"/>
      <c r="B941" s="183">
        <f t="shared" si="118"/>
        <v>0</v>
      </c>
      <c r="C941" s="273"/>
      <c r="D941" s="266"/>
      <c r="E941" s="267"/>
      <c r="F941" s="268"/>
      <c r="G941" s="190">
        <f>ROUND(E941*F941,2)</f>
        <v>0</v>
      </c>
    </row>
    <row r="942" spans="1:7" ht="20.100000000000001" customHeight="1" x14ac:dyDescent="0.2">
      <c r="A942" s="264"/>
      <c r="B942" s="183">
        <f t="shared" si="118"/>
        <v>0</v>
      </c>
      <c r="C942" s="273"/>
      <c r="D942" s="266"/>
      <c r="E942" s="267"/>
      <c r="F942" s="268"/>
      <c r="G942" s="190">
        <f t="shared" ref="G942:G946" si="119">ROUND(E942*F942,2)</f>
        <v>0</v>
      </c>
    </row>
    <row r="943" spans="1:7" ht="20.100000000000001" customHeight="1" x14ac:dyDescent="0.2">
      <c r="A943" s="264"/>
      <c r="B943" s="183">
        <f t="shared" si="118"/>
        <v>0</v>
      </c>
      <c r="C943" s="273"/>
      <c r="D943" s="266"/>
      <c r="E943" s="267"/>
      <c r="F943" s="268"/>
      <c r="G943" s="190">
        <f t="shared" si="119"/>
        <v>0</v>
      </c>
    </row>
    <row r="944" spans="1:7" ht="20.100000000000001" customHeight="1" x14ac:dyDescent="0.2">
      <c r="A944" s="264"/>
      <c r="B944" s="183">
        <f t="shared" si="118"/>
        <v>0</v>
      </c>
      <c r="C944" s="265"/>
      <c r="D944" s="266"/>
      <c r="E944" s="267"/>
      <c r="F944" s="268"/>
      <c r="G944" s="190">
        <f t="shared" si="119"/>
        <v>0</v>
      </c>
    </row>
    <row r="945" spans="1:7" ht="20.100000000000001" customHeight="1" x14ac:dyDescent="0.2">
      <c r="A945" s="264"/>
      <c r="B945" s="183">
        <f t="shared" si="118"/>
        <v>0</v>
      </c>
      <c r="C945" s="265"/>
      <c r="D945" s="266"/>
      <c r="E945" s="267"/>
      <c r="F945" s="268"/>
      <c r="G945" s="190">
        <f t="shared" si="119"/>
        <v>0</v>
      </c>
    </row>
    <row r="946" spans="1:7" ht="20.100000000000001" customHeight="1" x14ac:dyDescent="0.2">
      <c r="A946" s="264"/>
      <c r="B946" s="183">
        <f t="shared" si="118"/>
        <v>0</v>
      </c>
      <c r="C946" s="265"/>
      <c r="D946" s="266"/>
      <c r="E946" s="267"/>
      <c r="F946" s="268"/>
      <c r="G946" s="190">
        <f t="shared" si="119"/>
        <v>0</v>
      </c>
    </row>
    <row r="947" spans="1:7" ht="20.100000000000001" customHeight="1" x14ac:dyDescent="0.2">
      <c r="A947" s="191"/>
      <c r="B947" s="166"/>
      <c r="C947" s="171"/>
      <c r="D947" s="166"/>
      <c r="E947" s="167"/>
      <c r="F947" s="186" t="s">
        <v>40</v>
      </c>
      <c r="G947" s="187">
        <f>SUBTOTAL(9,G938:G946)</f>
        <v>0</v>
      </c>
    </row>
    <row r="948" spans="1:7" ht="20.100000000000001" customHeight="1" thickBot="1" x14ac:dyDescent="0.25">
      <c r="A948" s="192"/>
      <c r="B948" s="193"/>
      <c r="C948" s="194"/>
      <c r="D948" s="193"/>
      <c r="E948" s="195"/>
      <c r="F948" s="196"/>
      <c r="G948" s="197"/>
    </row>
    <row r="949" spans="1:7" ht="20.100000000000001" customHeight="1" thickBot="1" x14ac:dyDescent="0.25">
      <c r="A949" s="246" t="str">
        <f>B907</f>
        <v>10-1</v>
      </c>
      <c r="B949" s="244" t="str">
        <f>C907</f>
        <v>Estructura Metalica con cubierta Termopanel</v>
      </c>
      <c r="C949" s="198"/>
      <c r="D949" s="198" t="s">
        <v>41</v>
      </c>
      <c r="E949" s="199"/>
      <c r="F949" s="200" t="s">
        <v>42</v>
      </c>
      <c r="G949" s="201">
        <f>SUBTOTAL(9,G912:G948)</f>
        <v>0</v>
      </c>
    </row>
    <row r="950" spans="1:7" ht="20.100000000000001" customHeight="1" thickTop="1" thickBot="1" x14ac:dyDescent="0.25"/>
    <row r="951" spans="1:7" ht="20.100000000000001" customHeight="1" thickTop="1" x14ac:dyDescent="0.2">
      <c r="A951" s="338" t="s">
        <v>44</v>
      </c>
      <c r="B951" s="339"/>
      <c r="C951" s="339"/>
      <c r="D951" s="339"/>
      <c r="E951" s="339"/>
      <c r="F951" s="339"/>
      <c r="G951" s="340"/>
    </row>
    <row r="952" spans="1:7" ht="20.100000000000001" customHeight="1" x14ac:dyDescent="0.2">
      <c r="A952" s="156" t="s">
        <v>823</v>
      </c>
      <c r="B952" s="157" t="str">
        <f>Comitente</f>
        <v>DIRECCIÓN ARQUITECTURA</v>
      </c>
      <c r="C952" s="158"/>
      <c r="D952" s="159"/>
      <c r="E952" s="159"/>
      <c r="F952" s="160"/>
      <c r="G952" s="161"/>
    </row>
    <row r="953" spans="1:7" ht="20.100000000000001" customHeight="1" x14ac:dyDescent="0.2">
      <c r="A953" s="156" t="s">
        <v>824</v>
      </c>
      <c r="B953" s="157">
        <f>Contratista</f>
        <v>0</v>
      </c>
      <c r="C953" s="162"/>
      <c r="D953" s="162"/>
      <c r="E953" s="162"/>
      <c r="F953" s="157"/>
      <c r="G953" s="163"/>
    </row>
    <row r="954" spans="1:7" ht="20.100000000000001" customHeight="1" x14ac:dyDescent="0.2">
      <c r="A954" s="156" t="s">
        <v>31</v>
      </c>
      <c r="B954" s="157" t="str">
        <f>Obra</f>
        <v>ESCUELA DE CINE</v>
      </c>
      <c r="C954" s="162"/>
      <c r="D954" s="162"/>
      <c r="E954" s="162"/>
      <c r="F954" s="157" t="s">
        <v>45</v>
      </c>
      <c r="G954" s="163">
        <f>Fecha_Base</f>
        <v>42969</v>
      </c>
    </row>
    <row r="955" spans="1:7" ht="20.100000000000001" customHeight="1" x14ac:dyDescent="0.2">
      <c r="A955" s="164" t="s">
        <v>822</v>
      </c>
      <c r="B955" s="165" t="str">
        <f>Ubicación</f>
        <v>CALLE 25 DE MAYO</v>
      </c>
      <c r="C955" s="165"/>
      <c r="D955" s="166"/>
      <c r="E955" s="167"/>
      <c r="F955" s="168"/>
      <c r="G955" s="169"/>
    </row>
    <row r="956" spans="1:7" ht="20.100000000000001" customHeight="1" x14ac:dyDescent="0.2">
      <c r="A956" s="164" t="s">
        <v>46</v>
      </c>
      <c r="B956" s="274">
        <v>10</v>
      </c>
      <c r="C956" s="171" t="str">
        <f>IF(B956="","",VLOOKUP(B956,Computo_Presupuesto,2,FALSE))</f>
        <v>ESTRUCTURAS y CUBIERTAS METALICAS</v>
      </c>
      <c r="D956" s="172"/>
      <c r="E956" s="167"/>
      <c r="F956" s="168"/>
      <c r="G956" s="169"/>
    </row>
    <row r="957" spans="1:7" ht="20.100000000000001" customHeight="1" x14ac:dyDescent="0.2">
      <c r="A957" s="164" t="s">
        <v>32</v>
      </c>
      <c r="B957" s="250" t="s">
        <v>1188</v>
      </c>
      <c r="C957" s="171" t="str">
        <f>IF(B957=0,"",VLOOKUP(B957,Computo_Presupuesto,2,FALSE))</f>
        <v>Torre metálica para tanque de reserva</v>
      </c>
      <c r="D957" s="166"/>
      <c r="E957" s="167"/>
      <c r="F957" s="165" t="s">
        <v>33</v>
      </c>
      <c r="G957" s="173" t="str">
        <f>IF(B957=0,"",VLOOKUP(B957,Computo_Presupuesto,4,FALSE))</f>
        <v>gl</v>
      </c>
    </row>
    <row r="958" spans="1:7" ht="20.100000000000001" customHeight="1" x14ac:dyDescent="0.2">
      <c r="A958" s="164"/>
      <c r="B958" s="165"/>
      <c r="C958" s="171"/>
      <c r="D958" s="166"/>
      <c r="E958" s="167"/>
      <c r="F958" s="171"/>
      <c r="G958" s="174"/>
    </row>
    <row r="959" spans="1:7" ht="20.100000000000001" customHeight="1" x14ac:dyDescent="0.2">
      <c r="A959" s="341" t="s">
        <v>685</v>
      </c>
      <c r="B959" s="342"/>
      <c r="C959" s="343" t="s">
        <v>0</v>
      </c>
      <c r="D959" s="343" t="s">
        <v>34</v>
      </c>
      <c r="E959" s="344" t="s">
        <v>35</v>
      </c>
      <c r="F959" s="345" t="s">
        <v>36</v>
      </c>
      <c r="G959" s="346" t="s">
        <v>37</v>
      </c>
    </row>
    <row r="960" spans="1:7" s="15" customFormat="1" ht="20.100000000000001" customHeight="1" x14ac:dyDescent="0.2">
      <c r="A960" s="175" t="s">
        <v>686</v>
      </c>
      <c r="B960" s="176" t="s">
        <v>687</v>
      </c>
      <c r="C960" s="343"/>
      <c r="D960" s="343"/>
      <c r="E960" s="344"/>
      <c r="F960" s="345"/>
      <c r="G960" s="346"/>
    </row>
    <row r="961" spans="1:7" ht="20.100000000000001" customHeight="1" x14ac:dyDescent="0.2">
      <c r="A961" s="263"/>
      <c r="B961" s="177"/>
      <c r="C961" s="178" t="s">
        <v>825</v>
      </c>
      <c r="D961" s="179"/>
      <c r="E961" s="180"/>
      <c r="F961" s="181"/>
      <c r="G961" s="182"/>
    </row>
    <row r="962" spans="1:7" ht="19.5" customHeight="1" x14ac:dyDescent="0.2">
      <c r="A962" s="264"/>
      <c r="B962" s="183">
        <f t="shared" ref="B962:B973" si="120">IF(A962=0,0,VLOOKUP(A962,Tabla_Indices,2,FALSE))</f>
        <v>0</v>
      </c>
      <c r="C962" s="265"/>
      <c r="D962" s="266"/>
      <c r="E962" s="267"/>
      <c r="F962" s="268"/>
      <c r="G962" s="184">
        <f>ROUND(E962*F962,2)</f>
        <v>0</v>
      </c>
    </row>
    <row r="963" spans="1:7" ht="20.100000000000001" customHeight="1" x14ac:dyDescent="0.2">
      <c r="A963" s="269"/>
      <c r="B963" s="183">
        <f t="shared" si="120"/>
        <v>0</v>
      </c>
      <c r="C963" s="265"/>
      <c r="D963" s="266"/>
      <c r="E963" s="267"/>
      <c r="F963" s="268"/>
      <c r="G963" s="184">
        <f t="shared" ref="G963:G973" si="121">ROUND(E963*F963,2)</f>
        <v>0</v>
      </c>
    </row>
    <row r="964" spans="1:7" ht="20.100000000000001" customHeight="1" x14ac:dyDescent="0.2">
      <c r="A964" s="264"/>
      <c r="B964" s="183">
        <f t="shared" si="120"/>
        <v>0</v>
      </c>
      <c r="C964" s="265"/>
      <c r="D964" s="266"/>
      <c r="E964" s="267"/>
      <c r="F964" s="268"/>
      <c r="G964" s="184">
        <f t="shared" si="121"/>
        <v>0</v>
      </c>
    </row>
    <row r="965" spans="1:7" ht="20.100000000000001" customHeight="1" x14ac:dyDescent="0.2">
      <c r="A965" s="264"/>
      <c r="B965" s="183">
        <f t="shared" si="120"/>
        <v>0</v>
      </c>
      <c r="C965" s="265"/>
      <c r="D965" s="266"/>
      <c r="E965" s="267"/>
      <c r="F965" s="268"/>
      <c r="G965" s="184">
        <f t="shared" si="121"/>
        <v>0</v>
      </c>
    </row>
    <row r="966" spans="1:7" ht="20.100000000000001" customHeight="1" x14ac:dyDescent="0.2">
      <c r="A966" s="264"/>
      <c r="B966" s="183">
        <f t="shared" si="120"/>
        <v>0</v>
      </c>
      <c r="C966" s="265"/>
      <c r="D966" s="266"/>
      <c r="E966" s="270"/>
      <c r="F966" s="268"/>
      <c r="G966" s="184">
        <f t="shared" si="121"/>
        <v>0</v>
      </c>
    </row>
    <row r="967" spans="1:7" ht="20.100000000000001" customHeight="1" x14ac:dyDescent="0.2">
      <c r="A967" s="264"/>
      <c r="B967" s="183">
        <f t="shared" si="120"/>
        <v>0</v>
      </c>
      <c r="C967" s="265"/>
      <c r="D967" s="266"/>
      <c r="E967" s="270"/>
      <c r="F967" s="268"/>
      <c r="G967" s="184">
        <f t="shared" si="121"/>
        <v>0</v>
      </c>
    </row>
    <row r="968" spans="1:7" ht="20.100000000000001" customHeight="1" x14ac:dyDescent="0.2">
      <c r="A968" s="264"/>
      <c r="B968" s="183">
        <f t="shared" si="120"/>
        <v>0</v>
      </c>
      <c r="C968" s="265"/>
      <c r="D968" s="266"/>
      <c r="E968" s="267"/>
      <c r="F968" s="268"/>
      <c r="G968" s="184">
        <f t="shared" si="121"/>
        <v>0</v>
      </c>
    </row>
    <row r="969" spans="1:7" ht="20.100000000000001" customHeight="1" x14ac:dyDescent="0.2">
      <c r="A969" s="264"/>
      <c r="B969" s="183">
        <f t="shared" si="120"/>
        <v>0</v>
      </c>
      <c r="C969" s="265"/>
      <c r="D969" s="266"/>
      <c r="E969" s="267"/>
      <c r="F969" s="268"/>
      <c r="G969" s="184">
        <f t="shared" si="121"/>
        <v>0</v>
      </c>
    </row>
    <row r="970" spans="1:7" ht="20.100000000000001" customHeight="1" x14ac:dyDescent="0.2">
      <c r="A970" s="264"/>
      <c r="B970" s="183">
        <f t="shared" si="120"/>
        <v>0</v>
      </c>
      <c r="C970" s="265"/>
      <c r="D970" s="266"/>
      <c r="E970" s="267"/>
      <c r="F970" s="268"/>
      <c r="G970" s="184">
        <f t="shared" si="121"/>
        <v>0</v>
      </c>
    </row>
    <row r="971" spans="1:7" ht="20.100000000000001" customHeight="1" x14ac:dyDescent="0.2">
      <c r="A971" s="264"/>
      <c r="B971" s="183">
        <f t="shared" si="120"/>
        <v>0</v>
      </c>
      <c r="C971" s="265"/>
      <c r="D971" s="266"/>
      <c r="E971" s="267"/>
      <c r="F971" s="268"/>
      <c r="G971" s="184">
        <f t="shared" si="121"/>
        <v>0</v>
      </c>
    </row>
    <row r="972" spans="1:7" ht="20.100000000000001" customHeight="1" x14ac:dyDescent="0.2">
      <c r="A972" s="264"/>
      <c r="B972" s="183">
        <f t="shared" si="120"/>
        <v>0</v>
      </c>
      <c r="C972" s="265"/>
      <c r="D972" s="266"/>
      <c r="E972" s="267"/>
      <c r="F972" s="268"/>
      <c r="G972" s="184">
        <f t="shared" si="121"/>
        <v>0</v>
      </c>
    </row>
    <row r="973" spans="1:7" ht="20.100000000000001" customHeight="1" x14ac:dyDescent="0.2">
      <c r="A973" s="264"/>
      <c r="B973" s="183">
        <f t="shared" si="120"/>
        <v>0</v>
      </c>
      <c r="C973" s="265"/>
      <c r="D973" s="266"/>
      <c r="E973" s="267"/>
      <c r="F973" s="268"/>
      <c r="G973" s="184">
        <f t="shared" si="121"/>
        <v>0</v>
      </c>
    </row>
    <row r="974" spans="1:7" ht="20.100000000000001" customHeight="1" x14ac:dyDescent="0.2">
      <c r="A974" s="185"/>
      <c r="B974" s="171"/>
      <c r="C974" s="171"/>
      <c r="D974" s="166"/>
      <c r="E974" s="167"/>
      <c r="F974" s="186" t="s">
        <v>38</v>
      </c>
      <c r="G974" s="187">
        <f>SUBTOTAL(9,G962:G973)</f>
        <v>0</v>
      </c>
    </row>
    <row r="975" spans="1:7" ht="20.100000000000001" customHeight="1" x14ac:dyDescent="0.2">
      <c r="A975" s="185"/>
      <c r="B975" s="171"/>
      <c r="C975" s="188" t="s">
        <v>826</v>
      </c>
      <c r="D975" s="166"/>
      <c r="E975" s="167"/>
      <c r="F975" s="168"/>
      <c r="G975" s="189"/>
    </row>
    <row r="976" spans="1:7" ht="20.100000000000001" customHeight="1" x14ac:dyDescent="0.2">
      <c r="A976" s="264"/>
      <c r="B976" s="183">
        <f t="shared" ref="B976:B985" si="122">IF(A976=0,0,VLOOKUP(A976,Tabla_Indices,2,FALSE))</f>
        <v>0</v>
      </c>
      <c r="C976" s="271"/>
      <c r="D976" s="266"/>
      <c r="E976" s="267"/>
      <c r="F976" s="268"/>
      <c r="G976" s="184">
        <f>ROUND(E976*F976,2)</f>
        <v>0</v>
      </c>
    </row>
    <row r="977" spans="1:7" ht="20.100000000000001" customHeight="1" x14ac:dyDescent="0.2">
      <c r="A977" s="264"/>
      <c r="B977" s="183">
        <f t="shared" si="122"/>
        <v>0</v>
      </c>
      <c r="C977" s="265"/>
      <c r="D977" s="266"/>
      <c r="E977" s="267"/>
      <c r="F977" s="268"/>
      <c r="G977" s="184">
        <f>ROUND(E977*F977,2)</f>
        <v>0</v>
      </c>
    </row>
    <row r="978" spans="1:7" ht="20.100000000000001" customHeight="1" x14ac:dyDescent="0.2">
      <c r="A978" s="264"/>
      <c r="B978" s="183">
        <f t="shared" si="122"/>
        <v>0</v>
      </c>
      <c r="C978" s="265"/>
      <c r="D978" s="266"/>
      <c r="E978" s="267"/>
      <c r="F978" s="268"/>
      <c r="G978" s="184">
        <f t="shared" ref="G978:G985" si="123">ROUND(E978*F978,2)</f>
        <v>0</v>
      </c>
    </row>
    <row r="979" spans="1:7" ht="20.100000000000001" customHeight="1" x14ac:dyDescent="0.2">
      <c r="A979" s="264"/>
      <c r="B979" s="183">
        <f t="shared" si="122"/>
        <v>0</v>
      </c>
      <c r="C979" s="265"/>
      <c r="D979" s="266"/>
      <c r="E979" s="267"/>
      <c r="F979" s="268"/>
      <c r="G979" s="184">
        <f t="shared" si="123"/>
        <v>0</v>
      </c>
    </row>
    <row r="980" spans="1:7" ht="20.100000000000001" customHeight="1" x14ac:dyDescent="0.2">
      <c r="A980" s="264"/>
      <c r="B980" s="183">
        <f t="shared" si="122"/>
        <v>0</v>
      </c>
      <c r="C980" s="265"/>
      <c r="D980" s="266"/>
      <c r="E980" s="267"/>
      <c r="F980" s="268"/>
      <c r="G980" s="184">
        <f t="shared" si="123"/>
        <v>0</v>
      </c>
    </row>
    <row r="981" spans="1:7" ht="20.100000000000001" customHeight="1" x14ac:dyDescent="0.2">
      <c r="A981" s="264"/>
      <c r="B981" s="183">
        <f t="shared" si="122"/>
        <v>0</v>
      </c>
      <c r="C981" s="265"/>
      <c r="D981" s="266"/>
      <c r="E981" s="267"/>
      <c r="F981" s="268"/>
      <c r="G981" s="184">
        <f t="shared" si="123"/>
        <v>0</v>
      </c>
    </row>
    <row r="982" spans="1:7" ht="20.100000000000001" customHeight="1" x14ac:dyDescent="0.2">
      <c r="A982" s="264"/>
      <c r="B982" s="183">
        <f t="shared" si="122"/>
        <v>0</v>
      </c>
      <c r="C982" s="265"/>
      <c r="D982" s="266"/>
      <c r="E982" s="267"/>
      <c r="F982" s="268"/>
      <c r="G982" s="184">
        <f t="shared" si="123"/>
        <v>0</v>
      </c>
    </row>
    <row r="983" spans="1:7" ht="20.100000000000001" customHeight="1" x14ac:dyDescent="0.2">
      <c r="A983" s="264"/>
      <c r="B983" s="183">
        <f t="shared" si="122"/>
        <v>0</v>
      </c>
      <c r="C983" s="265"/>
      <c r="D983" s="266"/>
      <c r="E983" s="267"/>
      <c r="F983" s="268"/>
      <c r="G983" s="184">
        <f t="shared" si="123"/>
        <v>0</v>
      </c>
    </row>
    <row r="984" spans="1:7" ht="20.100000000000001" customHeight="1" x14ac:dyDescent="0.2">
      <c r="A984" s="264"/>
      <c r="B984" s="183">
        <f t="shared" si="122"/>
        <v>0</v>
      </c>
      <c r="C984" s="265"/>
      <c r="D984" s="266"/>
      <c r="E984" s="267"/>
      <c r="F984" s="268"/>
      <c r="G984" s="184">
        <f t="shared" si="123"/>
        <v>0</v>
      </c>
    </row>
    <row r="985" spans="1:7" ht="20.100000000000001" customHeight="1" x14ac:dyDescent="0.2">
      <c r="A985" s="264"/>
      <c r="B985" s="183">
        <f t="shared" si="122"/>
        <v>0</v>
      </c>
      <c r="C985" s="265"/>
      <c r="D985" s="266"/>
      <c r="E985" s="267"/>
      <c r="F985" s="268"/>
      <c r="G985" s="184">
        <f t="shared" si="123"/>
        <v>0</v>
      </c>
    </row>
    <row r="986" spans="1:7" ht="20.100000000000001" customHeight="1" x14ac:dyDescent="0.2">
      <c r="A986" s="185"/>
      <c r="B986" s="171"/>
      <c r="C986" s="171"/>
      <c r="D986" s="166"/>
      <c r="E986" s="167"/>
      <c r="F986" s="186" t="s">
        <v>39</v>
      </c>
      <c r="G986" s="187">
        <f>SUBTOTAL(9,G976:G985)</f>
        <v>0</v>
      </c>
    </row>
    <row r="987" spans="1:7" ht="20.100000000000001" customHeight="1" x14ac:dyDescent="0.2">
      <c r="A987" s="185"/>
      <c r="B987" s="171"/>
      <c r="C987" s="188" t="s">
        <v>827</v>
      </c>
      <c r="D987" s="166"/>
      <c r="E987" s="167"/>
      <c r="F987" s="171"/>
      <c r="G987" s="189"/>
    </row>
    <row r="988" spans="1:7" ht="20.100000000000001" customHeight="1" x14ac:dyDescent="0.2">
      <c r="A988" s="264"/>
      <c r="B988" s="183">
        <f t="shared" ref="B988:B996" si="124">IF(A988=0,0,VLOOKUP(A988,Tabla_Indices,2,FALSE))</f>
        <v>0</v>
      </c>
      <c r="C988" s="265"/>
      <c r="D988" s="266"/>
      <c r="E988" s="267"/>
      <c r="F988" s="272"/>
      <c r="G988" s="190">
        <f>ROUND(E988*F988,2)</f>
        <v>0</v>
      </c>
    </row>
    <row r="989" spans="1:7" ht="20.100000000000001" customHeight="1" x14ac:dyDescent="0.2">
      <c r="A989" s="264"/>
      <c r="B989" s="183">
        <f t="shared" si="124"/>
        <v>0</v>
      </c>
      <c r="C989" s="271"/>
      <c r="D989" s="266"/>
      <c r="E989" s="267"/>
      <c r="F989" s="268"/>
      <c r="G989" s="190">
        <f>ROUND(E989*F989,2)</f>
        <v>0</v>
      </c>
    </row>
    <row r="990" spans="1:7" ht="20.100000000000001" customHeight="1" x14ac:dyDescent="0.2">
      <c r="A990" s="264"/>
      <c r="B990" s="183">
        <f t="shared" si="124"/>
        <v>0</v>
      </c>
      <c r="C990" s="273"/>
      <c r="D990" s="266"/>
      <c r="E990" s="267"/>
      <c r="F990" s="268"/>
      <c r="G990" s="190">
        <f>ROUND(E990*F990,2)</f>
        <v>0</v>
      </c>
    </row>
    <row r="991" spans="1:7" ht="20.100000000000001" customHeight="1" x14ac:dyDescent="0.2">
      <c r="A991" s="264"/>
      <c r="B991" s="183">
        <f t="shared" si="124"/>
        <v>0</v>
      </c>
      <c r="C991" s="273"/>
      <c r="D991" s="266"/>
      <c r="E991" s="267"/>
      <c r="F991" s="268"/>
      <c r="G991" s="190">
        <f>ROUND(E991*F991,2)</f>
        <v>0</v>
      </c>
    </row>
    <row r="992" spans="1:7" ht="20.100000000000001" customHeight="1" x14ac:dyDescent="0.2">
      <c r="A992" s="264"/>
      <c r="B992" s="183">
        <f t="shared" si="124"/>
        <v>0</v>
      </c>
      <c r="C992" s="273"/>
      <c r="D992" s="266"/>
      <c r="E992" s="267"/>
      <c r="F992" s="268"/>
      <c r="G992" s="190">
        <f t="shared" ref="G992:G996" si="125">ROUND(E992*F992,2)</f>
        <v>0</v>
      </c>
    </row>
    <row r="993" spans="1:7" ht="20.100000000000001" customHeight="1" x14ac:dyDescent="0.2">
      <c r="A993" s="264"/>
      <c r="B993" s="183">
        <f t="shared" si="124"/>
        <v>0</v>
      </c>
      <c r="C993" s="273"/>
      <c r="D993" s="266"/>
      <c r="E993" s="267"/>
      <c r="F993" s="268"/>
      <c r="G993" s="190">
        <f t="shared" si="125"/>
        <v>0</v>
      </c>
    </row>
    <row r="994" spans="1:7" ht="20.100000000000001" customHeight="1" x14ac:dyDescent="0.2">
      <c r="A994" s="264"/>
      <c r="B994" s="183">
        <f t="shared" si="124"/>
        <v>0</v>
      </c>
      <c r="C994" s="265"/>
      <c r="D994" s="266"/>
      <c r="E994" s="267"/>
      <c r="F994" s="268"/>
      <c r="G994" s="190">
        <f t="shared" si="125"/>
        <v>0</v>
      </c>
    </row>
    <row r="995" spans="1:7" ht="20.100000000000001" customHeight="1" x14ac:dyDescent="0.2">
      <c r="A995" s="264"/>
      <c r="B995" s="183">
        <f t="shared" si="124"/>
        <v>0</v>
      </c>
      <c r="C995" s="265"/>
      <c r="D995" s="266"/>
      <c r="E995" s="267"/>
      <c r="F995" s="268"/>
      <c r="G995" s="190">
        <f t="shared" si="125"/>
        <v>0</v>
      </c>
    </row>
    <row r="996" spans="1:7" ht="20.100000000000001" customHeight="1" x14ac:dyDescent="0.2">
      <c r="A996" s="264"/>
      <c r="B996" s="183">
        <f t="shared" si="124"/>
        <v>0</v>
      </c>
      <c r="C996" s="265"/>
      <c r="D996" s="266"/>
      <c r="E996" s="267"/>
      <c r="F996" s="268"/>
      <c r="G996" s="190">
        <f t="shared" si="125"/>
        <v>0</v>
      </c>
    </row>
    <row r="997" spans="1:7" ht="20.100000000000001" customHeight="1" x14ac:dyDescent="0.2">
      <c r="A997" s="245"/>
      <c r="B997" s="166"/>
      <c r="C997" s="171"/>
      <c r="D997" s="166"/>
      <c r="E997" s="167"/>
      <c r="F997" s="186" t="s">
        <v>40</v>
      </c>
      <c r="G997" s="187">
        <f>SUBTOTAL(9,G988:G996)</f>
        <v>0</v>
      </c>
    </row>
    <row r="998" spans="1:7" ht="20.100000000000001" customHeight="1" thickBot="1" x14ac:dyDescent="0.25">
      <c r="A998" s="192"/>
      <c r="B998" s="193"/>
      <c r="C998" s="194"/>
      <c r="D998" s="193"/>
      <c r="E998" s="195"/>
      <c r="F998" s="196"/>
      <c r="G998" s="197"/>
    </row>
    <row r="999" spans="1:7" ht="20.100000000000001" customHeight="1" thickBot="1" x14ac:dyDescent="0.25">
      <c r="A999" s="246" t="str">
        <f>B957</f>
        <v>10-2</v>
      </c>
      <c r="B999" s="244" t="str">
        <f>C957</f>
        <v>Torre metálica para tanque de reserva</v>
      </c>
      <c r="C999" s="198"/>
      <c r="D999" s="198" t="s">
        <v>41</v>
      </c>
      <c r="E999" s="199"/>
      <c r="F999" s="200" t="s">
        <v>42</v>
      </c>
      <c r="G999" s="201">
        <f>SUBTOTAL(9,G962:G998)</f>
        <v>0</v>
      </c>
    </row>
    <row r="1000" spans="1:7" ht="20.100000000000001" customHeight="1" thickTop="1" thickBot="1" x14ac:dyDescent="0.25">
      <c r="A1000" s="296"/>
      <c r="B1000" s="297"/>
      <c r="C1000" s="298"/>
      <c r="D1000" s="298"/>
      <c r="E1000" s="299"/>
      <c r="F1000" s="300"/>
      <c r="G1000" s="301"/>
    </row>
    <row r="1001" spans="1:7" ht="20.100000000000001" customHeight="1" thickTop="1" x14ac:dyDescent="0.2">
      <c r="A1001" s="338" t="s">
        <v>44</v>
      </c>
      <c r="B1001" s="339"/>
      <c r="C1001" s="339"/>
      <c r="D1001" s="339"/>
      <c r="E1001" s="339"/>
      <c r="F1001" s="339"/>
      <c r="G1001" s="340"/>
    </row>
    <row r="1002" spans="1:7" ht="20.100000000000001" customHeight="1" x14ac:dyDescent="0.2">
      <c r="A1002" s="156" t="s">
        <v>823</v>
      </c>
      <c r="B1002" s="157" t="str">
        <f>Comitente</f>
        <v>DIRECCIÓN ARQUITECTURA</v>
      </c>
      <c r="C1002" s="158"/>
      <c r="D1002" s="159"/>
      <c r="E1002" s="159"/>
      <c r="F1002" s="160"/>
      <c r="G1002" s="161"/>
    </row>
    <row r="1003" spans="1:7" ht="20.100000000000001" customHeight="1" x14ac:dyDescent="0.2">
      <c r="A1003" s="156" t="s">
        <v>824</v>
      </c>
      <c r="B1003" s="157">
        <f>Contratista</f>
        <v>0</v>
      </c>
      <c r="C1003" s="162"/>
      <c r="D1003" s="162"/>
      <c r="E1003" s="162"/>
      <c r="F1003" s="157"/>
      <c r="G1003" s="163"/>
    </row>
    <row r="1004" spans="1:7" ht="20.100000000000001" customHeight="1" x14ac:dyDescent="0.2">
      <c r="A1004" s="156" t="s">
        <v>31</v>
      </c>
      <c r="B1004" s="157" t="str">
        <f>Obra</f>
        <v>ESCUELA DE CINE</v>
      </c>
      <c r="C1004" s="162"/>
      <c r="D1004" s="162"/>
      <c r="E1004" s="162"/>
      <c r="F1004" s="157" t="s">
        <v>45</v>
      </c>
      <c r="G1004" s="163">
        <f>Fecha_Base</f>
        <v>42969</v>
      </c>
    </row>
    <row r="1005" spans="1:7" ht="20.100000000000001" customHeight="1" x14ac:dyDescent="0.2">
      <c r="A1005" s="164" t="s">
        <v>822</v>
      </c>
      <c r="B1005" s="165" t="str">
        <f>Ubicación</f>
        <v>CALLE 25 DE MAYO</v>
      </c>
      <c r="C1005" s="165"/>
      <c r="D1005" s="166"/>
      <c r="E1005" s="167"/>
      <c r="F1005" s="168"/>
      <c r="G1005" s="169"/>
    </row>
    <row r="1006" spans="1:7" ht="20.100000000000001" customHeight="1" x14ac:dyDescent="0.2">
      <c r="A1006" s="164" t="s">
        <v>46</v>
      </c>
      <c r="B1006" s="274">
        <v>10</v>
      </c>
      <c r="C1006" s="171" t="str">
        <f>IF(B1006="","",VLOOKUP(B1006,Computo_Presupuesto,2,FALSE))</f>
        <v>ESTRUCTURAS y CUBIERTAS METALICAS</v>
      </c>
      <c r="D1006" s="172"/>
      <c r="E1006" s="167"/>
      <c r="F1006" s="168"/>
      <c r="G1006" s="169"/>
    </row>
    <row r="1007" spans="1:7" ht="20.100000000000001" customHeight="1" x14ac:dyDescent="0.2">
      <c r="A1007" s="164" t="s">
        <v>32</v>
      </c>
      <c r="B1007" s="250" t="s">
        <v>1635</v>
      </c>
      <c r="C1007" s="171" t="str">
        <f>IF(B1007=0,"",VLOOKUP(B1007,Computo_Presupuesto,2,FALSE))</f>
        <v>Chapa miniwave y estructura de soporte</v>
      </c>
      <c r="D1007" s="166"/>
      <c r="E1007" s="167"/>
      <c r="F1007" s="165" t="s">
        <v>33</v>
      </c>
      <c r="G1007" s="173" t="str">
        <f>IF(B1007=0,"",VLOOKUP(B1007,Computo_Presupuesto,4,FALSE))</f>
        <v>gl</v>
      </c>
    </row>
    <row r="1008" spans="1:7" ht="20.100000000000001" customHeight="1" x14ac:dyDescent="0.2">
      <c r="A1008" s="164"/>
      <c r="B1008" s="165"/>
      <c r="C1008" s="171"/>
      <c r="D1008" s="166"/>
      <c r="E1008" s="167"/>
      <c r="F1008" s="171"/>
      <c r="G1008" s="174"/>
    </row>
    <row r="1009" spans="1:7" ht="20.100000000000001" customHeight="1" x14ac:dyDescent="0.2">
      <c r="A1009" s="341" t="s">
        <v>685</v>
      </c>
      <c r="B1009" s="342"/>
      <c r="C1009" s="343" t="s">
        <v>0</v>
      </c>
      <c r="D1009" s="343" t="s">
        <v>34</v>
      </c>
      <c r="E1009" s="344" t="s">
        <v>35</v>
      </c>
      <c r="F1009" s="345" t="s">
        <v>36</v>
      </c>
      <c r="G1009" s="346" t="s">
        <v>37</v>
      </c>
    </row>
    <row r="1010" spans="1:7" ht="20.100000000000001" customHeight="1" x14ac:dyDescent="0.2">
      <c r="A1010" s="175" t="s">
        <v>686</v>
      </c>
      <c r="B1010" s="176" t="s">
        <v>687</v>
      </c>
      <c r="C1010" s="343"/>
      <c r="D1010" s="343"/>
      <c r="E1010" s="344"/>
      <c r="F1010" s="345"/>
      <c r="G1010" s="346"/>
    </row>
    <row r="1011" spans="1:7" ht="20.100000000000001" customHeight="1" x14ac:dyDescent="0.2">
      <c r="A1011" s="291"/>
      <c r="B1011" s="177"/>
      <c r="C1011" s="178" t="s">
        <v>825</v>
      </c>
      <c r="D1011" s="179"/>
      <c r="E1011" s="180"/>
      <c r="F1011" s="181"/>
      <c r="G1011" s="182"/>
    </row>
    <row r="1012" spans="1:7" ht="20.100000000000001" customHeight="1" x14ac:dyDescent="0.2">
      <c r="A1012" s="264"/>
      <c r="B1012" s="183">
        <f t="shared" ref="B1012:B1023" si="126">IF(A1012=0,0,VLOOKUP(A1012,Tabla_Indices,2,FALSE))</f>
        <v>0</v>
      </c>
      <c r="C1012" s="265"/>
      <c r="D1012" s="266"/>
      <c r="E1012" s="267"/>
      <c r="F1012" s="268"/>
      <c r="G1012" s="184">
        <f>ROUND(E1012*F1012,2)</f>
        <v>0</v>
      </c>
    </row>
    <row r="1013" spans="1:7" ht="20.100000000000001" customHeight="1" x14ac:dyDescent="0.2">
      <c r="A1013" s="269"/>
      <c r="B1013" s="183">
        <f t="shared" si="126"/>
        <v>0</v>
      </c>
      <c r="C1013" s="265"/>
      <c r="D1013" s="266"/>
      <c r="E1013" s="267"/>
      <c r="F1013" s="268"/>
      <c r="G1013" s="184">
        <f t="shared" ref="G1013:G1023" si="127">ROUND(E1013*F1013,2)</f>
        <v>0</v>
      </c>
    </row>
    <row r="1014" spans="1:7" ht="20.100000000000001" customHeight="1" x14ac:dyDescent="0.2">
      <c r="A1014" s="264"/>
      <c r="B1014" s="183">
        <f t="shared" si="126"/>
        <v>0</v>
      </c>
      <c r="C1014" s="265"/>
      <c r="D1014" s="266"/>
      <c r="E1014" s="267"/>
      <c r="F1014" s="268"/>
      <c r="G1014" s="184">
        <f t="shared" si="127"/>
        <v>0</v>
      </c>
    </row>
    <row r="1015" spans="1:7" ht="20.100000000000001" customHeight="1" x14ac:dyDescent="0.2">
      <c r="A1015" s="264"/>
      <c r="B1015" s="183">
        <f t="shared" si="126"/>
        <v>0</v>
      </c>
      <c r="C1015" s="265"/>
      <c r="D1015" s="266"/>
      <c r="E1015" s="267"/>
      <c r="F1015" s="268"/>
      <c r="G1015" s="184">
        <f t="shared" si="127"/>
        <v>0</v>
      </c>
    </row>
    <row r="1016" spans="1:7" ht="20.100000000000001" customHeight="1" x14ac:dyDescent="0.2">
      <c r="A1016" s="264"/>
      <c r="B1016" s="183">
        <f t="shared" si="126"/>
        <v>0</v>
      </c>
      <c r="C1016" s="265"/>
      <c r="D1016" s="266"/>
      <c r="E1016" s="270"/>
      <c r="F1016" s="268"/>
      <c r="G1016" s="184">
        <f t="shared" si="127"/>
        <v>0</v>
      </c>
    </row>
    <row r="1017" spans="1:7" ht="20.100000000000001" customHeight="1" x14ac:dyDescent="0.2">
      <c r="A1017" s="264"/>
      <c r="B1017" s="183">
        <f t="shared" si="126"/>
        <v>0</v>
      </c>
      <c r="C1017" s="265"/>
      <c r="D1017" s="266"/>
      <c r="E1017" s="270"/>
      <c r="F1017" s="268"/>
      <c r="G1017" s="184">
        <f t="shared" si="127"/>
        <v>0</v>
      </c>
    </row>
    <row r="1018" spans="1:7" ht="20.100000000000001" customHeight="1" x14ac:dyDescent="0.2">
      <c r="A1018" s="264"/>
      <c r="B1018" s="183">
        <f t="shared" si="126"/>
        <v>0</v>
      </c>
      <c r="C1018" s="265"/>
      <c r="D1018" s="266"/>
      <c r="E1018" s="267"/>
      <c r="F1018" s="268"/>
      <c r="G1018" s="184">
        <f t="shared" si="127"/>
        <v>0</v>
      </c>
    </row>
    <row r="1019" spans="1:7" ht="20.100000000000001" customHeight="1" x14ac:dyDescent="0.2">
      <c r="A1019" s="264"/>
      <c r="B1019" s="183">
        <f t="shared" si="126"/>
        <v>0</v>
      </c>
      <c r="C1019" s="265"/>
      <c r="D1019" s="266"/>
      <c r="E1019" s="267"/>
      <c r="F1019" s="268"/>
      <c r="G1019" s="184">
        <f t="shared" si="127"/>
        <v>0</v>
      </c>
    </row>
    <row r="1020" spans="1:7" ht="20.100000000000001" customHeight="1" x14ac:dyDescent="0.2">
      <c r="A1020" s="264"/>
      <c r="B1020" s="183">
        <f t="shared" si="126"/>
        <v>0</v>
      </c>
      <c r="C1020" s="265"/>
      <c r="D1020" s="266"/>
      <c r="E1020" s="267"/>
      <c r="F1020" s="268"/>
      <c r="G1020" s="184">
        <f t="shared" si="127"/>
        <v>0</v>
      </c>
    </row>
    <row r="1021" spans="1:7" ht="20.100000000000001" customHeight="1" x14ac:dyDescent="0.2">
      <c r="A1021" s="264"/>
      <c r="B1021" s="183">
        <f t="shared" si="126"/>
        <v>0</v>
      </c>
      <c r="C1021" s="265"/>
      <c r="D1021" s="266"/>
      <c r="E1021" s="267"/>
      <c r="F1021" s="268"/>
      <c r="G1021" s="184">
        <f t="shared" si="127"/>
        <v>0</v>
      </c>
    </row>
    <row r="1022" spans="1:7" ht="20.100000000000001" customHeight="1" x14ac:dyDescent="0.2">
      <c r="A1022" s="264"/>
      <c r="B1022" s="183">
        <f t="shared" si="126"/>
        <v>0</v>
      </c>
      <c r="C1022" s="265"/>
      <c r="D1022" s="266"/>
      <c r="E1022" s="267"/>
      <c r="F1022" s="268"/>
      <c r="G1022" s="184">
        <f t="shared" si="127"/>
        <v>0</v>
      </c>
    </row>
    <row r="1023" spans="1:7" ht="20.100000000000001" customHeight="1" x14ac:dyDescent="0.2">
      <c r="A1023" s="264"/>
      <c r="B1023" s="183">
        <f t="shared" si="126"/>
        <v>0</v>
      </c>
      <c r="C1023" s="265"/>
      <c r="D1023" s="266"/>
      <c r="E1023" s="267"/>
      <c r="F1023" s="268"/>
      <c r="G1023" s="184">
        <f t="shared" si="127"/>
        <v>0</v>
      </c>
    </row>
    <row r="1024" spans="1:7" ht="20.100000000000001" customHeight="1" x14ac:dyDescent="0.2">
      <c r="A1024" s="185"/>
      <c r="B1024" s="171"/>
      <c r="C1024" s="171"/>
      <c r="D1024" s="166"/>
      <c r="E1024" s="167"/>
      <c r="F1024" s="186" t="s">
        <v>38</v>
      </c>
      <c r="G1024" s="187">
        <f>SUBTOTAL(9,G1012:G1023)</f>
        <v>0</v>
      </c>
    </row>
    <row r="1025" spans="1:7" ht="20.100000000000001" customHeight="1" x14ac:dyDescent="0.2">
      <c r="A1025" s="185"/>
      <c r="B1025" s="171"/>
      <c r="C1025" s="188" t="s">
        <v>826</v>
      </c>
      <c r="D1025" s="166"/>
      <c r="E1025" s="167"/>
      <c r="F1025" s="168"/>
      <c r="G1025" s="189"/>
    </row>
    <row r="1026" spans="1:7" ht="20.100000000000001" customHeight="1" x14ac:dyDescent="0.2">
      <c r="A1026" s="264"/>
      <c r="B1026" s="183">
        <f t="shared" ref="B1026:B1035" si="128">IF(A1026=0,0,VLOOKUP(A1026,Tabla_Indices,2,FALSE))</f>
        <v>0</v>
      </c>
      <c r="C1026" s="271"/>
      <c r="D1026" s="266"/>
      <c r="E1026" s="267"/>
      <c r="F1026" s="268"/>
      <c r="G1026" s="184">
        <f>ROUND(E1026*F1026,2)</f>
        <v>0</v>
      </c>
    </row>
    <row r="1027" spans="1:7" ht="20.100000000000001" customHeight="1" x14ac:dyDescent="0.2">
      <c r="A1027" s="264"/>
      <c r="B1027" s="183">
        <f t="shared" si="128"/>
        <v>0</v>
      </c>
      <c r="C1027" s="265"/>
      <c r="D1027" s="266"/>
      <c r="E1027" s="267"/>
      <c r="F1027" s="268"/>
      <c r="G1027" s="184">
        <f>ROUND(E1027*F1027,2)</f>
        <v>0</v>
      </c>
    </row>
    <row r="1028" spans="1:7" ht="20.100000000000001" customHeight="1" x14ac:dyDescent="0.2">
      <c r="A1028" s="264"/>
      <c r="B1028" s="183">
        <f t="shared" si="128"/>
        <v>0</v>
      </c>
      <c r="C1028" s="265"/>
      <c r="D1028" s="266"/>
      <c r="E1028" s="267"/>
      <c r="F1028" s="268"/>
      <c r="G1028" s="184">
        <f t="shared" ref="G1028:G1035" si="129">ROUND(E1028*F1028,2)</f>
        <v>0</v>
      </c>
    </row>
    <row r="1029" spans="1:7" ht="20.100000000000001" customHeight="1" x14ac:dyDescent="0.2">
      <c r="A1029" s="264"/>
      <c r="B1029" s="183">
        <f t="shared" si="128"/>
        <v>0</v>
      </c>
      <c r="C1029" s="265"/>
      <c r="D1029" s="266"/>
      <c r="E1029" s="267"/>
      <c r="F1029" s="268"/>
      <c r="G1029" s="184">
        <f t="shared" si="129"/>
        <v>0</v>
      </c>
    </row>
    <row r="1030" spans="1:7" ht="20.100000000000001" customHeight="1" x14ac:dyDescent="0.2">
      <c r="A1030" s="264"/>
      <c r="B1030" s="183">
        <f t="shared" si="128"/>
        <v>0</v>
      </c>
      <c r="C1030" s="265"/>
      <c r="D1030" s="266"/>
      <c r="E1030" s="267"/>
      <c r="F1030" s="268"/>
      <c r="G1030" s="184">
        <f t="shared" si="129"/>
        <v>0</v>
      </c>
    </row>
    <row r="1031" spans="1:7" ht="20.100000000000001" customHeight="1" x14ac:dyDescent="0.2">
      <c r="A1031" s="264"/>
      <c r="B1031" s="183">
        <f t="shared" si="128"/>
        <v>0</v>
      </c>
      <c r="C1031" s="265"/>
      <c r="D1031" s="266"/>
      <c r="E1031" s="267"/>
      <c r="F1031" s="268"/>
      <c r="G1031" s="184">
        <f t="shared" si="129"/>
        <v>0</v>
      </c>
    </row>
    <row r="1032" spans="1:7" ht="20.100000000000001" customHeight="1" x14ac:dyDescent="0.2">
      <c r="A1032" s="264"/>
      <c r="B1032" s="183">
        <f t="shared" si="128"/>
        <v>0</v>
      </c>
      <c r="C1032" s="265"/>
      <c r="D1032" s="266"/>
      <c r="E1032" s="267"/>
      <c r="F1032" s="268"/>
      <c r="G1032" s="184">
        <f t="shared" si="129"/>
        <v>0</v>
      </c>
    </row>
    <row r="1033" spans="1:7" ht="20.100000000000001" customHeight="1" x14ac:dyDescent="0.2">
      <c r="A1033" s="264"/>
      <c r="B1033" s="183">
        <f t="shared" si="128"/>
        <v>0</v>
      </c>
      <c r="C1033" s="265"/>
      <c r="D1033" s="266"/>
      <c r="E1033" s="267"/>
      <c r="F1033" s="268"/>
      <c r="G1033" s="184">
        <f t="shared" si="129"/>
        <v>0</v>
      </c>
    </row>
    <row r="1034" spans="1:7" ht="20.100000000000001" customHeight="1" x14ac:dyDescent="0.2">
      <c r="A1034" s="264"/>
      <c r="B1034" s="183">
        <f t="shared" si="128"/>
        <v>0</v>
      </c>
      <c r="C1034" s="265"/>
      <c r="D1034" s="266"/>
      <c r="E1034" s="267"/>
      <c r="F1034" s="268"/>
      <c r="G1034" s="184">
        <f t="shared" si="129"/>
        <v>0</v>
      </c>
    </row>
    <row r="1035" spans="1:7" ht="20.100000000000001" customHeight="1" x14ac:dyDescent="0.2">
      <c r="A1035" s="264"/>
      <c r="B1035" s="183">
        <f t="shared" si="128"/>
        <v>0</v>
      </c>
      <c r="C1035" s="265"/>
      <c r="D1035" s="266"/>
      <c r="E1035" s="267"/>
      <c r="F1035" s="268"/>
      <c r="G1035" s="184">
        <f t="shared" si="129"/>
        <v>0</v>
      </c>
    </row>
    <row r="1036" spans="1:7" ht="20.100000000000001" customHeight="1" x14ac:dyDescent="0.2">
      <c r="A1036" s="185"/>
      <c r="B1036" s="171"/>
      <c r="C1036" s="171"/>
      <c r="D1036" s="166"/>
      <c r="E1036" s="167"/>
      <c r="F1036" s="186" t="s">
        <v>39</v>
      </c>
      <c r="G1036" s="187">
        <f>SUBTOTAL(9,G1026:G1035)</f>
        <v>0</v>
      </c>
    </row>
    <row r="1037" spans="1:7" ht="20.100000000000001" customHeight="1" x14ac:dyDescent="0.2">
      <c r="A1037" s="185"/>
      <c r="B1037" s="171"/>
      <c r="C1037" s="188" t="s">
        <v>827</v>
      </c>
      <c r="D1037" s="166"/>
      <c r="E1037" s="167"/>
      <c r="F1037" s="171"/>
      <c r="G1037" s="189"/>
    </row>
    <row r="1038" spans="1:7" ht="20.100000000000001" customHeight="1" x14ac:dyDescent="0.2">
      <c r="A1038" s="264"/>
      <c r="B1038" s="183">
        <f t="shared" ref="B1038:B1046" si="130">IF(A1038=0,0,VLOOKUP(A1038,Tabla_Indices,2,FALSE))</f>
        <v>0</v>
      </c>
      <c r="C1038" s="265"/>
      <c r="D1038" s="266"/>
      <c r="E1038" s="267"/>
      <c r="F1038" s="272"/>
      <c r="G1038" s="190">
        <f>ROUND(E1038*F1038,2)</f>
        <v>0</v>
      </c>
    </row>
    <row r="1039" spans="1:7" ht="20.100000000000001" customHeight="1" x14ac:dyDescent="0.2">
      <c r="A1039" s="264"/>
      <c r="B1039" s="183">
        <f t="shared" si="130"/>
        <v>0</v>
      </c>
      <c r="C1039" s="271"/>
      <c r="D1039" s="266"/>
      <c r="E1039" s="267"/>
      <c r="F1039" s="268"/>
      <c r="G1039" s="190">
        <f>ROUND(E1039*F1039,2)</f>
        <v>0</v>
      </c>
    </row>
    <row r="1040" spans="1:7" ht="20.100000000000001" customHeight="1" x14ac:dyDescent="0.2">
      <c r="A1040" s="264"/>
      <c r="B1040" s="183">
        <f t="shared" si="130"/>
        <v>0</v>
      </c>
      <c r="C1040" s="273"/>
      <c r="D1040" s="266"/>
      <c r="E1040" s="267"/>
      <c r="F1040" s="268"/>
      <c r="G1040" s="190">
        <f>ROUND(E1040*F1040,2)</f>
        <v>0</v>
      </c>
    </row>
    <row r="1041" spans="1:7" ht="20.100000000000001" customHeight="1" x14ac:dyDescent="0.2">
      <c r="A1041" s="264"/>
      <c r="B1041" s="183">
        <f t="shared" si="130"/>
        <v>0</v>
      </c>
      <c r="C1041" s="273"/>
      <c r="D1041" s="266"/>
      <c r="E1041" s="267"/>
      <c r="F1041" s="268"/>
      <c r="G1041" s="190">
        <f>ROUND(E1041*F1041,2)</f>
        <v>0</v>
      </c>
    </row>
    <row r="1042" spans="1:7" ht="20.100000000000001" customHeight="1" x14ac:dyDescent="0.2">
      <c r="A1042" s="264"/>
      <c r="B1042" s="183">
        <f t="shared" si="130"/>
        <v>0</v>
      </c>
      <c r="C1042" s="273"/>
      <c r="D1042" s="266"/>
      <c r="E1042" s="267"/>
      <c r="F1042" s="268"/>
      <c r="G1042" s="190">
        <f t="shared" ref="G1042:G1046" si="131">ROUND(E1042*F1042,2)</f>
        <v>0</v>
      </c>
    </row>
    <row r="1043" spans="1:7" ht="20.100000000000001" customHeight="1" x14ac:dyDescent="0.2">
      <c r="A1043" s="264"/>
      <c r="B1043" s="183">
        <f t="shared" si="130"/>
        <v>0</v>
      </c>
      <c r="C1043" s="273"/>
      <c r="D1043" s="266"/>
      <c r="E1043" s="267"/>
      <c r="F1043" s="268"/>
      <c r="G1043" s="190">
        <f t="shared" si="131"/>
        <v>0</v>
      </c>
    </row>
    <row r="1044" spans="1:7" ht="20.100000000000001" customHeight="1" x14ac:dyDescent="0.2">
      <c r="A1044" s="264"/>
      <c r="B1044" s="183">
        <f t="shared" si="130"/>
        <v>0</v>
      </c>
      <c r="C1044" s="265"/>
      <c r="D1044" s="266"/>
      <c r="E1044" s="267"/>
      <c r="F1044" s="268"/>
      <c r="G1044" s="190">
        <f t="shared" si="131"/>
        <v>0</v>
      </c>
    </row>
    <row r="1045" spans="1:7" ht="20.100000000000001" customHeight="1" x14ac:dyDescent="0.2">
      <c r="A1045" s="264"/>
      <c r="B1045" s="183">
        <f t="shared" si="130"/>
        <v>0</v>
      </c>
      <c r="C1045" s="265"/>
      <c r="D1045" s="266"/>
      <c r="E1045" s="267"/>
      <c r="F1045" s="268"/>
      <c r="G1045" s="190">
        <f t="shared" si="131"/>
        <v>0</v>
      </c>
    </row>
    <row r="1046" spans="1:7" ht="20.100000000000001" customHeight="1" x14ac:dyDescent="0.2">
      <c r="A1046" s="264"/>
      <c r="B1046" s="183">
        <f t="shared" si="130"/>
        <v>0</v>
      </c>
      <c r="C1046" s="265"/>
      <c r="D1046" s="266"/>
      <c r="E1046" s="267"/>
      <c r="F1046" s="268"/>
      <c r="G1046" s="190">
        <f t="shared" si="131"/>
        <v>0</v>
      </c>
    </row>
    <row r="1047" spans="1:7" ht="20.100000000000001" customHeight="1" x14ac:dyDescent="0.2">
      <c r="A1047" s="245"/>
      <c r="B1047" s="166"/>
      <c r="C1047" s="171"/>
      <c r="D1047" s="166"/>
      <c r="E1047" s="167"/>
      <c r="F1047" s="186" t="s">
        <v>40</v>
      </c>
      <c r="G1047" s="187">
        <f>SUBTOTAL(9,G1038:G1046)</f>
        <v>0</v>
      </c>
    </row>
    <row r="1048" spans="1:7" ht="20.100000000000001" customHeight="1" thickBot="1" x14ac:dyDescent="0.25">
      <c r="A1048" s="192"/>
      <c r="B1048" s="193"/>
      <c r="C1048" s="194"/>
      <c r="D1048" s="193"/>
      <c r="E1048" s="195"/>
      <c r="F1048" s="196"/>
      <c r="G1048" s="197"/>
    </row>
    <row r="1049" spans="1:7" ht="20.100000000000001" customHeight="1" thickBot="1" x14ac:dyDescent="0.25">
      <c r="A1049" s="246" t="str">
        <f>B1007</f>
        <v>10-3</v>
      </c>
      <c r="B1049" s="244" t="str">
        <f>C1007</f>
        <v>Chapa miniwave y estructura de soporte</v>
      </c>
      <c r="C1049" s="198"/>
      <c r="D1049" s="198" t="s">
        <v>41</v>
      </c>
      <c r="E1049" s="199"/>
      <c r="F1049" s="200" t="s">
        <v>42</v>
      </c>
      <c r="G1049" s="201">
        <f>SUBTOTAL(9,G1012:G1048)</f>
        <v>0</v>
      </c>
    </row>
    <row r="1050" spans="1:7" ht="20.100000000000001" customHeight="1" thickTop="1" thickBot="1" x14ac:dyDescent="0.25"/>
    <row r="1051" spans="1:7" ht="20.100000000000001" customHeight="1" thickTop="1" x14ac:dyDescent="0.2">
      <c r="A1051" s="338" t="s">
        <v>44</v>
      </c>
      <c r="B1051" s="339"/>
      <c r="C1051" s="339"/>
      <c r="D1051" s="339"/>
      <c r="E1051" s="339"/>
      <c r="F1051" s="339"/>
      <c r="G1051" s="340"/>
    </row>
    <row r="1052" spans="1:7" ht="20.100000000000001" customHeight="1" x14ac:dyDescent="0.2">
      <c r="A1052" s="156" t="s">
        <v>823</v>
      </c>
      <c r="B1052" s="157" t="str">
        <f>Comitente</f>
        <v>DIRECCIÓN ARQUITECTURA</v>
      </c>
      <c r="C1052" s="158"/>
      <c r="D1052" s="159"/>
      <c r="E1052" s="159"/>
      <c r="F1052" s="160"/>
      <c r="G1052" s="161"/>
    </row>
    <row r="1053" spans="1:7" ht="20.100000000000001" customHeight="1" x14ac:dyDescent="0.2">
      <c r="A1053" s="156" t="s">
        <v>824</v>
      </c>
      <c r="B1053" s="157">
        <f>Contratista</f>
        <v>0</v>
      </c>
      <c r="C1053" s="162"/>
      <c r="D1053" s="162"/>
      <c r="E1053" s="162"/>
      <c r="F1053" s="157"/>
      <c r="G1053" s="163"/>
    </row>
    <row r="1054" spans="1:7" ht="20.100000000000001" customHeight="1" x14ac:dyDescent="0.2">
      <c r="A1054" s="156" t="s">
        <v>31</v>
      </c>
      <c r="B1054" s="157" t="str">
        <f>Obra</f>
        <v>ESCUELA DE CINE</v>
      </c>
      <c r="C1054" s="162"/>
      <c r="D1054" s="162"/>
      <c r="E1054" s="162"/>
      <c r="F1054" s="157" t="s">
        <v>45</v>
      </c>
      <c r="G1054" s="163">
        <f>Fecha_Base</f>
        <v>42969</v>
      </c>
    </row>
    <row r="1055" spans="1:7" ht="20.100000000000001" customHeight="1" x14ac:dyDescent="0.2">
      <c r="A1055" s="164" t="s">
        <v>822</v>
      </c>
      <c r="B1055" s="165" t="str">
        <f>Ubicación</f>
        <v>CALLE 25 DE MAYO</v>
      </c>
      <c r="C1055" s="165"/>
      <c r="D1055" s="166"/>
      <c r="E1055" s="167"/>
      <c r="F1055" s="168"/>
      <c r="G1055" s="169"/>
    </row>
    <row r="1056" spans="1:7" ht="20.100000000000001" customHeight="1" x14ac:dyDescent="0.2">
      <c r="A1056" s="164" t="s">
        <v>46</v>
      </c>
      <c r="B1056" s="274">
        <v>11</v>
      </c>
      <c r="C1056" s="171" t="str">
        <f>IF(B1056="","",VLOOKUP(B1056,Computo_Presupuesto,2,FALSE))</f>
        <v>CIELORRASOS</v>
      </c>
      <c r="D1056" s="172"/>
      <c r="E1056" s="167"/>
      <c r="F1056" s="168"/>
      <c r="G1056" s="169"/>
    </row>
    <row r="1057" spans="1:7" ht="20.100000000000001" customHeight="1" x14ac:dyDescent="0.2">
      <c r="A1057" s="164" t="s">
        <v>32</v>
      </c>
      <c r="B1057" s="250" t="s">
        <v>1208</v>
      </c>
      <c r="C1057" s="171" t="str">
        <f>IF(B1057=0,"",VLOOKUP(B1057,Computo_Presupuesto,2,FALSE))</f>
        <v>Cielorraso suspendido placa cementicia</v>
      </c>
      <c r="D1057" s="166"/>
      <c r="E1057" s="167"/>
      <c r="F1057" s="165" t="s">
        <v>33</v>
      </c>
      <c r="G1057" s="173" t="str">
        <f>IF(B1057=0,"",VLOOKUP(B1057,Computo_Presupuesto,4,FALSE))</f>
        <v>m2</v>
      </c>
    </row>
    <row r="1058" spans="1:7" ht="20.100000000000001" customHeight="1" x14ac:dyDescent="0.2">
      <c r="A1058" s="164"/>
      <c r="B1058" s="165"/>
      <c r="C1058" s="171"/>
      <c r="D1058" s="166"/>
      <c r="E1058" s="167"/>
      <c r="F1058" s="171"/>
      <c r="G1058" s="174"/>
    </row>
    <row r="1059" spans="1:7" ht="20.100000000000001" customHeight="1" x14ac:dyDescent="0.2">
      <c r="A1059" s="341" t="s">
        <v>685</v>
      </c>
      <c r="B1059" s="342"/>
      <c r="C1059" s="343" t="s">
        <v>0</v>
      </c>
      <c r="D1059" s="343" t="s">
        <v>34</v>
      </c>
      <c r="E1059" s="344" t="s">
        <v>35</v>
      </c>
      <c r="F1059" s="345" t="s">
        <v>36</v>
      </c>
      <c r="G1059" s="346" t="s">
        <v>37</v>
      </c>
    </row>
    <row r="1060" spans="1:7" ht="20.100000000000001" customHeight="1" x14ac:dyDescent="0.2">
      <c r="A1060" s="175" t="s">
        <v>686</v>
      </c>
      <c r="B1060" s="176" t="s">
        <v>687</v>
      </c>
      <c r="C1060" s="343"/>
      <c r="D1060" s="343"/>
      <c r="E1060" s="344"/>
      <c r="F1060" s="345"/>
      <c r="G1060" s="346"/>
    </row>
    <row r="1061" spans="1:7" ht="20.100000000000001" customHeight="1" x14ac:dyDescent="0.2">
      <c r="A1061" s="263"/>
      <c r="B1061" s="177"/>
      <c r="C1061" s="178" t="s">
        <v>825</v>
      </c>
      <c r="D1061" s="179"/>
      <c r="E1061" s="180"/>
      <c r="F1061" s="181"/>
      <c r="G1061" s="182"/>
    </row>
    <row r="1062" spans="1:7" ht="20.100000000000001" customHeight="1" x14ac:dyDescent="0.2">
      <c r="A1062" s="264"/>
      <c r="B1062" s="183">
        <f t="shared" ref="B1062:B1073" si="132">IF(A1062=0,0,VLOOKUP(A1062,Tabla_Indices,2,FALSE))</f>
        <v>0</v>
      </c>
      <c r="C1062" s="265"/>
      <c r="D1062" s="266"/>
      <c r="E1062" s="267"/>
      <c r="F1062" s="268"/>
      <c r="G1062" s="184">
        <f>ROUND(E1062*F1062,2)</f>
        <v>0</v>
      </c>
    </row>
    <row r="1063" spans="1:7" ht="20.100000000000001" customHeight="1" x14ac:dyDescent="0.2">
      <c r="A1063" s="269"/>
      <c r="B1063" s="183">
        <f t="shared" si="132"/>
        <v>0</v>
      </c>
      <c r="C1063" s="265"/>
      <c r="D1063" s="266"/>
      <c r="E1063" s="267"/>
      <c r="F1063" s="268"/>
      <c r="G1063" s="184">
        <f t="shared" ref="G1063:G1073" si="133">ROUND(E1063*F1063,2)</f>
        <v>0</v>
      </c>
    </row>
    <row r="1064" spans="1:7" ht="20.100000000000001" customHeight="1" x14ac:dyDescent="0.2">
      <c r="A1064" s="264"/>
      <c r="B1064" s="183">
        <f t="shared" si="132"/>
        <v>0</v>
      </c>
      <c r="C1064" s="265"/>
      <c r="D1064" s="266"/>
      <c r="E1064" s="267"/>
      <c r="F1064" s="268"/>
      <c r="G1064" s="184">
        <f t="shared" si="133"/>
        <v>0</v>
      </c>
    </row>
    <row r="1065" spans="1:7" ht="20.100000000000001" customHeight="1" x14ac:dyDescent="0.2">
      <c r="A1065" s="264"/>
      <c r="B1065" s="183">
        <f t="shared" si="132"/>
        <v>0</v>
      </c>
      <c r="C1065" s="265"/>
      <c r="D1065" s="266"/>
      <c r="E1065" s="267"/>
      <c r="F1065" s="268"/>
      <c r="G1065" s="184">
        <f t="shared" si="133"/>
        <v>0</v>
      </c>
    </row>
    <row r="1066" spans="1:7" ht="20.100000000000001" customHeight="1" x14ac:dyDescent="0.2">
      <c r="A1066" s="264"/>
      <c r="B1066" s="183">
        <f t="shared" si="132"/>
        <v>0</v>
      </c>
      <c r="C1066" s="265"/>
      <c r="D1066" s="266"/>
      <c r="E1066" s="270"/>
      <c r="F1066" s="268"/>
      <c r="G1066" s="184">
        <f t="shared" si="133"/>
        <v>0</v>
      </c>
    </row>
    <row r="1067" spans="1:7" ht="20.100000000000001" customHeight="1" x14ac:dyDescent="0.2">
      <c r="A1067" s="264"/>
      <c r="B1067" s="183">
        <f t="shared" si="132"/>
        <v>0</v>
      </c>
      <c r="C1067" s="265"/>
      <c r="D1067" s="266"/>
      <c r="E1067" s="270"/>
      <c r="F1067" s="268"/>
      <c r="G1067" s="184">
        <f t="shared" si="133"/>
        <v>0</v>
      </c>
    </row>
    <row r="1068" spans="1:7" ht="20.100000000000001" customHeight="1" x14ac:dyDescent="0.2">
      <c r="A1068" s="264"/>
      <c r="B1068" s="183">
        <f t="shared" si="132"/>
        <v>0</v>
      </c>
      <c r="C1068" s="265"/>
      <c r="D1068" s="266"/>
      <c r="E1068" s="267"/>
      <c r="F1068" s="268"/>
      <c r="G1068" s="184">
        <f t="shared" si="133"/>
        <v>0</v>
      </c>
    </row>
    <row r="1069" spans="1:7" ht="20.100000000000001" customHeight="1" x14ac:dyDescent="0.2">
      <c r="A1069" s="264"/>
      <c r="B1069" s="183">
        <f t="shared" si="132"/>
        <v>0</v>
      </c>
      <c r="C1069" s="265"/>
      <c r="D1069" s="266"/>
      <c r="E1069" s="267"/>
      <c r="F1069" s="268"/>
      <c r="G1069" s="184">
        <f t="shared" si="133"/>
        <v>0</v>
      </c>
    </row>
    <row r="1070" spans="1:7" ht="20.100000000000001" customHeight="1" x14ac:dyDescent="0.2">
      <c r="A1070" s="264"/>
      <c r="B1070" s="183">
        <f t="shared" si="132"/>
        <v>0</v>
      </c>
      <c r="C1070" s="265"/>
      <c r="D1070" s="266"/>
      <c r="E1070" s="267"/>
      <c r="F1070" s="268"/>
      <c r="G1070" s="184">
        <f t="shared" si="133"/>
        <v>0</v>
      </c>
    </row>
    <row r="1071" spans="1:7" ht="20.100000000000001" customHeight="1" x14ac:dyDescent="0.2">
      <c r="A1071" s="264"/>
      <c r="B1071" s="183">
        <f t="shared" si="132"/>
        <v>0</v>
      </c>
      <c r="C1071" s="265"/>
      <c r="D1071" s="266"/>
      <c r="E1071" s="267"/>
      <c r="F1071" s="268"/>
      <c r="G1071" s="184">
        <f t="shared" si="133"/>
        <v>0</v>
      </c>
    </row>
    <row r="1072" spans="1:7" ht="20.100000000000001" customHeight="1" x14ac:dyDescent="0.2">
      <c r="A1072" s="264"/>
      <c r="B1072" s="183">
        <f t="shared" si="132"/>
        <v>0</v>
      </c>
      <c r="C1072" s="265"/>
      <c r="D1072" s="266"/>
      <c r="E1072" s="267"/>
      <c r="F1072" s="268"/>
      <c r="G1072" s="184">
        <f t="shared" si="133"/>
        <v>0</v>
      </c>
    </row>
    <row r="1073" spans="1:7" ht="20.100000000000001" customHeight="1" x14ac:dyDescent="0.2">
      <c r="A1073" s="264"/>
      <c r="B1073" s="183">
        <f t="shared" si="132"/>
        <v>0</v>
      </c>
      <c r="C1073" s="265"/>
      <c r="D1073" s="266"/>
      <c r="E1073" s="267"/>
      <c r="F1073" s="268"/>
      <c r="G1073" s="184">
        <f t="shared" si="133"/>
        <v>0</v>
      </c>
    </row>
    <row r="1074" spans="1:7" ht="20.100000000000001" customHeight="1" x14ac:dyDescent="0.2">
      <c r="A1074" s="185"/>
      <c r="B1074" s="171"/>
      <c r="C1074" s="171"/>
      <c r="D1074" s="166"/>
      <c r="E1074" s="167"/>
      <c r="F1074" s="186" t="s">
        <v>38</v>
      </c>
      <c r="G1074" s="187">
        <f>SUBTOTAL(9,G1062:G1073)</f>
        <v>0</v>
      </c>
    </row>
    <row r="1075" spans="1:7" ht="20.100000000000001" customHeight="1" x14ac:dyDescent="0.2">
      <c r="A1075" s="185"/>
      <c r="B1075" s="171"/>
      <c r="C1075" s="188" t="s">
        <v>826</v>
      </c>
      <c r="D1075" s="166"/>
      <c r="E1075" s="167"/>
      <c r="F1075" s="168"/>
      <c r="G1075" s="189"/>
    </row>
    <row r="1076" spans="1:7" ht="20.100000000000001" customHeight="1" x14ac:dyDescent="0.2">
      <c r="A1076" s="264"/>
      <c r="B1076" s="183">
        <f t="shared" ref="B1076:B1085" si="134">IF(A1076=0,0,VLOOKUP(A1076,Tabla_Indices,2,FALSE))</f>
        <v>0</v>
      </c>
      <c r="C1076" s="271"/>
      <c r="D1076" s="266"/>
      <c r="E1076" s="267"/>
      <c r="F1076" s="268"/>
      <c r="G1076" s="184">
        <f>ROUND(E1076*F1076,2)</f>
        <v>0</v>
      </c>
    </row>
    <row r="1077" spans="1:7" ht="20.100000000000001" customHeight="1" x14ac:dyDescent="0.2">
      <c r="A1077" s="264"/>
      <c r="B1077" s="183">
        <f t="shared" si="134"/>
        <v>0</v>
      </c>
      <c r="C1077" s="265"/>
      <c r="D1077" s="266"/>
      <c r="E1077" s="267"/>
      <c r="F1077" s="268"/>
      <c r="G1077" s="184">
        <f>ROUND(E1077*F1077,2)</f>
        <v>0</v>
      </c>
    </row>
    <row r="1078" spans="1:7" ht="20.100000000000001" customHeight="1" x14ac:dyDescent="0.2">
      <c r="A1078" s="264"/>
      <c r="B1078" s="183">
        <f t="shared" si="134"/>
        <v>0</v>
      </c>
      <c r="C1078" s="265"/>
      <c r="D1078" s="266"/>
      <c r="E1078" s="267"/>
      <c r="F1078" s="268"/>
      <c r="G1078" s="184">
        <f t="shared" ref="G1078:G1085" si="135">ROUND(E1078*F1078,2)</f>
        <v>0</v>
      </c>
    </row>
    <row r="1079" spans="1:7" ht="20.100000000000001" customHeight="1" x14ac:dyDescent="0.2">
      <c r="A1079" s="264"/>
      <c r="B1079" s="183">
        <f t="shared" si="134"/>
        <v>0</v>
      </c>
      <c r="C1079" s="265"/>
      <c r="D1079" s="266"/>
      <c r="E1079" s="267"/>
      <c r="F1079" s="268"/>
      <c r="G1079" s="184">
        <f t="shared" si="135"/>
        <v>0</v>
      </c>
    </row>
    <row r="1080" spans="1:7" ht="20.100000000000001" customHeight="1" x14ac:dyDescent="0.2">
      <c r="A1080" s="264"/>
      <c r="B1080" s="183">
        <f t="shared" si="134"/>
        <v>0</v>
      </c>
      <c r="C1080" s="265"/>
      <c r="D1080" s="266"/>
      <c r="E1080" s="267"/>
      <c r="F1080" s="268"/>
      <c r="G1080" s="184">
        <f t="shared" si="135"/>
        <v>0</v>
      </c>
    </row>
    <row r="1081" spans="1:7" ht="20.100000000000001" customHeight="1" x14ac:dyDescent="0.2">
      <c r="A1081" s="264"/>
      <c r="B1081" s="183">
        <f t="shared" si="134"/>
        <v>0</v>
      </c>
      <c r="C1081" s="265"/>
      <c r="D1081" s="266"/>
      <c r="E1081" s="267"/>
      <c r="F1081" s="268"/>
      <c r="G1081" s="184">
        <f t="shared" si="135"/>
        <v>0</v>
      </c>
    </row>
    <row r="1082" spans="1:7" ht="20.100000000000001" customHeight="1" x14ac:dyDescent="0.2">
      <c r="A1082" s="264"/>
      <c r="B1082" s="183">
        <f t="shared" si="134"/>
        <v>0</v>
      </c>
      <c r="C1082" s="265"/>
      <c r="D1082" s="266"/>
      <c r="E1082" s="267"/>
      <c r="F1082" s="268"/>
      <c r="G1082" s="184">
        <f t="shared" si="135"/>
        <v>0</v>
      </c>
    </row>
    <row r="1083" spans="1:7" ht="20.100000000000001" customHeight="1" x14ac:dyDescent="0.2">
      <c r="A1083" s="264"/>
      <c r="B1083" s="183">
        <f t="shared" si="134"/>
        <v>0</v>
      </c>
      <c r="C1083" s="265"/>
      <c r="D1083" s="266"/>
      <c r="E1083" s="267"/>
      <c r="F1083" s="268"/>
      <c r="G1083" s="184">
        <f t="shared" si="135"/>
        <v>0</v>
      </c>
    </row>
    <row r="1084" spans="1:7" ht="20.100000000000001" customHeight="1" x14ac:dyDescent="0.2">
      <c r="A1084" s="264"/>
      <c r="B1084" s="183">
        <f t="shared" si="134"/>
        <v>0</v>
      </c>
      <c r="C1084" s="265"/>
      <c r="D1084" s="266"/>
      <c r="E1084" s="267"/>
      <c r="F1084" s="268"/>
      <c r="G1084" s="184">
        <f t="shared" si="135"/>
        <v>0</v>
      </c>
    </row>
    <row r="1085" spans="1:7" ht="20.100000000000001" customHeight="1" x14ac:dyDescent="0.2">
      <c r="A1085" s="264"/>
      <c r="B1085" s="183">
        <f t="shared" si="134"/>
        <v>0</v>
      </c>
      <c r="C1085" s="265"/>
      <c r="D1085" s="266"/>
      <c r="E1085" s="267"/>
      <c r="F1085" s="268"/>
      <c r="G1085" s="184">
        <f t="shared" si="135"/>
        <v>0</v>
      </c>
    </row>
    <row r="1086" spans="1:7" ht="20.100000000000001" customHeight="1" x14ac:dyDescent="0.2">
      <c r="A1086" s="185"/>
      <c r="B1086" s="171"/>
      <c r="C1086" s="171"/>
      <c r="D1086" s="166"/>
      <c r="E1086" s="167"/>
      <c r="F1086" s="186" t="s">
        <v>39</v>
      </c>
      <c r="G1086" s="187">
        <f>SUBTOTAL(9,G1076:G1085)</f>
        <v>0</v>
      </c>
    </row>
    <row r="1087" spans="1:7" ht="20.100000000000001" customHeight="1" x14ac:dyDescent="0.2">
      <c r="A1087" s="185"/>
      <c r="B1087" s="171"/>
      <c r="C1087" s="188" t="s">
        <v>827</v>
      </c>
      <c r="D1087" s="166"/>
      <c r="E1087" s="167"/>
      <c r="F1087" s="171"/>
      <c r="G1087" s="189"/>
    </row>
    <row r="1088" spans="1:7" ht="20.100000000000001" customHeight="1" x14ac:dyDescent="0.2">
      <c r="A1088" s="264"/>
      <c r="B1088" s="183">
        <f t="shared" ref="B1088:B1096" si="136">IF(A1088=0,0,VLOOKUP(A1088,Tabla_Indices,2,FALSE))</f>
        <v>0</v>
      </c>
      <c r="C1088" s="265"/>
      <c r="D1088" s="266"/>
      <c r="E1088" s="267"/>
      <c r="F1088" s="272"/>
      <c r="G1088" s="190">
        <f>ROUND(E1088*F1088,2)</f>
        <v>0</v>
      </c>
    </row>
    <row r="1089" spans="1:7" ht="20.100000000000001" customHeight="1" x14ac:dyDescent="0.2">
      <c r="A1089" s="264"/>
      <c r="B1089" s="183">
        <f t="shared" si="136"/>
        <v>0</v>
      </c>
      <c r="C1089" s="271"/>
      <c r="D1089" s="266"/>
      <c r="E1089" s="267"/>
      <c r="F1089" s="268"/>
      <c r="G1089" s="190">
        <f>ROUND(E1089*F1089,2)</f>
        <v>0</v>
      </c>
    </row>
    <row r="1090" spans="1:7" ht="20.100000000000001" customHeight="1" x14ac:dyDescent="0.2">
      <c r="A1090" s="264"/>
      <c r="B1090" s="183">
        <f t="shared" si="136"/>
        <v>0</v>
      </c>
      <c r="C1090" s="273"/>
      <c r="D1090" s="266"/>
      <c r="E1090" s="267"/>
      <c r="F1090" s="268"/>
      <c r="G1090" s="190">
        <f>ROUND(E1090*F1090,2)</f>
        <v>0</v>
      </c>
    </row>
    <row r="1091" spans="1:7" ht="20.100000000000001" customHeight="1" x14ac:dyDescent="0.2">
      <c r="A1091" s="264"/>
      <c r="B1091" s="183">
        <f t="shared" si="136"/>
        <v>0</v>
      </c>
      <c r="C1091" s="273"/>
      <c r="D1091" s="266"/>
      <c r="E1091" s="267"/>
      <c r="F1091" s="268"/>
      <c r="G1091" s="190">
        <f>ROUND(E1091*F1091,2)</f>
        <v>0</v>
      </c>
    </row>
    <row r="1092" spans="1:7" ht="20.100000000000001" customHeight="1" x14ac:dyDescent="0.2">
      <c r="A1092" s="264"/>
      <c r="B1092" s="183">
        <f t="shared" si="136"/>
        <v>0</v>
      </c>
      <c r="C1092" s="273"/>
      <c r="D1092" s="266"/>
      <c r="E1092" s="267"/>
      <c r="F1092" s="268"/>
      <c r="G1092" s="190">
        <f t="shared" ref="G1092:G1096" si="137">ROUND(E1092*F1092,2)</f>
        <v>0</v>
      </c>
    </row>
    <row r="1093" spans="1:7" ht="20.100000000000001" customHeight="1" x14ac:dyDescent="0.2">
      <c r="A1093" s="264"/>
      <c r="B1093" s="183">
        <f t="shared" si="136"/>
        <v>0</v>
      </c>
      <c r="C1093" s="273"/>
      <c r="D1093" s="266"/>
      <c r="E1093" s="267"/>
      <c r="F1093" s="268"/>
      <c r="G1093" s="190">
        <f t="shared" si="137"/>
        <v>0</v>
      </c>
    </row>
    <row r="1094" spans="1:7" ht="20.100000000000001" customHeight="1" x14ac:dyDescent="0.2">
      <c r="A1094" s="264"/>
      <c r="B1094" s="183">
        <f t="shared" si="136"/>
        <v>0</v>
      </c>
      <c r="C1094" s="265"/>
      <c r="D1094" s="266"/>
      <c r="E1094" s="267"/>
      <c r="F1094" s="268"/>
      <c r="G1094" s="190">
        <f t="shared" si="137"/>
        <v>0</v>
      </c>
    </row>
    <row r="1095" spans="1:7" ht="20.100000000000001" customHeight="1" x14ac:dyDescent="0.2">
      <c r="A1095" s="264"/>
      <c r="B1095" s="183">
        <f t="shared" si="136"/>
        <v>0</v>
      </c>
      <c r="C1095" s="265"/>
      <c r="D1095" s="266"/>
      <c r="E1095" s="267"/>
      <c r="F1095" s="268"/>
      <c r="G1095" s="190">
        <f t="shared" si="137"/>
        <v>0</v>
      </c>
    </row>
    <row r="1096" spans="1:7" ht="20.100000000000001" customHeight="1" x14ac:dyDescent="0.2">
      <c r="A1096" s="264"/>
      <c r="B1096" s="183">
        <f t="shared" si="136"/>
        <v>0</v>
      </c>
      <c r="C1096" s="265"/>
      <c r="D1096" s="266"/>
      <c r="E1096" s="267"/>
      <c r="F1096" s="268"/>
      <c r="G1096" s="190">
        <f t="shared" si="137"/>
        <v>0</v>
      </c>
    </row>
    <row r="1097" spans="1:7" ht="20.100000000000001" customHeight="1" x14ac:dyDescent="0.2">
      <c r="A1097" s="191"/>
      <c r="B1097" s="166"/>
      <c r="C1097" s="171"/>
      <c r="D1097" s="166"/>
      <c r="E1097" s="167"/>
      <c r="F1097" s="186" t="s">
        <v>40</v>
      </c>
      <c r="G1097" s="187">
        <f>SUBTOTAL(9,G1088:G1096)</f>
        <v>0</v>
      </c>
    </row>
    <row r="1098" spans="1:7" ht="20.100000000000001" customHeight="1" thickBot="1" x14ac:dyDescent="0.25">
      <c r="A1098" s="192"/>
      <c r="B1098" s="193"/>
      <c r="C1098" s="194"/>
      <c r="D1098" s="193"/>
      <c r="E1098" s="195"/>
      <c r="F1098" s="196"/>
      <c r="G1098" s="197"/>
    </row>
    <row r="1099" spans="1:7" ht="20.100000000000001" customHeight="1" thickBot="1" x14ac:dyDescent="0.25">
      <c r="A1099" s="246" t="str">
        <f>B1057</f>
        <v>11-1</v>
      </c>
      <c r="B1099" s="244" t="str">
        <f>C1057</f>
        <v>Cielorraso suspendido placa cementicia</v>
      </c>
      <c r="C1099" s="198"/>
      <c r="D1099" s="198" t="s">
        <v>41</v>
      </c>
      <c r="E1099" s="199"/>
      <c r="F1099" s="200" t="s">
        <v>42</v>
      </c>
      <c r="G1099" s="201">
        <f>SUBTOTAL(9,G1062:G1098)</f>
        <v>0</v>
      </c>
    </row>
    <row r="1100" spans="1:7" ht="20.100000000000001" customHeight="1" thickTop="1" thickBot="1" x14ac:dyDescent="0.25"/>
    <row r="1101" spans="1:7" ht="20.100000000000001" customHeight="1" thickTop="1" x14ac:dyDescent="0.2">
      <c r="A1101" s="338" t="s">
        <v>44</v>
      </c>
      <c r="B1101" s="339"/>
      <c r="C1101" s="339"/>
      <c r="D1101" s="339"/>
      <c r="E1101" s="339"/>
      <c r="F1101" s="339"/>
      <c r="G1101" s="340"/>
    </row>
    <row r="1102" spans="1:7" ht="20.100000000000001" customHeight="1" x14ac:dyDescent="0.2">
      <c r="A1102" s="156" t="s">
        <v>823</v>
      </c>
      <c r="B1102" s="157" t="str">
        <f>Comitente</f>
        <v>DIRECCIÓN ARQUITECTURA</v>
      </c>
      <c r="C1102" s="158"/>
      <c r="D1102" s="159"/>
      <c r="E1102" s="159"/>
      <c r="F1102" s="160"/>
      <c r="G1102" s="161"/>
    </row>
    <row r="1103" spans="1:7" ht="20.100000000000001" customHeight="1" x14ac:dyDescent="0.2">
      <c r="A1103" s="156" t="s">
        <v>824</v>
      </c>
      <c r="B1103" s="157">
        <f>Contratista</f>
        <v>0</v>
      </c>
      <c r="C1103" s="162"/>
      <c r="D1103" s="162"/>
      <c r="E1103" s="162"/>
      <c r="F1103" s="157"/>
      <c r="G1103" s="163"/>
    </row>
    <row r="1104" spans="1:7" ht="20.100000000000001" customHeight="1" x14ac:dyDescent="0.2">
      <c r="A1104" s="156" t="s">
        <v>31</v>
      </c>
      <c r="B1104" s="157" t="str">
        <f>Obra</f>
        <v>ESCUELA DE CINE</v>
      </c>
      <c r="C1104" s="162"/>
      <c r="D1104" s="162"/>
      <c r="E1104" s="162"/>
      <c r="F1104" s="157" t="s">
        <v>45</v>
      </c>
      <c r="G1104" s="163">
        <f>Fecha_Base</f>
        <v>42969</v>
      </c>
    </row>
    <row r="1105" spans="1:7" ht="20.100000000000001" customHeight="1" x14ac:dyDescent="0.2">
      <c r="A1105" s="164" t="s">
        <v>822</v>
      </c>
      <c r="B1105" s="165" t="str">
        <f>Ubicación</f>
        <v>CALLE 25 DE MAYO</v>
      </c>
      <c r="C1105" s="165"/>
      <c r="D1105" s="166"/>
      <c r="E1105" s="167"/>
      <c r="F1105" s="168"/>
      <c r="G1105" s="169"/>
    </row>
    <row r="1106" spans="1:7" ht="20.100000000000001" customHeight="1" x14ac:dyDescent="0.2">
      <c r="A1106" s="164" t="s">
        <v>46</v>
      </c>
      <c r="B1106" s="274">
        <v>12</v>
      </c>
      <c r="C1106" s="171" t="str">
        <f>IF(B1106="","",VLOOKUP(B1106,Computo_Presupuesto,2,FALSE))</f>
        <v>REVESTIMIENTOS</v>
      </c>
      <c r="D1106" s="172"/>
      <c r="E1106" s="167"/>
      <c r="F1106" s="168"/>
      <c r="G1106" s="169"/>
    </row>
    <row r="1107" spans="1:7" ht="20.100000000000001" customHeight="1" x14ac:dyDescent="0.2">
      <c r="A1107" s="164" t="s">
        <v>32</v>
      </c>
      <c r="B1107" s="250" t="s">
        <v>1189</v>
      </c>
      <c r="C1107" s="171" t="str">
        <f>IF(B1107=0,"",VLOOKUP(B1107,Computo_Presupuesto,2,FALSE))</f>
        <v>Revestimiento cerámico</v>
      </c>
      <c r="D1107" s="166"/>
      <c r="E1107" s="167"/>
      <c r="F1107" s="165" t="s">
        <v>33</v>
      </c>
      <c r="G1107" s="173" t="str">
        <f>IF(B1107=0,"",VLOOKUP(B1107,Computo_Presupuesto,4,FALSE))</f>
        <v>m2</v>
      </c>
    </row>
    <row r="1108" spans="1:7" ht="20.100000000000001" customHeight="1" x14ac:dyDescent="0.2">
      <c r="A1108" s="164"/>
      <c r="B1108" s="165"/>
      <c r="C1108" s="171"/>
      <c r="D1108" s="166"/>
      <c r="E1108" s="167"/>
      <c r="F1108" s="171"/>
      <c r="G1108" s="174"/>
    </row>
    <row r="1109" spans="1:7" ht="20.100000000000001" customHeight="1" x14ac:dyDescent="0.2">
      <c r="A1109" s="341" t="s">
        <v>685</v>
      </c>
      <c r="B1109" s="342"/>
      <c r="C1109" s="343" t="s">
        <v>0</v>
      </c>
      <c r="D1109" s="343" t="s">
        <v>34</v>
      </c>
      <c r="E1109" s="344" t="s">
        <v>35</v>
      </c>
      <c r="F1109" s="345" t="s">
        <v>36</v>
      </c>
      <c r="G1109" s="346" t="s">
        <v>37</v>
      </c>
    </row>
    <row r="1110" spans="1:7" s="15" customFormat="1" ht="20.100000000000001" customHeight="1" x14ac:dyDescent="0.2">
      <c r="A1110" s="175" t="s">
        <v>686</v>
      </c>
      <c r="B1110" s="176" t="s">
        <v>687</v>
      </c>
      <c r="C1110" s="343"/>
      <c r="D1110" s="343"/>
      <c r="E1110" s="344"/>
      <c r="F1110" s="345"/>
      <c r="G1110" s="346"/>
    </row>
    <row r="1111" spans="1:7" ht="20.100000000000001" customHeight="1" x14ac:dyDescent="0.2">
      <c r="A1111" s="263"/>
      <c r="B1111" s="177"/>
      <c r="C1111" s="178" t="s">
        <v>825</v>
      </c>
      <c r="D1111" s="179"/>
      <c r="E1111" s="180"/>
      <c r="F1111" s="181"/>
      <c r="G1111" s="182"/>
    </row>
    <row r="1112" spans="1:7" ht="20.100000000000001" customHeight="1" x14ac:dyDescent="0.2">
      <c r="A1112" s="264"/>
      <c r="B1112" s="183">
        <f t="shared" ref="B1112:B1123" si="138">IF(A1112=0,0,VLOOKUP(A1112,Tabla_Indices,2,FALSE))</f>
        <v>0</v>
      </c>
      <c r="C1112" s="265"/>
      <c r="D1112" s="266"/>
      <c r="E1112" s="267"/>
      <c r="F1112" s="268"/>
      <c r="G1112" s="184">
        <f>ROUND(E1112*F1112,2)</f>
        <v>0</v>
      </c>
    </row>
    <row r="1113" spans="1:7" ht="20.100000000000001" customHeight="1" x14ac:dyDescent="0.2">
      <c r="A1113" s="269"/>
      <c r="B1113" s="183">
        <f t="shared" si="138"/>
        <v>0</v>
      </c>
      <c r="C1113" s="265"/>
      <c r="D1113" s="266"/>
      <c r="E1113" s="267"/>
      <c r="F1113" s="268"/>
      <c r="G1113" s="184">
        <f t="shared" ref="G1113:G1123" si="139">ROUND(E1113*F1113,2)</f>
        <v>0</v>
      </c>
    </row>
    <row r="1114" spans="1:7" ht="20.100000000000001" customHeight="1" x14ac:dyDescent="0.2">
      <c r="A1114" s="264"/>
      <c r="B1114" s="183">
        <f t="shared" si="138"/>
        <v>0</v>
      </c>
      <c r="C1114" s="265"/>
      <c r="D1114" s="266"/>
      <c r="E1114" s="267"/>
      <c r="F1114" s="268"/>
      <c r="G1114" s="184">
        <f t="shared" si="139"/>
        <v>0</v>
      </c>
    </row>
    <row r="1115" spans="1:7" ht="20.100000000000001" customHeight="1" x14ac:dyDescent="0.2">
      <c r="A1115" s="264"/>
      <c r="B1115" s="183">
        <f t="shared" si="138"/>
        <v>0</v>
      </c>
      <c r="C1115" s="265"/>
      <c r="D1115" s="266"/>
      <c r="E1115" s="267"/>
      <c r="F1115" s="268"/>
      <c r="G1115" s="184">
        <f t="shared" si="139"/>
        <v>0</v>
      </c>
    </row>
    <row r="1116" spans="1:7" ht="20.100000000000001" customHeight="1" x14ac:dyDescent="0.2">
      <c r="A1116" s="264"/>
      <c r="B1116" s="183">
        <f t="shared" si="138"/>
        <v>0</v>
      </c>
      <c r="C1116" s="265"/>
      <c r="D1116" s="266"/>
      <c r="E1116" s="270"/>
      <c r="F1116" s="268"/>
      <c r="G1116" s="184">
        <f t="shared" si="139"/>
        <v>0</v>
      </c>
    </row>
    <row r="1117" spans="1:7" ht="20.100000000000001" customHeight="1" x14ac:dyDescent="0.2">
      <c r="A1117" s="264"/>
      <c r="B1117" s="183">
        <f t="shared" si="138"/>
        <v>0</v>
      </c>
      <c r="C1117" s="265"/>
      <c r="D1117" s="266"/>
      <c r="E1117" s="270"/>
      <c r="F1117" s="268"/>
      <c r="G1117" s="184">
        <f t="shared" si="139"/>
        <v>0</v>
      </c>
    </row>
    <row r="1118" spans="1:7" ht="20.100000000000001" customHeight="1" x14ac:dyDescent="0.2">
      <c r="A1118" s="264"/>
      <c r="B1118" s="183">
        <f t="shared" si="138"/>
        <v>0</v>
      </c>
      <c r="C1118" s="265"/>
      <c r="D1118" s="266"/>
      <c r="E1118" s="267"/>
      <c r="F1118" s="268"/>
      <c r="G1118" s="184">
        <f t="shared" si="139"/>
        <v>0</v>
      </c>
    </row>
    <row r="1119" spans="1:7" ht="20.100000000000001" customHeight="1" x14ac:dyDescent="0.2">
      <c r="A1119" s="264"/>
      <c r="B1119" s="183">
        <f t="shared" si="138"/>
        <v>0</v>
      </c>
      <c r="C1119" s="265"/>
      <c r="D1119" s="266"/>
      <c r="E1119" s="267"/>
      <c r="F1119" s="268"/>
      <c r="G1119" s="184">
        <f t="shared" si="139"/>
        <v>0</v>
      </c>
    </row>
    <row r="1120" spans="1:7" ht="20.100000000000001" customHeight="1" x14ac:dyDescent="0.2">
      <c r="A1120" s="264"/>
      <c r="B1120" s="183">
        <f t="shared" si="138"/>
        <v>0</v>
      </c>
      <c r="C1120" s="265"/>
      <c r="D1120" s="266"/>
      <c r="E1120" s="267"/>
      <c r="F1120" s="268"/>
      <c r="G1120" s="184">
        <f t="shared" si="139"/>
        <v>0</v>
      </c>
    </row>
    <row r="1121" spans="1:7" ht="20.100000000000001" customHeight="1" x14ac:dyDescent="0.2">
      <c r="A1121" s="264"/>
      <c r="B1121" s="183">
        <f t="shared" si="138"/>
        <v>0</v>
      </c>
      <c r="C1121" s="265"/>
      <c r="D1121" s="266"/>
      <c r="E1121" s="267"/>
      <c r="F1121" s="268"/>
      <c r="G1121" s="184">
        <f t="shared" si="139"/>
        <v>0</v>
      </c>
    </row>
    <row r="1122" spans="1:7" ht="20.100000000000001" customHeight="1" x14ac:dyDescent="0.2">
      <c r="A1122" s="264"/>
      <c r="B1122" s="183">
        <f t="shared" si="138"/>
        <v>0</v>
      </c>
      <c r="C1122" s="265"/>
      <c r="D1122" s="266"/>
      <c r="E1122" s="267"/>
      <c r="F1122" s="268"/>
      <c r="G1122" s="184">
        <f t="shared" si="139"/>
        <v>0</v>
      </c>
    </row>
    <row r="1123" spans="1:7" ht="20.100000000000001" customHeight="1" x14ac:dyDescent="0.2">
      <c r="A1123" s="264"/>
      <c r="B1123" s="183">
        <f t="shared" si="138"/>
        <v>0</v>
      </c>
      <c r="C1123" s="265"/>
      <c r="D1123" s="266"/>
      <c r="E1123" s="267"/>
      <c r="F1123" s="268"/>
      <c r="G1123" s="184">
        <f t="shared" si="139"/>
        <v>0</v>
      </c>
    </row>
    <row r="1124" spans="1:7" ht="20.100000000000001" customHeight="1" x14ac:dyDescent="0.2">
      <c r="A1124" s="185"/>
      <c r="B1124" s="171"/>
      <c r="C1124" s="171"/>
      <c r="D1124" s="166"/>
      <c r="E1124" s="167"/>
      <c r="F1124" s="186" t="s">
        <v>38</v>
      </c>
      <c r="G1124" s="187">
        <f>SUBTOTAL(9,G1112:G1123)</f>
        <v>0</v>
      </c>
    </row>
    <row r="1125" spans="1:7" ht="20.100000000000001" customHeight="1" x14ac:dyDescent="0.2">
      <c r="A1125" s="185"/>
      <c r="B1125" s="171"/>
      <c r="C1125" s="188" t="s">
        <v>826</v>
      </c>
      <c r="D1125" s="166"/>
      <c r="E1125" s="167"/>
      <c r="F1125" s="168"/>
      <c r="G1125" s="189"/>
    </row>
    <row r="1126" spans="1:7" ht="20.100000000000001" customHeight="1" x14ac:dyDescent="0.2">
      <c r="A1126" s="264"/>
      <c r="B1126" s="183">
        <f t="shared" ref="B1126:B1135" si="140">IF(A1126=0,0,VLOOKUP(A1126,Tabla_Indices,2,FALSE))</f>
        <v>0</v>
      </c>
      <c r="C1126" s="271"/>
      <c r="D1126" s="266"/>
      <c r="E1126" s="267"/>
      <c r="F1126" s="268"/>
      <c r="G1126" s="184">
        <f>ROUND(E1126*F1126,2)</f>
        <v>0</v>
      </c>
    </row>
    <row r="1127" spans="1:7" ht="20.100000000000001" customHeight="1" x14ac:dyDescent="0.2">
      <c r="A1127" s="264"/>
      <c r="B1127" s="183">
        <f t="shared" si="140"/>
        <v>0</v>
      </c>
      <c r="C1127" s="265"/>
      <c r="D1127" s="266"/>
      <c r="E1127" s="267"/>
      <c r="F1127" s="268"/>
      <c r="G1127" s="184">
        <f>ROUND(E1127*F1127,2)</f>
        <v>0</v>
      </c>
    </row>
    <row r="1128" spans="1:7" ht="20.100000000000001" customHeight="1" x14ac:dyDescent="0.2">
      <c r="A1128" s="264"/>
      <c r="B1128" s="183">
        <f t="shared" si="140"/>
        <v>0</v>
      </c>
      <c r="C1128" s="265"/>
      <c r="D1128" s="266"/>
      <c r="E1128" s="267"/>
      <c r="F1128" s="268"/>
      <c r="G1128" s="184">
        <f t="shared" ref="G1128:G1135" si="141">ROUND(E1128*F1128,2)</f>
        <v>0</v>
      </c>
    </row>
    <row r="1129" spans="1:7" ht="20.100000000000001" customHeight="1" x14ac:dyDescent="0.2">
      <c r="A1129" s="264"/>
      <c r="B1129" s="183">
        <f t="shared" si="140"/>
        <v>0</v>
      </c>
      <c r="C1129" s="265"/>
      <c r="D1129" s="266"/>
      <c r="E1129" s="267"/>
      <c r="F1129" s="268"/>
      <c r="G1129" s="184">
        <f t="shared" si="141"/>
        <v>0</v>
      </c>
    </row>
    <row r="1130" spans="1:7" ht="20.100000000000001" customHeight="1" x14ac:dyDescent="0.2">
      <c r="A1130" s="264"/>
      <c r="B1130" s="183">
        <f t="shared" si="140"/>
        <v>0</v>
      </c>
      <c r="C1130" s="265"/>
      <c r="D1130" s="266"/>
      <c r="E1130" s="267"/>
      <c r="F1130" s="268"/>
      <c r="G1130" s="184">
        <f t="shared" si="141"/>
        <v>0</v>
      </c>
    </row>
    <row r="1131" spans="1:7" ht="20.100000000000001" customHeight="1" x14ac:dyDescent="0.2">
      <c r="A1131" s="264"/>
      <c r="B1131" s="183">
        <f t="shared" si="140"/>
        <v>0</v>
      </c>
      <c r="C1131" s="265"/>
      <c r="D1131" s="266"/>
      <c r="E1131" s="267"/>
      <c r="F1131" s="268"/>
      <c r="G1131" s="184">
        <f t="shared" si="141"/>
        <v>0</v>
      </c>
    </row>
    <row r="1132" spans="1:7" ht="20.100000000000001" customHeight="1" x14ac:dyDescent="0.2">
      <c r="A1132" s="264"/>
      <c r="B1132" s="183">
        <f t="shared" si="140"/>
        <v>0</v>
      </c>
      <c r="C1132" s="265"/>
      <c r="D1132" s="266"/>
      <c r="E1132" s="267"/>
      <c r="F1132" s="268"/>
      <c r="G1132" s="184">
        <f t="shared" si="141"/>
        <v>0</v>
      </c>
    </row>
    <row r="1133" spans="1:7" ht="20.100000000000001" customHeight="1" x14ac:dyDescent="0.2">
      <c r="A1133" s="264"/>
      <c r="B1133" s="183">
        <f t="shared" si="140"/>
        <v>0</v>
      </c>
      <c r="C1133" s="265"/>
      <c r="D1133" s="266"/>
      <c r="E1133" s="267"/>
      <c r="F1133" s="268"/>
      <c r="G1133" s="184">
        <f t="shared" si="141"/>
        <v>0</v>
      </c>
    </row>
    <row r="1134" spans="1:7" ht="20.100000000000001" customHeight="1" x14ac:dyDescent="0.2">
      <c r="A1134" s="264"/>
      <c r="B1134" s="183">
        <f t="shared" si="140"/>
        <v>0</v>
      </c>
      <c r="C1134" s="265"/>
      <c r="D1134" s="266"/>
      <c r="E1134" s="267"/>
      <c r="F1134" s="268"/>
      <c r="G1134" s="184">
        <f t="shared" si="141"/>
        <v>0</v>
      </c>
    </row>
    <row r="1135" spans="1:7" ht="20.100000000000001" customHeight="1" x14ac:dyDescent="0.2">
      <c r="A1135" s="264"/>
      <c r="B1135" s="183">
        <f t="shared" si="140"/>
        <v>0</v>
      </c>
      <c r="C1135" s="265"/>
      <c r="D1135" s="266"/>
      <c r="E1135" s="267"/>
      <c r="F1135" s="268"/>
      <c r="G1135" s="184">
        <f t="shared" si="141"/>
        <v>0</v>
      </c>
    </row>
    <row r="1136" spans="1:7" ht="20.100000000000001" customHeight="1" x14ac:dyDescent="0.2">
      <c r="A1136" s="185"/>
      <c r="B1136" s="171"/>
      <c r="C1136" s="171"/>
      <c r="D1136" s="166"/>
      <c r="E1136" s="167"/>
      <c r="F1136" s="186" t="s">
        <v>39</v>
      </c>
      <c r="G1136" s="187">
        <f>SUBTOTAL(9,G1126:G1135)</f>
        <v>0</v>
      </c>
    </row>
    <row r="1137" spans="1:7" ht="20.100000000000001" customHeight="1" x14ac:dyDescent="0.2">
      <c r="A1137" s="185"/>
      <c r="B1137" s="171"/>
      <c r="C1137" s="188" t="s">
        <v>827</v>
      </c>
      <c r="D1137" s="166"/>
      <c r="E1137" s="167"/>
      <c r="F1137" s="171"/>
      <c r="G1137" s="189"/>
    </row>
    <row r="1138" spans="1:7" ht="20.100000000000001" customHeight="1" x14ac:dyDescent="0.2">
      <c r="A1138" s="264"/>
      <c r="B1138" s="183">
        <f t="shared" ref="B1138:B1146" si="142">IF(A1138=0,0,VLOOKUP(A1138,Tabla_Indices,2,FALSE))</f>
        <v>0</v>
      </c>
      <c r="C1138" s="265"/>
      <c r="D1138" s="266"/>
      <c r="E1138" s="267"/>
      <c r="F1138" s="272"/>
      <c r="G1138" s="190">
        <f>ROUND(E1138*F1138,2)</f>
        <v>0</v>
      </c>
    </row>
    <row r="1139" spans="1:7" ht="20.100000000000001" customHeight="1" x14ac:dyDescent="0.2">
      <c r="A1139" s="264"/>
      <c r="B1139" s="183">
        <f t="shared" si="142"/>
        <v>0</v>
      </c>
      <c r="C1139" s="271"/>
      <c r="D1139" s="266"/>
      <c r="E1139" s="267"/>
      <c r="F1139" s="268"/>
      <c r="G1139" s="190">
        <f>ROUND(E1139*F1139,2)</f>
        <v>0</v>
      </c>
    </row>
    <row r="1140" spans="1:7" ht="20.100000000000001" customHeight="1" x14ac:dyDescent="0.2">
      <c r="A1140" s="264"/>
      <c r="B1140" s="183">
        <f t="shared" si="142"/>
        <v>0</v>
      </c>
      <c r="C1140" s="273"/>
      <c r="D1140" s="266"/>
      <c r="E1140" s="267"/>
      <c r="F1140" s="268"/>
      <c r="G1140" s="190">
        <f>ROUND(E1140*F1140,2)</f>
        <v>0</v>
      </c>
    </row>
    <row r="1141" spans="1:7" ht="20.100000000000001" customHeight="1" x14ac:dyDescent="0.2">
      <c r="A1141" s="264"/>
      <c r="B1141" s="183">
        <f t="shared" si="142"/>
        <v>0</v>
      </c>
      <c r="C1141" s="273"/>
      <c r="D1141" s="266"/>
      <c r="E1141" s="267"/>
      <c r="F1141" s="268"/>
      <c r="G1141" s="190">
        <f>ROUND(E1141*F1141,2)</f>
        <v>0</v>
      </c>
    </row>
    <row r="1142" spans="1:7" ht="20.100000000000001" customHeight="1" x14ac:dyDescent="0.2">
      <c r="A1142" s="264"/>
      <c r="B1142" s="183">
        <f t="shared" si="142"/>
        <v>0</v>
      </c>
      <c r="C1142" s="273"/>
      <c r="D1142" s="266"/>
      <c r="E1142" s="267"/>
      <c r="F1142" s="268"/>
      <c r="G1142" s="190">
        <f t="shared" ref="G1142:G1146" si="143">ROUND(E1142*F1142,2)</f>
        <v>0</v>
      </c>
    </row>
    <row r="1143" spans="1:7" ht="20.100000000000001" customHeight="1" x14ac:dyDescent="0.2">
      <c r="A1143" s="264"/>
      <c r="B1143" s="183">
        <f t="shared" si="142"/>
        <v>0</v>
      </c>
      <c r="C1143" s="273"/>
      <c r="D1143" s="266"/>
      <c r="E1143" s="267"/>
      <c r="F1143" s="268"/>
      <c r="G1143" s="190">
        <f t="shared" si="143"/>
        <v>0</v>
      </c>
    </row>
    <row r="1144" spans="1:7" ht="20.100000000000001" customHeight="1" x14ac:dyDescent="0.2">
      <c r="A1144" s="264"/>
      <c r="B1144" s="183">
        <f t="shared" si="142"/>
        <v>0</v>
      </c>
      <c r="C1144" s="265"/>
      <c r="D1144" s="266"/>
      <c r="E1144" s="267"/>
      <c r="F1144" s="268"/>
      <c r="G1144" s="190">
        <f t="shared" si="143"/>
        <v>0</v>
      </c>
    </row>
    <row r="1145" spans="1:7" ht="20.100000000000001" customHeight="1" x14ac:dyDescent="0.2">
      <c r="A1145" s="264"/>
      <c r="B1145" s="183">
        <f t="shared" si="142"/>
        <v>0</v>
      </c>
      <c r="C1145" s="265"/>
      <c r="D1145" s="266"/>
      <c r="E1145" s="267"/>
      <c r="F1145" s="268"/>
      <c r="G1145" s="190">
        <f t="shared" si="143"/>
        <v>0</v>
      </c>
    </row>
    <row r="1146" spans="1:7" ht="20.100000000000001" customHeight="1" x14ac:dyDescent="0.2">
      <c r="A1146" s="264"/>
      <c r="B1146" s="183">
        <f t="shared" si="142"/>
        <v>0</v>
      </c>
      <c r="C1146" s="265"/>
      <c r="D1146" s="266"/>
      <c r="E1146" s="267"/>
      <c r="F1146" s="268"/>
      <c r="G1146" s="190">
        <f t="shared" si="143"/>
        <v>0</v>
      </c>
    </row>
    <row r="1147" spans="1:7" ht="20.100000000000001" customHeight="1" x14ac:dyDescent="0.2">
      <c r="A1147" s="245"/>
      <c r="B1147" s="166"/>
      <c r="C1147" s="171"/>
      <c r="D1147" s="166"/>
      <c r="E1147" s="167"/>
      <c r="F1147" s="186" t="s">
        <v>40</v>
      </c>
      <c r="G1147" s="187">
        <f>SUBTOTAL(9,G1138:G1146)</f>
        <v>0</v>
      </c>
    </row>
    <row r="1148" spans="1:7" ht="20.100000000000001" customHeight="1" thickBot="1" x14ac:dyDescent="0.25">
      <c r="A1148" s="192"/>
      <c r="B1148" s="193"/>
      <c r="C1148" s="194"/>
      <c r="D1148" s="193"/>
      <c r="E1148" s="195"/>
      <c r="F1148" s="196"/>
      <c r="G1148" s="197"/>
    </row>
    <row r="1149" spans="1:7" ht="20.100000000000001" customHeight="1" thickBot="1" x14ac:dyDescent="0.25">
      <c r="A1149" s="246" t="str">
        <f>B1107</f>
        <v>12-1</v>
      </c>
      <c r="B1149" s="244" t="str">
        <f>C1107</f>
        <v>Revestimiento cerámico</v>
      </c>
      <c r="C1149" s="198"/>
      <c r="D1149" s="198" t="s">
        <v>41</v>
      </c>
      <c r="E1149" s="199"/>
      <c r="F1149" s="200" t="s">
        <v>42</v>
      </c>
      <c r="G1149" s="201">
        <f>SUBTOTAL(9,G1112:G1148)</f>
        <v>0</v>
      </c>
    </row>
    <row r="1150" spans="1:7" ht="20.100000000000001" customHeight="1" thickTop="1" thickBot="1" x14ac:dyDescent="0.25"/>
    <row r="1151" spans="1:7" ht="20.100000000000001" customHeight="1" thickTop="1" x14ac:dyDescent="0.2">
      <c r="A1151" s="338" t="s">
        <v>44</v>
      </c>
      <c r="B1151" s="339"/>
      <c r="C1151" s="339"/>
      <c r="D1151" s="339"/>
      <c r="E1151" s="339"/>
      <c r="F1151" s="339"/>
      <c r="G1151" s="340"/>
    </row>
    <row r="1152" spans="1:7" ht="20.100000000000001" customHeight="1" x14ac:dyDescent="0.2">
      <c r="A1152" s="156" t="s">
        <v>823</v>
      </c>
      <c r="B1152" s="157" t="str">
        <f>Comitente</f>
        <v>DIRECCIÓN ARQUITECTURA</v>
      </c>
      <c r="C1152" s="158"/>
      <c r="D1152" s="159"/>
      <c r="E1152" s="159"/>
      <c r="F1152" s="160"/>
      <c r="G1152" s="161"/>
    </row>
    <row r="1153" spans="1:7" ht="20.100000000000001" customHeight="1" x14ac:dyDescent="0.2">
      <c r="A1153" s="156" t="s">
        <v>824</v>
      </c>
      <c r="B1153" s="157">
        <f>Contratista</f>
        <v>0</v>
      </c>
      <c r="C1153" s="162"/>
      <c r="D1153" s="162"/>
      <c r="E1153" s="162"/>
      <c r="F1153" s="157"/>
      <c r="G1153" s="163"/>
    </row>
    <row r="1154" spans="1:7" ht="20.100000000000001" customHeight="1" x14ac:dyDescent="0.2">
      <c r="A1154" s="156" t="s">
        <v>31</v>
      </c>
      <c r="B1154" s="157" t="str">
        <f>Obra</f>
        <v>ESCUELA DE CINE</v>
      </c>
      <c r="C1154" s="162"/>
      <c r="D1154" s="162"/>
      <c r="E1154" s="162"/>
      <c r="F1154" s="157" t="s">
        <v>45</v>
      </c>
      <c r="G1154" s="163">
        <f>Fecha_Base</f>
        <v>42969</v>
      </c>
    </row>
    <row r="1155" spans="1:7" ht="20.100000000000001" customHeight="1" x14ac:dyDescent="0.2">
      <c r="A1155" s="164" t="s">
        <v>822</v>
      </c>
      <c r="B1155" s="165" t="str">
        <f>Ubicación</f>
        <v>CALLE 25 DE MAYO</v>
      </c>
      <c r="C1155" s="165"/>
      <c r="D1155" s="166"/>
      <c r="E1155" s="167"/>
      <c r="F1155" s="168"/>
      <c r="G1155" s="169"/>
    </row>
    <row r="1156" spans="1:7" ht="20.100000000000001" customHeight="1" x14ac:dyDescent="0.2">
      <c r="A1156" s="164" t="s">
        <v>46</v>
      </c>
      <c r="B1156" s="274">
        <v>12</v>
      </c>
      <c r="C1156" s="171" t="str">
        <f>IF(B1156="","",VLOOKUP(B1156,Computo_Presupuesto,2,FALSE))</f>
        <v>REVESTIMIENTOS</v>
      </c>
      <c r="D1156" s="172"/>
      <c r="E1156" s="167"/>
      <c r="F1156" s="168"/>
      <c r="G1156" s="169"/>
    </row>
    <row r="1157" spans="1:7" ht="20.100000000000001" customHeight="1" x14ac:dyDescent="0.2">
      <c r="A1157" s="164" t="s">
        <v>32</v>
      </c>
      <c r="B1157" s="250" t="s">
        <v>1190</v>
      </c>
      <c r="C1157" s="171" t="str">
        <f>IF(B1157=0,"",VLOOKUP(B1157,Computo_Presupuesto,2,FALSE))</f>
        <v>Revestimiento tipo Iggam</v>
      </c>
      <c r="D1157" s="166"/>
      <c r="E1157" s="167"/>
      <c r="F1157" s="165" t="s">
        <v>33</v>
      </c>
      <c r="G1157" s="173" t="str">
        <f>IF(B1157=0,"",VLOOKUP(B1157,Computo_Presupuesto,4,FALSE))</f>
        <v>m2</v>
      </c>
    </row>
    <row r="1158" spans="1:7" ht="20.100000000000001" customHeight="1" x14ac:dyDescent="0.2">
      <c r="A1158" s="164"/>
      <c r="B1158" s="165"/>
      <c r="C1158" s="171"/>
      <c r="D1158" s="166"/>
      <c r="E1158" s="167"/>
      <c r="F1158" s="171"/>
      <c r="G1158" s="174"/>
    </row>
    <row r="1159" spans="1:7" ht="20.100000000000001" customHeight="1" x14ac:dyDescent="0.2">
      <c r="A1159" s="341" t="s">
        <v>685</v>
      </c>
      <c r="B1159" s="342"/>
      <c r="C1159" s="343" t="s">
        <v>0</v>
      </c>
      <c r="D1159" s="343" t="s">
        <v>34</v>
      </c>
      <c r="E1159" s="344" t="s">
        <v>35</v>
      </c>
      <c r="F1159" s="345" t="s">
        <v>36</v>
      </c>
      <c r="G1159" s="346" t="s">
        <v>37</v>
      </c>
    </row>
    <row r="1160" spans="1:7" ht="20.100000000000001" customHeight="1" x14ac:dyDescent="0.2">
      <c r="A1160" s="175" t="s">
        <v>686</v>
      </c>
      <c r="B1160" s="176" t="s">
        <v>687</v>
      </c>
      <c r="C1160" s="343"/>
      <c r="D1160" s="343"/>
      <c r="E1160" s="344"/>
      <c r="F1160" s="345"/>
      <c r="G1160" s="346"/>
    </row>
    <row r="1161" spans="1:7" ht="20.100000000000001" customHeight="1" x14ac:dyDescent="0.2">
      <c r="A1161" s="263"/>
      <c r="B1161" s="177"/>
      <c r="C1161" s="178" t="s">
        <v>825</v>
      </c>
      <c r="D1161" s="179"/>
      <c r="E1161" s="180"/>
      <c r="F1161" s="181"/>
      <c r="G1161" s="182"/>
    </row>
    <row r="1162" spans="1:7" ht="20.100000000000001" customHeight="1" x14ac:dyDescent="0.2">
      <c r="A1162" s="264"/>
      <c r="B1162" s="183">
        <f t="shared" ref="B1162:B1173" si="144">IF(A1162=0,0,VLOOKUP(A1162,Tabla_Indices,2,FALSE))</f>
        <v>0</v>
      </c>
      <c r="C1162" s="265"/>
      <c r="D1162" s="266"/>
      <c r="E1162" s="267"/>
      <c r="F1162" s="268"/>
      <c r="G1162" s="184">
        <f>ROUND(E1162*F1162,2)</f>
        <v>0</v>
      </c>
    </row>
    <row r="1163" spans="1:7" ht="20.100000000000001" customHeight="1" x14ac:dyDescent="0.2">
      <c r="A1163" s="269"/>
      <c r="B1163" s="183">
        <f t="shared" si="144"/>
        <v>0</v>
      </c>
      <c r="C1163" s="265"/>
      <c r="D1163" s="266"/>
      <c r="E1163" s="267"/>
      <c r="F1163" s="268"/>
      <c r="G1163" s="184">
        <f t="shared" ref="G1163:G1173" si="145">ROUND(E1163*F1163,2)</f>
        <v>0</v>
      </c>
    </row>
    <row r="1164" spans="1:7" ht="20.100000000000001" customHeight="1" x14ac:dyDescent="0.2">
      <c r="A1164" s="264"/>
      <c r="B1164" s="183">
        <f t="shared" si="144"/>
        <v>0</v>
      </c>
      <c r="C1164" s="265"/>
      <c r="D1164" s="266"/>
      <c r="E1164" s="267"/>
      <c r="F1164" s="268"/>
      <c r="G1164" s="184">
        <f t="shared" si="145"/>
        <v>0</v>
      </c>
    </row>
    <row r="1165" spans="1:7" ht="20.100000000000001" customHeight="1" x14ac:dyDescent="0.2">
      <c r="A1165" s="264"/>
      <c r="B1165" s="183">
        <f t="shared" si="144"/>
        <v>0</v>
      </c>
      <c r="C1165" s="265"/>
      <c r="D1165" s="266"/>
      <c r="E1165" s="267"/>
      <c r="F1165" s="268"/>
      <c r="G1165" s="184">
        <f t="shared" si="145"/>
        <v>0</v>
      </c>
    </row>
    <row r="1166" spans="1:7" ht="20.100000000000001" customHeight="1" x14ac:dyDescent="0.2">
      <c r="A1166" s="264"/>
      <c r="B1166" s="183">
        <f t="shared" si="144"/>
        <v>0</v>
      </c>
      <c r="C1166" s="265"/>
      <c r="D1166" s="266"/>
      <c r="E1166" s="270"/>
      <c r="F1166" s="268"/>
      <c r="G1166" s="184">
        <f t="shared" si="145"/>
        <v>0</v>
      </c>
    </row>
    <row r="1167" spans="1:7" ht="20.100000000000001" customHeight="1" x14ac:dyDescent="0.2">
      <c r="A1167" s="264"/>
      <c r="B1167" s="183">
        <f t="shared" si="144"/>
        <v>0</v>
      </c>
      <c r="C1167" s="265"/>
      <c r="D1167" s="266"/>
      <c r="E1167" s="270"/>
      <c r="F1167" s="268"/>
      <c r="G1167" s="184">
        <f t="shared" si="145"/>
        <v>0</v>
      </c>
    </row>
    <row r="1168" spans="1:7" ht="20.100000000000001" customHeight="1" x14ac:dyDescent="0.2">
      <c r="A1168" s="264"/>
      <c r="B1168" s="183">
        <f t="shared" si="144"/>
        <v>0</v>
      </c>
      <c r="C1168" s="265"/>
      <c r="D1168" s="266"/>
      <c r="E1168" s="267"/>
      <c r="F1168" s="268"/>
      <c r="G1168" s="184">
        <f t="shared" si="145"/>
        <v>0</v>
      </c>
    </row>
    <row r="1169" spans="1:7" ht="20.100000000000001" customHeight="1" x14ac:dyDescent="0.2">
      <c r="A1169" s="264"/>
      <c r="B1169" s="183">
        <f t="shared" si="144"/>
        <v>0</v>
      </c>
      <c r="C1169" s="265"/>
      <c r="D1169" s="266"/>
      <c r="E1169" s="267"/>
      <c r="F1169" s="268"/>
      <c r="G1169" s="184">
        <f t="shared" si="145"/>
        <v>0</v>
      </c>
    </row>
    <row r="1170" spans="1:7" ht="20.100000000000001" customHeight="1" x14ac:dyDescent="0.2">
      <c r="A1170" s="264"/>
      <c r="B1170" s="183">
        <f t="shared" si="144"/>
        <v>0</v>
      </c>
      <c r="C1170" s="265"/>
      <c r="D1170" s="266"/>
      <c r="E1170" s="267"/>
      <c r="F1170" s="268"/>
      <c r="G1170" s="184">
        <f t="shared" si="145"/>
        <v>0</v>
      </c>
    </row>
    <row r="1171" spans="1:7" ht="20.100000000000001" customHeight="1" x14ac:dyDescent="0.2">
      <c r="A1171" s="264"/>
      <c r="B1171" s="183">
        <f t="shared" si="144"/>
        <v>0</v>
      </c>
      <c r="C1171" s="265"/>
      <c r="D1171" s="266"/>
      <c r="E1171" s="267"/>
      <c r="F1171" s="268"/>
      <c r="G1171" s="184">
        <f t="shared" si="145"/>
        <v>0</v>
      </c>
    </row>
    <row r="1172" spans="1:7" ht="20.100000000000001" customHeight="1" x14ac:dyDescent="0.2">
      <c r="A1172" s="264"/>
      <c r="B1172" s="183">
        <f t="shared" si="144"/>
        <v>0</v>
      </c>
      <c r="C1172" s="265"/>
      <c r="D1172" s="266"/>
      <c r="E1172" s="267"/>
      <c r="F1172" s="268"/>
      <c r="G1172" s="184">
        <f t="shared" si="145"/>
        <v>0</v>
      </c>
    </row>
    <row r="1173" spans="1:7" ht="20.100000000000001" customHeight="1" x14ac:dyDescent="0.2">
      <c r="A1173" s="264"/>
      <c r="B1173" s="183">
        <f t="shared" si="144"/>
        <v>0</v>
      </c>
      <c r="C1173" s="265"/>
      <c r="D1173" s="266"/>
      <c r="E1173" s="267"/>
      <c r="F1173" s="268"/>
      <c r="G1173" s="184">
        <f t="shared" si="145"/>
        <v>0</v>
      </c>
    </row>
    <row r="1174" spans="1:7" ht="20.100000000000001" customHeight="1" x14ac:dyDescent="0.2">
      <c r="A1174" s="185"/>
      <c r="B1174" s="171"/>
      <c r="C1174" s="171"/>
      <c r="D1174" s="166"/>
      <c r="E1174" s="167"/>
      <c r="F1174" s="186" t="s">
        <v>38</v>
      </c>
      <c r="G1174" s="187">
        <f>SUBTOTAL(9,G1162:G1173)</f>
        <v>0</v>
      </c>
    </row>
    <row r="1175" spans="1:7" ht="20.100000000000001" customHeight="1" x14ac:dyDescent="0.2">
      <c r="A1175" s="185"/>
      <c r="B1175" s="171"/>
      <c r="C1175" s="188" t="s">
        <v>826</v>
      </c>
      <c r="D1175" s="166"/>
      <c r="E1175" s="167"/>
      <c r="F1175" s="168"/>
      <c r="G1175" s="189"/>
    </row>
    <row r="1176" spans="1:7" ht="20.100000000000001" customHeight="1" x14ac:dyDescent="0.2">
      <c r="A1176" s="264"/>
      <c r="B1176" s="183">
        <f t="shared" ref="B1176:B1185" si="146">IF(A1176=0,0,VLOOKUP(A1176,Tabla_Indices,2,FALSE))</f>
        <v>0</v>
      </c>
      <c r="C1176" s="271"/>
      <c r="D1176" s="266"/>
      <c r="E1176" s="267"/>
      <c r="F1176" s="268"/>
      <c r="G1176" s="184">
        <f>ROUND(E1176*F1176,2)</f>
        <v>0</v>
      </c>
    </row>
    <row r="1177" spans="1:7" ht="20.100000000000001" customHeight="1" x14ac:dyDescent="0.2">
      <c r="A1177" s="264"/>
      <c r="B1177" s="183">
        <f t="shared" si="146"/>
        <v>0</v>
      </c>
      <c r="C1177" s="265"/>
      <c r="D1177" s="266"/>
      <c r="E1177" s="267"/>
      <c r="F1177" s="268"/>
      <c r="G1177" s="184">
        <f>ROUND(E1177*F1177,2)</f>
        <v>0</v>
      </c>
    </row>
    <row r="1178" spans="1:7" ht="20.100000000000001" customHeight="1" x14ac:dyDescent="0.2">
      <c r="A1178" s="264"/>
      <c r="B1178" s="183">
        <f t="shared" si="146"/>
        <v>0</v>
      </c>
      <c r="C1178" s="265"/>
      <c r="D1178" s="266"/>
      <c r="E1178" s="267"/>
      <c r="F1178" s="268"/>
      <c r="G1178" s="184">
        <f t="shared" ref="G1178:G1185" si="147">ROUND(E1178*F1178,2)</f>
        <v>0</v>
      </c>
    </row>
    <row r="1179" spans="1:7" ht="20.100000000000001" customHeight="1" x14ac:dyDescent="0.2">
      <c r="A1179" s="264"/>
      <c r="B1179" s="183">
        <f t="shared" si="146"/>
        <v>0</v>
      </c>
      <c r="C1179" s="265"/>
      <c r="D1179" s="266"/>
      <c r="E1179" s="267"/>
      <c r="F1179" s="268"/>
      <c r="G1179" s="184">
        <f t="shared" si="147"/>
        <v>0</v>
      </c>
    </row>
    <row r="1180" spans="1:7" ht="20.100000000000001" customHeight="1" x14ac:dyDescent="0.2">
      <c r="A1180" s="264"/>
      <c r="B1180" s="183">
        <f t="shared" si="146"/>
        <v>0</v>
      </c>
      <c r="C1180" s="265"/>
      <c r="D1180" s="266"/>
      <c r="E1180" s="267"/>
      <c r="F1180" s="268"/>
      <c r="G1180" s="184">
        <f t="shared" si="147"/>
        <v>0</v>
      </c>
    </row>
    <row r="1181" spans="1:7" ht="20.100000000000001" customHeight="1" x14ac:dyDescent="0.2">
      <c r="A1181" s="264"/>
      <c r="B1181" s="183">
        <f t="shared" si="146"/>
        <v>0</v>
      </c>
      <c r="C1181" s="265"/>
      <c r="D1181" s="266"/>
      <c r="E1181" s="267"/>
      <c r="F1181" s="268"/>
      <c r="G1181" s="184">
        <f t="shared" si="147"/>
        <v>0</v>
      </c>
    </row>
    <row r="1182" spans="1:7" ht="20.100000000000001" customHeight="1" x14ac:dyDescent="0.2">
      <c r="A1182" s="264"/>
      <c r="B1182" s="183">
        <f t="shared" si="146"/>
        <v>0</v>
      </c>
      <c r="C1182" s="265"/>
      <c r="D1182" s="266"/>
      <c r="E1182" s="267"/>
      <c r="F1182" s="268"/>
      <c r="G1182" s="184">
        <f t="shared" si="147"/>
        <v>0</v>
      </c>
    </row>
    <row r="1183" spans="1:7" ht="20.100000000000001" customHeight="1" x14ac:dyDescent="0.2">
      <c r="A1183" s="264"/>
      <c r="B1183" s="183">
        <f t="shared" si="146"/>
        <v>0</v>
      </c>
      <c r="C1183" s="265"/>
      <c r="D1183" s="266"/>
      <c r="E1183" s="267"/>
      <c r="F1183" s="268"/>
      <c r="G1183" s="184">
        <f t="shared" si="147"/>
        <v>0</v>
      </c>
    </row>
    <row r="1184" spans="1:7" ht="20.100000000000001" customHeight="1" x14ac:dyDescent="0.2">
      <c r="A1184" s="264"/>
      <c r="B1184" s="183">
        <f t="shared" si="146"/>
        <v>0</v>
      </c>
      <c r="C1184" s="265"/>
      <c r="D1184" s="266"/>
      <c r="E1184" s="267"/>
      <c r="F1184" s="268"/>
      <c r="G1184" s="184">
        <f t="shared" si="147"/>
        <v>0</v>
      </c>
    </row>
    <row r="1185" spans="1:7" ht="20.100000000000001" customHeight="1" x14ac:dyDescent="0.2">
      <c r="A1185" s="264"/>
      <c r="B1185" s="183">
        <f t="shared" si="146"/>
        <v>0</v>
      </c>
      <c r="C1185" s="265"/>
      <c r="D1185" s="266"/>
      <c r="E1185" s="267"/>
      <c r="F1185" s="268"/>
      <c r="G1185" s="184">
        <f t="shared" si="147"/>
        <v>0</v>
      </c>
    </row>
    <row r="1186" spans="1:7" ht="20.100000000000001" customHeight="1" x14ac:dyDescent="0.2">
      <c r="A1186" s="185"/>
      <c r="B1186" s="171"/>
      <c r="C1186" s="171"/>
      <c r="D1186" s="166"/>
      <c r="E1186" s="167"/>
      <c r="F1186" s="186" t="s">
        <v>39</v>
      </c>
      <c r="G1186" s="187">
        <f>SUBTOTAL(9,G1176:G1185)</f>
        <v>0</v>
      </c>
    </row>
    <row r="1187" spans="1:7" ht="20.100000000000001" customHeight="1" x14ac:dyDescent="0.2">
      <c r="A1187" s="185"/>
      <c r="B1187" s="171"/>
      <c r="C1187" s="188" t="s">
        <v>827</v>
      </c>
      <c r="D1187" s="166"/>
      <c r="E1187" s="167"/>
      <c r="F1187" s="171"/>
      <c r="G1187" s="189"/>
    </row>
    <row r="1188" spans="1:7" ht="20.100000000000001" customHeight="1" x14ac:dyDescent="0.2">
      <c r="A1188" s="264"/>
      <c r="B1188" s="183">
        <f t="shared" ref="B1188:B1196" si="148">IF(A1188=0,0,VLOOKUP(A1188,Tabla_Indices,2,FALSE))</f>
        <v>0</v>
      </c>
      <c r="C1188" s="265"/>
      <c r="D1188" s="266"/>
      <c r="E1188" s="267"/>
      <c r="F1188" s="272"/>
      <c r="G1188" s="190">
        <f>ROUND(E1188*F1188,2)</f>
        <v>0</v>
      </c>
    </row>
    <row r="1189" spans="1:7" ht="20.100000000000001" customHeight="1" x14ac:dyDescent="0.2">
      <c r="A1189" s="264"/>
      <c r="B1189" s="183">
        <f t="shared" si="148"/>
        <v>0</v>
      </c>
      <c r="C1189" s="271"/>
      <c r="D1189" s="266"/>
      <c r="E1189" s="267"/>
      <c r="F1189" s="268"/>
      <c r="G1189" s="190">
        <f>ROUND(E1189*F1189,2)</f>
        <v>0</v>
      </c>
    </row>
    <row r="1190" spans="1:7" ht="20.100000000000001" customHeight="1" x14ac:dyDescent="0.2">
      <c r="A1190" s="264"/>
      <c r="B1190" s="183">
        <f t="shared" si="148"/>
        <v>0</v>
      </c>
      <c r="C1190" s="273"/>
      <c r="D1190" s="266"/>
      <c r="E1190" s="267"/>
      <c r="F1190" s="268"/>
      <c r="G1190" s="190">
        <f>ROUND(E1190*F1190,2)</f>
        <v>0</v>
      </c>
    </row>
    <row r="1191" spans="1:7" ht="20.100000000000001" customHeight="1" x14ac:dyDescent="0.2">
      <c r="A1191" s="264"/>
      <c r="B1191" s="183">
        <f t="shared" si="148"/>
        <v>0</v>
      </c>
      <c r="C1191" s="273"/>
      <c r="D1191" s="266"/>
      <c r="E1191" s="267"/>
      <c r="F1191" s="268"/>
      <c r="G1191" s="190">
        <f>ROUND(E1191*F1191,2)</f>
        <v>0</v>
      </c>
    </row>
    <row r="1192" spans="1:7" ht="20.100000000000001" customHeight="1" x14ac:dyDescent="0.2">
      <c r="A1192" s="264"/>
      <c r="B1192" s="183">
        <f t="shared" si="148"/>
        <v>0</v>
      </c>
      <c r="C1192" s="273"/>
      <c r="D1192" s="266"/>
      <c r="E1192" s="267"/>
      <c r="F1192" s="268"/>
      <c r="G1192" s="190">
        <f t="shared" ref="G1192:G1196" si="149">ROUND(E1192*F1192,2)</f>
        <v>0</v>
      </c>
    </row>
    <row r="1193" spans="1:7" ht="20.100000000000001" customHeight="1" x14ac:dyDescent="0.2">
      <c r="A1193" s="264"/>
      <c r="B1193" s="183">
        <f t="shared" si="148"/>
        <v>0</v>
      </c>
      <c r="C1193" s="273"/>
      <c r="D1193" s="266"/>
      <c r="E1193" s="267"/>
      <c r="F1193" s="268"/>
      <c r="G1193" s="190">
        <f t="shared" si="149"/>
        <v>0</v>
      </c>
    </row>
    <row r="1194" spans="1:7" ht="20.100000000000001" customHeight="1" x14ac:dyDescent="0.2">
      <c r="A1194" s="264"/>
      <c r="B1194" s="183">
        <f t="shared" si="148"/>
        <v>0</v>
      </c>
      <c r="C1194" s="265"/>
      <c r="D1194" s="266"/>
      <c r="E1194" s="267"/>
      <c r="F1194" s="268"/>
      <c r="G1194" s="190">
        <f t="shared" si="149"/>
        <v>0</v>
      </c>
    </row>
    <row r="1195" spans="1:7" ht="20.100000000000001" customHeight="1" x14ac:dyDescent="0.2">
      <c r="A1195" s="264"/>
      <c r="B1195" s="183">
        <f t="shared" si="148"/>
        <v>0</v>
      </c>
      <c r="C1195" s="265"/>
      <c r="D1195" s="266"/>
      <c r="E1195" s="267"/>
      <c r="F1195" s="268"/>
      <c r="G1195" s="190">
        <f t="shared" si="149"/>
        <v>0</v>
      </c>
    </row>
    <row r="1196" spans="1:7" ht="20.100000000000001" customHeight="1" x14ac:dyDescent="0.2">
      <c r="A1196" s="264"/>
      <c r="B1196" s="183">
        <f t="shared" si="148"/>
        <v>0</v>
      </c>
      <c r="C1196" s="265"/>
      <c r="D1196" s="266"/>
      <c r="E1196" s="267"/>
      <c r="F1196" s="268"/>
      <c r="G1196" s="190">
        <f t="shared" si="149"/>
        <v>0</v>
      </c>
    </row>
    <row r="1197" spans="1:7" ht="20.100000000000001" customHeight="1" x14ac:dyDescent="0.2">
      <c r="A1197" s="191"/>
      <c r="B1197" s="166"/>
      <c r="C1197" s="171"/>
      <c r="D1197" s="166"/>
      <c r="E1197" s="167"/>
      <c r="F1197" s="186" t="s">
        <v>40</v>
      </c>
      <c r="G1197" s="187">
        <f>SUBTOTAL(9,G1188:G1196)</f>
        <v>0</v>
      </c>
    </row>
    <row r="1198" spans="1:7" ht="20.100000000000001" customHeight="1" thickBot="1" x14ac:dyDescent="0.25">
      <c r="A1198" s="192"/>
      <c r="B1198" s="193"/>
      <c r="C1198" s="194"/>
      <c r="D1198" s="193"/>
      <c r="E1198" s="195"/>
      <c r="F1198" s="196"/>
      <c r="G1198" s="197"/>
    </row>
    <row r="1199" spans="1:7" ht="20.100000000000001" customHeight="1" thickBot="1" x14ac:dyDescent="0.25">
      <c r="A1199" s="246" t="str">
        <f>B1157</f>
        <v>12-2</v>
      </c>
      <c r="B1199" s="244" t="str">
        <f>C1157</f>
        <v>Revestimiento tipo Iggam</v>
      </c>
      <c r="C1199" s="198"/>
      <c r="D1199" s="198" t="s">
        <v>41</v>
      </c>
      <c r="E1199" s="199"/>
      <c r="F1199" s="200" t="s">
        <v>42</v>
      </c>
      <c r="G1199" s="201">
        <f>SUBTOTAL(9,G1162:G1198)</f>
        <v>0</v>
      </c>
    </row>
    <row r="1200" spans="1:7" ht="20.100000000000001" customHeight="1" thickTop="1" thickBot="1" x14ac:dyDescent="0.25"/>
    <row r="1201" spans="1:7" ht="20.100000000000001" customHeight="1" thickTop="1" x14ac:dyDescent="0.2">
      <c r="A1201" s="338" t="s">
        <v>44</v>
      </c>
      <c r="B1201" s="339"/>
      <c r="C1201" s="339"/>
      <c r="D1201" s="339"/>
      <c r="E1201" s="339"/>
      <c r="F1201" s="339"/>
      <c r="G1201" s="340"/>
    </row>
    <row r="1202" spans="1:7" ht="20.100000000000001" customHeight="1" x14ac:dyDescent="0.2">
      <c r="A1202" s="156" t="s">
        <v>823</v>
      </c>
      <c r="B1202" s="157" t="str">
        <f>Comitente</f>
        <v>DIRECCIÓN ARQUITECTURA</v>
      </c>
      <c r="C1202" s="158"/>
      <c r="D1202" s="159"/>
      <c r="E1202" s="159"/>
      <c r="F1202" s="160"/>
      <c r="G1202" s="161"/>
    </row>
    <row r="1203" spans="1:7" ht="20.100000000000001" customHeight="1" x14ac:dyDescent="0.2">
      <c r="A1203" s="156" t="s">
        <v>824</v>
      </c>
      <c r="B1203" s="157">
        <f>Contratista</f>
        <v>0</v>
      </c>
      <c r="C1203" s="162"/>
      <c r="D1203" s="162"/>
      <c r="E1203" s="162"/>
      <c r="F1203" s="157"/>
      <c r="G1203" s="163"/>
    </row>
    <row r="1204" spans="1:7" ht="20.100000000000001" customHeight="1" x14ac:dyDescent="0.2">
      <c r="A1204" s="156" t="s">
        <v>31</v>
      </c>
      <c r="B1204" s="157" t="str">
        <f>Obra</f>
        <v>ESCUELA DE CINE</v>
      </c>
      <c r="C1204" s="162"/>
      <c r="D1204" s="162"/>
      <c r="E1204" s="162"/>
      <c r="F1204" s="157" t="s">
        <v>45</v>
      </c>
      <c r="G1204" s="163">
        <f>Fecha_Base</f>
        <v>42969</v>
      </c>
    </row>
    <row r="1205" spans="1:7" ht="20.100000000000001" customHeight="1" x14ac:dyDescent="0.2">
      <c r="A1205" s="164" t="s">
        <v>822</v>
      </c>
      <c r="B1205" s="165" t="str">
        <f>Ubicación</f>
        <v>CALLE 25 DE MAYO</v>
      </c>
      <c r="C1205" s="165"/>
      <c r="D1205" s="166"/>
      <c r="E1205" s="167"/>
      <c r="F1205" s="168"/>
      <c r="G1205" s="169"/>
    </row>
    <row r="1206" spans="1:7" ht="20.100000000000001" customHeight="1" x14ac:dyDescent="0.2">
      <c r="A1206" s="164" t="s">
        <v>46</v>
      </c>
      <c r="B1206" s="274">
        <v>13</v>
      </c>
      <c r="C1206" s="171" t="str">
        <f>IF(B1206="","",VLOOKUP(B1206,Computo_Presupuesto,2,FALSE))</f>
        <v>PISOS, ZOCALOS, UMBRALES Y ANTEPECHOS</v>
      </c>
      <c r="D1206" s="172"/>
      <c r="E1206" s="167"/>
      <c r="F1206" s="168"/>
      <c r="G1206" s="169"/>
    </row>
    <row r="1207" spans="1:7" ht="20.100000000000001" customHeight="1" x14ac:dyDescent="0.2">
      <c r="A1207" s="164" t="s">
        <v>32</v>
      </c>
      <c r="B1207" s="250" t="s">
        <v>1191</v>
      </c>
      <c r="C1207" s="171" t="str">
        <f>IF(B1207=0,"",VLOOKUP(B1207,Computo_Presupuesto,2,FALSE))</f>
        <v>Piso granítico (0,30x0,30)</v>
      </c>
      <c r="D1207" s="166"/>
      <c r="E1207" s="167"/>
      <c r="F1207" s="165" t="s">
        <v>33</v>
      </c>
      <c r="G1207" s="173" t="str">
        <f>IF(B1207=0,"",VLOOKUP(B1207,Computo_Presupuesto,4,FALSE))</f>
        <v>m2</v>
      </c>
    </row>
    <row r="1208" spans="1:7" ht="20.100000000000001" customHeight="1" x14ac:dyDescent="0.2">
      <c r="A1208" s="164"/>
      <c r="B1208" s="165"/>
      <c r="C1208" s="171"/>
      <c r="D1208" s="166"/>
      <c r="E1208" s="167"/>
      <c r="F1208" s="171"/>
      <c r="G1208" s="174"/>
    </row>
    <row r="1209" spans="1:7" ht="20.100000000000001" customHeight="1" x14ac:dyDescent="0.2">
      <c r="A1209" s="341" t="s">
        <v>685</v>
      </c>
      <c r="B1209" s="342"/>
      <c r="C1209" s="343" t="s">
        <v>0</v>
      </c>
      <c r="D1209" s="343" t="s">
        <v>34</v>
      </c>
      <c r="E1209" s="344" t="s">
        <v>35</v>
      </c>
      <c r="F1209" s="345" t="s">
        <v>36</v>
      </c>
      <c r="G1209" s="346" t="s">
        <v>37</v>
      </c>
    </row>
    <row r="1210" spans="1:7" ht="20.100000000000001" customHeight="1" x14ac:dyDescent="0.2">
      <c r="A1210" s="175" t="s">
        <v>686</v>
      </c>
      <c r="B1210" s="176" t="s">
        <v>687</v>
      </c>
      <c r="C1210" s="343"/>
      <c r="D1210" s="343"/>
      <c r="E1210" s="344"/>
      <c r="F1210" s="345"/>
      <c r="G1210" s="346"/>
    </row>
    <row r="1211" spans="1:7" ht="20.100000000000001" customHeight="1" x14ac:dyDescent="0.2">
      <c r="A1211" s="263"/>
      <c r="B1211" s="177"/>
      <c r="C1211" s="178" t="s">
        <v>825</v>
      </c>
      <c r="D1211" s="179"/>
      <c r="E1211" s="180"/>
      <c r="F1211" s="181"/>
      <c r="G1211" s="182"/>
    </row>
    <row r="1212" spans="1:7" ht="20.100000000000001" customHeight="1" x14ac:dyDescent="0.2">
      <c r="A1212" s="264"/>
      <c r="B1212" s="183">
        <f t="shared" ref="B1212:B1223" si="150">IF(A1212=0,0,VLOOKUP(A1212,Tabla_Indices,2,FALSE))</f>
        <v>0</v>
      </c>
      <c r="C1212" s="265"/>
      <c r="D1212" s="266"/>
      <c r="E1212" s="267"/>
      <c r="F1212" s="268"/>
      <c r="G1212" s="184">
        <f>ROUND(E1212*F1212,2)</f>
        <v>0</v>
      </c>
    </row>
    <row r="1213" spans="1:7" ht="20.100000000000001" customHeight="1" x14ac:dyDescent="0.2">
      <c r="A1213" s="269"/>
      <c r="B1213" s="183">
        <f t="shared" si="150"/>
        <v>0</v>
      </c>
      <c r="C1213" s="265"/>
      <c r="D1213" s="266"/>
      <c r="E1213" s="267"/>
      <c r="F1213" s="268"/>
      <c r="G1213" s="184">
        <f t="shared" ref="G1213:G1223" si="151">ROUND(E1213*F1213,2)</f>
        <v>0</v>
      </c>
    </row>
    <row r="1214" spans="1:7" ht="20.100000000000001" customHeight="1" x14ac:dyDescent="0.2">
      <c r="A1214" s="264"/>
      <c r="B1214" s="183">
        <f t="shared" si="150"/>
        <v>0</v>
      </c>
      <c r="C1214" s="265"/>
      <c r="D1214" s="266"/>
      <c r="E1214" s="267"/>
      <c r="F1214" s="268"/>
      <c r="G1214" s="184">
        <f t="shared" si="151"/>
        <v>0</v>
      </c>
    </row>
    <row r="1215" spans="1:7" ht="20.100000000000001" customHeight="1" x14ac:dyDescent="0.2">
      <c r="A1215" s="264"/>
      <c r="B1215" s="183">
        <f t="shared" si="150"/>
        <v>0</v>
      </c>
      <c r="C1215" s="265"/>
      <c r="D1215" s="266"/>
      <c r="E1215" s="267"/>
      <c r="F1215" s="268"/>
      <c r="G1215" s="184">
        <f t="shared" si="151"/>
        <v>0</v>
      </c>
    </row>
    <row r="1216" spans="1:7" ht="20.100000000000001" customHeight="1" x14ac:dyDescent="0.2">
      <c r="A1216" s="264"/>
      <c r="B1216" s="183">
        <f t="shared" si="150"/>
        <v>0</v>
      </c>
      <c r="C1216" s="265"/>
      <c r="D1216" s="266"/>
      <c r="E1216" s="270"/>
      <c r="F1216" s="268"/>
      <c r="G1216" s="184">
        <f t="shared" si="151"/>
        <v>0</v>
      </c>
    </row>
    <row r="1217" spans="1:7" ht="20.100000000000001" customHeight="1" x14ac:dyDescent="0.2">
      <c r="A1217" s="264"/>
      <c r="B1217" s="183">
        <f t="shared" si="150"/>
        <v>0</v>
      </c>
      <c r="C1217" s="265"/>
      <c r="D1217" s="266"/>
      <c r="E1217" s="270"/>
      <c r="F1217" s="268"/>
      <c r="G1217" s="184">
        <f t="shared" si="151"/>
        <v>0</v>
      </c>
    </row>
    <row r="1218" spans="1:7" ht="20.100000000000001" customHeight="1" x14ac:dyDescent="0.2">
      <c r="A1218" s="264"/>
      <c r="B1218" s="183">
        <f t="shared" si="150"/>
        <v>0</v>
      </c>
      <c r="C1218" s="265"/>
      <c r="D1218" s="266"/>
      <c r="E1218" s="267"/>
      <c r="F1218" s="268"/>
      <c r="G1218" s="184">
        <f t="shared" si="151"/>
        <v>0</v>
      </c>
    </row>
    <row r="1219" spans="1:7" ht="20.100000000000001" customHeight="1" x14ac:dyDescent="0.2">
      <c r="A1219" s="264"/>
      <c r="B1219" s="183">
        <f t="shared" si="150"/>
        <v>0</v>
      </c>
      <c r="C1219" s="265"/>
      <c r="D1219" s="266"/>
      <c r="E1219" s="267"/>
      <c r="F1219" s="268"/>
      <c r="G1219" s="184">
        <f t="shared" si="151"/>
        <v>0</v>
      </c>
    </row>
    <row r="1220" spans="1:7" ht="20.100000000000001" customHeight="1" x14ac:dyDescent="0.2">
      <c r="A1220" s="264"/>
      <c r="B1220" s="183">
        <f t="shared" si="150"/>
        <v>0</v>
      </c>
      <c r="C1220" s="265"/>
      <c r="D1220" s="266"/>
      <c r="E1220" s="267"/>
      <c r="F1220" s="268"/>
      <c r="G1220" s="184">
        <f t="shared" si="151"/>
        <v>0</v>
      </c>
    </row>
    <row r="1221" spans="1:7" ht="20.100000000000001" customHeight="1" x14ac:dyDescent="0.2">
      <c r="A1221" s="264"/>
      <c r="B1221" s="183">
        <f t="shared" si="150"/>
        <v>0</v>
      </c>
      <c r="C1221" s="265"/>
      <c r="D1221" s="266"/>
      <c r="E1221" s="267"/>
      <c r="F1221" s="268"/>
      <c r="G1221" s="184">
        <f t="shared" si="151"/>
        <v>0</v>
      </c>
    </row>
    <row r="1222" spans="1:7" ht="20.100000000000001" customHeight="1" x14ac:dyDescent="0.2">
      <c r="A1222" s="264"/>
      <c r="B1222" s="183">
        <f t="shared" si="150"/>
        <v>0</v>
      </c>
      <c r="C1222" s="265"/>
      <c r="D1222" s="266"/>
      <c r="E1222" s="267"/>
      <c r="F1222" s="268"/>
      <c r="G1222" s="184">
        <f t="shared" si="151"/>
        <v>0</v>
      </c>
    </row>
    <row r="1223" spans="1:7" ht="20.100000000000001" customHeight="1" x14ac:dyDescent="0.2">
      <c r="A1223" s="264"/>
      <c r="B1223" s="183">
        <f t="shared" si="150"/>
        <v>0</v>
      </c>
      <c r="C1223" s="265"/>
      <c r="D1223" s="266"/>
      <c r="E1223" s="267"/>
      <c r="F1223" s="268"/>
      <c r="G1223" s="184">
        <f t="shared" si="151"/>
        <v>0</v>
      </c>
    </row>
    <row r="1224" spans="1:7" ht="20.100000000000001" customHeight="1" x14ac:dyDescent="0.2">
      <c r="A1224" s="185"/>
      <c r="B1224" s="171"/>
      <c r="C1224" s="171"/>
      <c r="D1224" s="166"/>
      <c r="E1224" s="167"/>
      <c r="F1224" s="186" t="s">
        <v>38</v>
      </c>
      <c r="G1224" s="187">
        <f>SUBTOTAL(9,G1212:G1223)</f>
        <v>0</v>
      </c>
    </row>
    <row r="1225" spans="1:7" ht="20.100000000000001" customHeight="1" x14ac:dyDescent="0.2">
      <c r="A1225" s="185"/>
      <c r="B1225" s="171"/>
      <c r="C1225" s="188" t="s">
        <v>826</v>
      </c>
      <c r="D1225" s="166"/>
      <c r="E1225" s="167"/>
      <c r="F1225" s="168"/>
      <c r="G1225" s="189"/>
    </row>
    <row r="1226" spans="1:7" ht="20.100000000000001" customHeight="1" x14ac:dyDescent="0.2">
      <c r="A1226" s="264"/>
      <c r="B1226" s="183">
        <f t="shared" ref="B1226:B1235" si="152">IF(A1226=0,0,VLOOKUP(A1226,Tabla_Indices,2,FALSE))</f>
        <v>0</v>
      </c>
      <c r="C1226" s="271"/>
      <c r="D1226" s="266"/>
      <c r="E1226" s="267"/>
      <c r="F1226" s="268"/>
      <c r="G1226" s="184">
        <f>ROUND(E1226*F1226,2)</f>
        <v>0</v>
      </c>
    </row>
    <row r="1227" spans="1:7" ht="20.100000000000001" customHeight="1" x14ac:dyDescent="0.2">
      <c r="A1227" s="264"/>
      <c r="B1227" s="183">
        <f t="shared" si="152"/>
        <v>0</v>
      </c>
      <c r="C1227" s="265"/>
      <c r="D1227" s="266"/>
      <c r="E1227" s="267"/>
      <c r="F1227" s="268"/>
      <c r="G1227" s="184">
        <f>ROUND(E1227*F1227,2)</f>
        <v>0</v>
      </c>
    </row>
    <row r="1228" spans="1:7" ht="20.100000000000001" customHeight="1" x14ac:dyDescent="0.2">
      <c r="A1228" s="264"/>
      <c r="B1228" s="183">
        <f t="shared" si="152"/>
        <v>0</v>
      </c>
      <c r="C1228" s="265"/>
      <c r="D1228" s="266"/>
      <c r="E1228" s="267"/>
      <c r="F1228" s="268"/>
      <c r="G1228" s="184">
        <f t="shared" ref="G1228:G1235" si="153">ROUND(E1228*F1228,2)</f>
        <v>0</v>
      </c>
    </row>
    <row r="1229" spans="1:7" ht="20.100000000000001" customHeight="1" x14ac:dyDescent="0.2">
      <c r="A1229" s="264"/>
      <c r="B1229" s="183">
        <f t="shared" si="152"/>
        <v>0</v>
      </c>
      <c r="C1229" s="265"/>
      <c r="D1229" s="266"/>
      <c r="E1229" s="267"/>
      <c r="F1229" s="268"/>
      <c r="G1229" s="184">
        <f t="shared" si="153"/>
        <v>0</v>
      </c>
    </row>
    <row r="1230" spans="1:7" ht="20.100000000000001" customHeight="1" x14ac:dyDescent="0.2">
      <c r="A1230" s="264"/>
      <c r="B1230" s="183">
        <f t="shared" si="152"/>
        <v>0</v>
      </c>
      <c r="C1230" s="265"/>
      <c r="D1230" s="266"/>
      <c r="E1230" s="267"/>
      <c r="F1230" s="268"/>
      <c r="G1230" s="184">
        <f t="shared" si="153"/>
        <v>0</v>
      </c>
    </row>
    <row r="1231" spans="1:7" ht="20.100000000000001" customHeight="1" x14ac:dyDescent="0.2">
      <c r="A1231" s="264"/>
      <c r="B1231" s="183">
        <f t="shared" si="152"/>
        <v>0</v>
      </c>
      <c r="C1231" s="265"/>
      <c r="D1231" s="266"/>
      <c r="E1231" s="267"/>
      <c r="F1231" s="268"/>
      <c r="G1231" s="184">
        <f t="shared" si="153"/>
        <v>0</v>
      </c>
    </row>
    <row r="1232" spans="1:7" ht="20.100000000000001" customHeight="1" x14ac:dyDescent="0.2">
      <c r="A1232" s="264"/>
      <c r="B1232" s="183">
        <f t="shared" si="152"/>
        <v>0</v>
      </c>
      <c r="C1232" s="265"/>
      <c r="D1232" s="266"/>
      <c r="E1232" s="267"/>
      <c r="F1232" s="268"/>
      <c r="G1232" s="184">
        <f t="shared" si="153"/>
        <v>0</v>
      </c>
    </row>
    <row r="1233" spans="1:7" ht="20.100000000000001" customHeight="1" x14ac:dyDescent="0.2">
      <c r="A1233" s="264"/>
      <c r="B1233" s="183">
        <f t="shared" si="152"/>
        <v>0</v>
      </c>
      <c r="C1233" s="265"/>
      <c r="D1233" s="266"/>
      <c r="E1233" s="267"/>
      <c r="F1233" s="268"/>
      <c r="G1233" s="184">
        <f t="shared" si="153"/>
        <v>0</v>
      </c>
    </row>
    <row r="1234" spans="1:7" ht="20.100000000000001" customHeight="1" x14ac:dyDescent="0.2">
      <c r="A1234" s="264"/>
      <c r="B1234" s="183">
        <f t="shared" si="152"/>
        <v>0</v>
      </c>
      <c r="C1234" s="265"/>
      <c r="D1234" s="266"/>
      <c r="E1234" s="267"/>
      <c r="F1234" s="268"/>
      <c r="G1234" s="184">
        <f t="shared" si="153"/>
        <v>0</v>
      </c>
    </row>
    <row r="1235" spans="1:7" ht="20.100000000000001" customHeight="1" x14ac:dyDescent="0.2">
      <c r="A1235" s="264"/>
      <c r="B1235" s="183">
        <f t="shared" si="152"/>
        <v>0</v>
      </c>
      <c r="C1235" s="265"/>
      <c r="D1235" s="266"/>
      <c r="E1235" s="267"/>
      <c r="F1235" s="268"/>
      <c r="G1235" s="184">
        <f t="shared" si="153"/>
        <v>0</v>
      </c>
    </row>
    <row r="1236" spans="1:7" ht="20.100000000000001" customHeight="1" x14ac:dyDescent="0.2">
      <c r="A1236" s="185"/>
      <c r="B1236" s="171"/>
      <c r="C1236" s="171"/>
      <c r="D1236" s="166"/>
      <c r="E1236" s="167"/>
      <c r="F1236" s="186" t="s">
        <v>39</v>
      </c>
      <c r="G1236" s="187">
        <f>SUBTOTAL(9,G1226:G1235)</f>
        <v>0</v>
      </c>
    </row>
    <row r="1237" spans="1:7" ht="20.100000000000001" customHeight="1" x14ac:dyDescent="0.2">
      <c r="A1237" s="185"/>
      <c r="B1237" s="171"/>
      <c r="C1237" s="188" t="s">
        <v>827</v>
      </c>
      <c r="D1237" s="166"/>
      <c r="E1237" s="167"/>
      <c r="F1237" s="171"/>
      <c r="G1237" s="189"/>
    </row>
    <row r="1238" spans="1:7" ht="20.100000000000001" customHeight="1" x14ac:dyDescent="0.2">
      <c r="A1238" s="264"/>
      <c r="B1238" s="183">
        <f t="shared" ref="B1238:B1246" si="154">IF(A1238=0,0,VLOOKUP(A1238,Tabla_Indices,2,FALSE))</f>
        <v>0</v>
      </c>
      <c r="C1238" s="265"/>
      <c r="D1238" s="266"/>
      <c r="E1238" s="267"/>
      <c r="F1238" s="272"/>
      <c r="G1238" s="190">
        <f>ROUND(E1238*F1238,2)</f>
        <v>0</v>
      </c>
    </row>
    <row r="1239" spans="1:7" ht="20.100000000000001" customHeight="1" x14ac:dyDescent="0.2">
      <c r="A1239" s="264"/>
      <c r="B1239" s="183">
        <f t="shared" si="154"/>
        <v>0</v>
      </c>
      <c r="C1239" s="271"/>
      <c r="D1239" s="266"/>
      <c r="E1239" s="267"/>
      <c r="F1239" s="268"/>
      <c r="G1239" s="190">
        <f>ROUND(E1239*F1239,2)</f>
        <v>0</v>
      </c>
    </row>
    <row r="1240" spans="1:7" ht="20.100000000000001" customHeight="1" x14ac:dyDescent="0.2">
      <c r="A1240" s="264"/>
      <c r="B1240" s="183">
        <f t="shared" si="154"/>
        <v>0</v>
      </c>
      <c r="C1240" s="273"/>
      <c r="D1240" s="266"/>
      <c r="E1240" s="267"/>
      <c r="F1240" s="268"/>
      <c r="G1240" s="190">
        <f>ROUND(E1240*F1240,2)</f>
        <v>0</v>
      </c>
    </row>
    <row r="1241" spans="1:7" ht="20.100000000000001" customHeight="1" x14ac:dyDescent="0.2">
      <c r="A1241" s="264"/>
      <c r="B1241" s="183">
        <f t="shared" si="154"/>
        <v>0</v>
      </c>
      <c r="C1241" s="273"/>
      <c r="D1241" s="266"/>
      <c r="E1241" s="267"/>
      <c r="F1241" s="268"/>
      <c r="G1241" s="190">
        <f>ROUND(E1241*F1241,2)</f>
        <v>0</v>
      </c>
    </row>
    <row r="1242" spans="1:7" ht="20.100000000000001" customHeight="1" x14ac:dyDescent="0.2">
      <c r="A1242" s="264"/>
      <c r="B1242" s="183">
        <f t="shared" si="154"/>
        <v>0</v>
      </c>
      <c r="C1242" s="273"/>
      <c r="D1242" s="266"/>
      <c r="E1242" s="267"/>
      <c r="F1242" s="268"/>
      <c r="G1242" s="190">
        <f t="shared" ref="G1242:G1246" si="155">ROUND(E1242*F1242,2)</f>
        <v>0</v>
      </c>
    </row>
    <row r="1243" spans="1:7" ht="20.100000000000001" customHeight="1" x14ac:dyDescent="0.2">
      <c r="A1243" s="264"/>
      <c r="B1243" s="183">
        <f t="shared" si="154"/>
        <v>0</v>
      </c>
      <c r="C1243" s="273"/>
      <c r="D1243" s="266"/>
      <c r="E1243" s="267"/>
      <c r="F1243" s="268"/>
      <c r="G1243" s="190">
        <f t="shared" si="155"/>
        <v>0</v>
      </c>
    </row>
    <row r="1244" spans="1:7" ht="20.100000000000001" customHeight="1" x14ac:dyDescent="0.2">
      <c r="A1244" s="264"/>
      <c r="B1244" s="183">
        <f t="shared" si="154"/>
        <v>0</v>
      </c>
      <c r="C1244" s="265"/>
      <c r="D1244" s="266"/>
      <c r="E1244" s="267"/>
      <c r="F1244" s="268"/>
      <c r="G1244" s="190">
        <f t="shared" si="155"/>
        <v>0</v>
      </c>
    </row>
    <row r="1245" spans="1:7" ht="20.100000000000001" customHeight="1" x14ac:dyDescent="0.2">
      <c r="A1245" s="264"/>
      <c r="B1245" s="183">
        <f t="shared" si="154"/>
        <v>0</v>
      </c>
      <c r="C1245" s="265"/>
      <c r="D1245" s="266"/>
      <c r="E1245" s="267"/>
      <c r="F1245" s="268"/>
      <c r="G1245" s="190">
        <f t="shared" si="155"/>
        <v>0</v>
      </c>
    </row>
    <row r="1246" spans="1:7" ht="20.100000000000001" customHeight="1" x14ac:dyDescent="0.2">
      <c r="A1246" s="264"/>
      <c r="B1246" s="183">
        <f t="shared" si="154"/>
        <v>0</v>
      </c>
      <c r="C1246" s="265"/>
      <c r="D1246" s="266"/>
      <c r="E1246" s="267"/>
      <c r="F1246" s="268"/>
      <c r="G1246" s="190">
        <f t="shared" si="155"/>
        <v>0</v>
      </c>
    </row>
    <row r="1247" spans="1:7" ht="20.100000000000001" customHeight="1" x14ac:dyDescent="0.2">
      <c r="A1247" s="191"/>
      <c r="B1247" s="166"/>
      <c r="C1247" s="171"/>
      <c r="D1247" s="166"/>
      <c r="E1247" s="167"/>
      <c r="F1247" s="186" t="s">
        <v>40</v>
      </c>
      <c r="G1247" s="187">
        <f>SUBTOTAL(9,G1238:G1246)</f>
        <v>0</v>
      </c>
    </row>
    <row r="1248" spans="1:7" ht="20.100000000000001" customHeight="1" thickBot="1" x14ac:dyDescent="0.25">
      <c r="A1248" s="192"/>
      <c r="B1248" s="193"/>
      <c r="C1248" s="194"/>
      <c r="D1248" s="193"/>
      <c r="E1248" s="195"/>
      <c r="F1248" s="196"/>
      <c r="G1248" s="197"/>
    </row>
    <row r="1249" spans="1:7" ht="20.100000000000001" customHeight="1" thickBot="1" x14ac:dyDescent="0.25">
      <c r="A1249" s="246" t="str">
        <f>B1207</f>
        <v>13-1</v>
      </c>
      <c r="B1249" s="244" t="str">
        <f>C1207</f>
        <v>Piso granítico (0,30x0,30)</v>
      </c>
      <c r="C1249" s="198"/>
      <c r="D1249" s="198" t="s">
        <v>41</v>
      </c>
      <c r="E1249" s="199"/>
      <c r="F1249" s="200" t="s">
        <v>42</v>
      </c>
      <c r="G1249" s="201">
        <f>SUBTOTAL(9,G1212:G1248)</f>
        <v>0</v>
      </c>
    </row>
    <row r="1250" spans="1:7" ht="20.100000000000001" customHeight="1" thickTop="1" thickBot="1" x14ac:dyDescent="0.25"/>
    <row r="1251" spans="1:7" ht="20.100000000000001" customHeight="1" thickTop="1" x14ac:dyDescent="0.2">
      <c r="A1251" s="338" t="s">
        <v>44</v>
      </c>
      <c r="B1251" s="339"/>
      <c r="C1251" s="339"/>
      <c r="D1251" s="339"/>
      <c r="E1251" s="339"/>
      <c r="F1251" s="339"/>
      <c r="G1251" s="340"/>
    </row>
    <row r="1252" spans="1:7" ht="20.100000000000001" customHeight="1" x14ac:dyDescent="0.2">
      <c r="A1252" s="156" t="s">
        <v>823</v>
      </c>
      <c r="B1252" s="157" t="str">
        <f>Comitente</f>
        <v>DIRECCIÓN ARQUITECTURA</v>
      </c>
      <c r="C1252" s="158"/>
      <c r="D1252" s="159"/>
      <c r="E1252" s="159"/>
      <c r="F1252" s="160"/>
      <c r="G1252" s="161"/>
    </row>
    <row r="1253" spans="1:7" ht="20.100000000000001" customHeight="1" x14ac:dyDescent="0.2">
      <c r="A1253" s="156" t="s">
        <v>824</v>
      </c>
      <c r="B1253" s="157">
        <f>Contratista</f>
        <v>0</v>
      </c>
      <c r="C1253" s="162"/>
      <c r="D1253" s="162"/>
      <c r="E1253" s="162"/>
      <c r="F1253" s="157"/>
      <c r="G1253" s="163"/>
    </row>
    <row r="1254" spans="1:7" ht="20.100000000000001" customHeight="1" x14ac:dyDescent="0.2">
      <c r="A1254" s="156" t="s">
        <v>31</v>
      </c>
      <c r="B1254" s="157" t="str">
        <f>Obra</f>
        <v>ESCUELA DE CINE</v>
      </c>
      <c r="C1254" s="162"/>
      <c r="D1254" s="162"/>
      <c r="E1254" s="162"/>
      <c r="F1254" s="157" t="s">
        <v>45</v>
      </c>
      <c r="G1254" s="163">
        <f>Fecha_Base</f>
        <v>42969</v>
      </c>
    </row>
    <row r="1255" spans="1:7" ht="20.100000000000001" customHeight="1" x14ac:dyDescent="0.2">
      <c r="A1255" s="164" t="s">
        <v>822</v>
      </c>
      <c r="B1255" s="165" t="str">
        <f>Ubicación</f>
        <v>CALLE 25 DE MAYO</v>
      </c>
      <c r="C1255" s="165"/>
      <c r="D1255" s="166"/>
      <c r="E1255" s="167"/>
      <c r="F1255" s="168"/>
      <c r="G1255" s="169"/>
    </row>
    <row r="1256" spans="1:7" ht="20.100000000000001" customHeight="1" x14ac:dyDescent="0.2">
      <c r="A1256" s="164" t="s">
        <v>46</v>
      </c>
      <c r="B1256" s="274">
        <v>13</v>
      </c>
      <c r="C1256" s="171" t="str">
        <f>IF(B1256="","",VLOOKUP(B1256,Computo_Presupuesto,2,FALSE))</f>
        <v>PISOS, ZOCALOS, UMBRALES Y ANTEPECHOS</v>
      </c>
      <c r="D1256" s="172"/>
      <c r="E1256" s="167"/>
      <c r="F1256" s="168"/>
      <c r="G1256" s="169"/>
    </row>
    <row r="1257" spans="1:7" ht="20.100000000000001" customHeight="1" x14ac:dyDescent="0.2">
      <c r="A1257" s="164" t="s">
        <v>32</v>
      </c>
      <c r="B1257" s="250" t="s">
        <v>1620</v>
      </c>
      <c r="C1257" s="171" t="str">
        <f>IF(B1257=0,"",VLOOKUP(B1257,Computo_Presupuesto,2,FALSE))</f>
        <v>Piso cemento alisado</v>
      </c>
      <c r="D1257" s="166"/>
      <c r="E1257" s="167"/>
      <c r="F1257" s="165" t="s">
        <v>33</v>
      </c>
      <c r="G1257" s="173" t="str">
        <f>IF(B1257=0,"",VLOOKUP(B1257,Computo_Presupuesto,4,FALSE))</f>
        <v>m2</v>
      </c>
    </row>
    <row r="1258" spans="1:7" ht="20.100000000000001" customHeight="1" x14ac:dyDescent="0.2">
      <c r="A1258" s="164"/>
      <c r="B1258" s="165"/>
      <c r="C1258" s="171"/>
      <c r="D1258" s="166"/>
      <c r="E1258" s="167"/>
      <c r="F1258" s="171"/>
      <c r="G1258" s="174"/>
    </row>
    <row r="1259" spans="1:7" ht="20.100000000000001" customHeight="1" x14ac:dyDescent="0.2">
      <c r="A1259" s="341" t="s">
        <v>685</v>
      </c>
      <c r="B1259" s="342"/>
      <c r="C1259" s="343" t="s">
        <v>0</v>
      </c>
      <c r="D1259" s="343" t="s">
        <v>34</v>
      </c>
      <c r="E1259" s="344" t="s">
        <v>35</v>
      </c>
      <c r="F1259" s="345" t="s">
        <v>36</v>
      </c>
      <c r="G1259" s="346" t="s">
        <v>37</v>
      </c>
    </row>
    <row r="1260" spans="1:7" s="15" customFormat="1" ht="20.100000000000001" customHeight="1" x14ac:dyDescent="0.2">
      <c r="A1260" s="175" t="s">
        <v>686</v>
      </c>
      <c r="B1260" s="176" t="s">
        <v>687</v>
      </c>
      <c r="C1260" s="343"/>
      <c r="D1260" s="343"/>
      <c r="E1260" s="344"/>
      <c r="F1260" s="345"/>
      <c r="G1260" s="346"/>
    </row>
    <row r="1261" spans="1:7" ht="20.100000000000001" customHeight="1" x14ac:dyDescent="0.2">
      <c r="A1261" s="263"/>
      <c r="B1261" s="177"/>
      <c r="C1261" s="178" t="s">
        <v>825</v>
      </c>
      <c r="D1261" s="179"/>
      <c r="E1261" s="180"/>
      <c r="F1261" s="181"/>
      <c r="G1261" s="182"/>
    </row>
    <row r="1262" spans="1:7" ht="20.100000000000001" customHeight="1" x14ac:dyDescent="0.2">
      <c r="A1262" s="264"/>
      <c r="B1262" s="183">
        <f t="shared" ref="B1262:B1273" si="156">IF(A1262=0,0,VLOOKUP(A1262,Tabla_Indices,2,FALSE))</f>
        <v>0</v>
      </c>
      <c r="C1262" s="265"/>
      <c r="D1262" s="266"/>
      <c r="E1262" s="267"/>
      <c r="F1262" s="268"/>
      <c r="G1262" s="184">
        <f>ROUND(E1262*F1262,2)</f>
        <v>0</v>
      </c>
    </row>
    <row r="1263" spans="1:7" ht="20.100000000000001" customHeight="1" x14ac:dyDescent="0.2">
      <c r="A1263" s="269"/>
      <c r="B1263" s="183">
        <f t="shared" si="156"/>
        <v>0</v>
      </c>
      <c r="C1263" s="265"/>
      <c r="D1263" s="266"/>
      <c r="E1263" s="267"/>
      <c r="F1263" s="268"/>
      <c r="G1263" s="184">
        <f t="shared" ref="G1263:G1273" si="157">ROUND(E1263*F1263,2)</f>
        <v>0</v>
      </c>
    </row>
    <row r="1264" spans="1:7" ht="20.100000000000001" customHeight="1" x14ac:dyDescent="0.2">
      <c r="A1264" s="264"/>
      <c r="B1264" s="183">
        <f t="shared" si="156"/>
        <v>0</v>
      </c>
      <c r="C1264" s="265"/>
      <c r="D1264" s="266"/>
      <c r="E1264" s="267"/>
      <c r="F1264" s="268"/>
      <c r="G1264" s="184">
        <f t="shared" si="157"/>
        <v>0</v>
      </c>
    </row>
    <row r="1265" spans="1:7" ht="20.100000000000001" customHeight="1" x14ac:dyDescent="0.2">
      <c r="A1265" s="264"/>
      <c r="B1265" s="183">
        <f t="shared" si="156"/>
        <v>0</v>
      </c>
      <c r="C1265" s="265"/>
      <c r="D1265" s="266"/>
      <c r="E1265" s="267"/>
      <c r="F1265" s="268"/>
      <c r="G1265" s="184">
        <f t="shared" si="157"/>
        <v>0</v>
      </c>
    </row>
    <row r="1266" spans="1:7" ht="20.100000000000001" customHeight="1" x14ac:dyDescent="0.2">
      <c r="A1266" s="264"/>
      <c r="B1266" s="183">
        <f t="shared" si="156"/>
        <v>0</v>
      </c>
      <c r="C1266" s="265"/>
      <c r="D1266" s="266"/>
      <c r="E1266" s="270"/>
      <c r="F1266" s="268"/>
      <c r="G1266" s="184">
        <f t="shared" si="157"/>
        <v>0</v>
      </c>
    </row>
    <row r="1267" spans="1:7" ht="20.100000000000001" customHeight="1" x14ac:dyDescent="0.2">
      <c r="A1267" s="264"/>
      <c r="B1267" s="183">
        <f t="shared" si="156"/>
        <v>0</v>
      </c>
      <c r="C1267" s="265"/>
      <c r="D1267" s="266"/>
      <c r="E1267" s="270"/>
      <c r="F1267" s="268"/>
      <c r="G1267" s="184">
        <f t="shared" si="157"/>
        <v>0</v>
      </c>
    </row>
    <row r="1268" spans="1:7" ht="20.100000000000001" customHeight="1" x14ac:dyDescent="0.2">
      <c r="A1268" s="264"/>
      <c r="B1268" s="183">
        <f t="shared" si="156"/>
        <v>0</v>
      </c>
      <c r="C1268" s="265"/>
      <c r="D1268" s="266"/>
      <c r="E1268" s="267"/>
      <c r="F1268" s="268"/>
      <c r="G1268" s="184">
        <f t="shared" si="157"/>
        <v>0</v>
      </c>
    </row>
    <row r="1269" spans="1:7" ht="20.100000000000001" customHeight="1" x14ac:dyDescent="0.2">
      <c r="A1269" s="264"/>
      <c r="B1269" s="183">
        <f t="shared" si="156"/>
        <v>0</v>
      </c>
      <c r="C1269" s="265"/>
      <c r="D1269" s="266"/>
      <c r="E1269" s="267"/>
      <c r="F1269" s="268"/>
      <c r="G1269" s="184">
        <f t="shared" si="157"/>
        <v>0</v>
      </c>
    </row>
    <row r="1270" spans="1:7" ht="20.100000000000001" customHeight="1" x14ac:dyDescent="0.2">
      <c r="A1270" s="264"/>
      <c r="B1270" s="183">
        <f t="shared" si="156"/>
        <v>0</v>
      </c>
      <c r="C1270" s="265"/>
      <c r="D1270" s="266"/>
      <c r="E1270" s="267"/>
      <c r="F1270" s="268"/>
      <c r="G1270" s="184">
        <f t="shared" si="157"/>
        <v>0</v>
      </c>
    </row>
    <row r="1271" spans="1:7" ht="20.100000000000001" customHeight="1" x14ac:dyDescent="0.2">
      <c r="A1271" s="264"/>
      <c r="B1271" s="183">
        <f t="shared" si="156"/>
        <v>0</v>
      </c>
      <c r="C1271" s="265"/>
      <c r="D1271" s="266"/>
      <c r="E1271" s="267"/>
      <c r="F1271" s="268"/>
      <c r="G1271" s="184">
        <f t="shared" si="157"/>
        <v>0</v>
      </c>
    </row>
    <row r="1272" spans="1:7" ht="20.100000000000001" customHeight="1" x14ac:dyDescent="0.2">
      <c r="A1272" s="264"/>
      <c r="B1272" s="183">
        <f t="shared" si="156"/>
        <v>0</v>
      </c>
      <c r="C1272" s="265"/>
      <c r="D1272" s="266"/>
      <c r="E1272" s="267"/>
      <c r="F1272" s="268"/>
      <c r="G1272" s="184">
        <f t="shared" si="157"/>
        <v>0</v>
      </c>
    </row>
    <row r="1273" spans="1:7" ht="20.100000000000001" customHeight="1" x14ac:dyDescent="0.2">
      <c r="A1273" s="264"/>
      <c r="B1273" s="183">
        <f t="shared" si="156"/>
        <v>0</v>
      </c>
      <c r="C1273" s="265"/>
      <c r="D1273" s="266"/>
      <c r="E1273" s="267"/>
      <c r="F1273" s="268"/>
      <c r="G1273" s="184">
        <f t="shared" si="157"/>
        <v>0</v>
      </c>
    </row>
    <row r="1274" spans="1:7" ht="20.100000000000001" customHeight="1" x14ac:dyDescent="0.2">
      <c r="A1274" s="185"/>
      <c r="B1274" s="171"/>
      <c r="C1274" s="171"/>
      <c r="D1274" s="166"/>
      <c r="E1274" s="167"/>
      <c r="F1274" s="186" t="s">
        <v>38</v>
      </c>
      <c r="G1274" s="187">
        <f>SUBTOTAL(9,G1262:G1273)</f>
        <v>0</v>
      </c>
    </row>
    <row r="1275" spans="1:7" ht="20.100000000000001" customHeight="1" x14ac:dyDescent="0.2">
      <c r="A1275" s="185"/>
      <c r="B1275" s="171"/>
      <c r="C1275" s="188" t="s">
        <v>826</v>
      </c>
      <c r="D1275" s="166"/>
      <c r="E1275" s="167"/>
      <c r="F1275" s="168"/>
      <c r="G1275" s="189"/>
    </row>
    <row r="1276" spans="1:7" ht="20.100000000000001" customHeight="1" x14ac:dyDescent="0.2">
      <c r="A1276" s="264"/>
      <c r="B1276" s="183">
        <f t="shared" ref="B1276:B1285" si="158">IF(A1276=0,0,VLOOKUP(A1276,Tabla_Indices,2,FALSE))</f>
        <v>0</v>
      </c>
      <c r="C1276" s="271"/>
      <c r="D1276" s="266"/>
      <c r="E1276" s="267"/>
      <c r="F1276" s="268"/>
      <c r="G1276" s="184">
        <f>ROUND(E1276*F1276,2)</f>
        <v>0</v>
      </c>
    </row>
    <row r="1277" spans="1:7" ht="20.100000000000001" customHeight="1" x14ac:dyDescent="0.2">
      <c r="A1277" s="264"/>
      <c r="B1277" s="183">
        <f t="shared" si="158"/>
        <v>0</v>
      </c>
      <c r="C1277" s="265"/>
      <c r="D1277" s="266"/>
      <c r="E1277" s="267"/>
      <c r="F1277" s="268"/>
      <c r="G1277" s="184">
        <f>ROUND(E1277*F1277,2)</f>
        <v>0</v>
      </c>
    </row>
    <row r="1278" spans="1:7" ht="20.100000000000001" customHeight="1" x14ac:dyDescent="0.2">
      <c r="A1278" s="264"/>
      <c r="B1278" s="183">
        <f t="shared" si="158"/>
        <v>0</v>
      </c>
      <c r="C1278" s="265"/>
      <c r="D1278" s="266"/>
      <c r="E1278" s="267"/>
      <c r="F1278" s="268"/>
      <c r="G1278" s="184">
        <f t="shared" ref="G1278:G1285" si="159">ROUND(E1278*F1278,2)</f>
        <v>0</v>
      </c>
    </row>
    <row r="1279" spans="1:7" ht="20.100000000000001" customHeight="1" x14ac:dyDescent="0.2">
      <c r="A1279" s="264"/>
      <c r="B1279" s="183">
        <f t="shared" si="158"/>
        <v>0</v>
      </c>
      <c r="C1279" s="265"/>
      <c r="D1279" s="266"/>
      <c r="E1279" s="267"/>
      <c r="F1279" s="268"/>
      <c r="G1279" s="184">
        <f t="shared" si="159"/>
        <v>0</v>
      </c>
    </row>
    <row r="1280" spans="1:7" ht="20.100000000000001" customHeight="1" x14ac:dyDescent="0.2">
      <c r="A1280" s="264"/>
      <c r="B1280" s="183">
        <f t="shared" si="158"/>
        <v>0</v>
      </c>
      <c r="C1280" s="265"/>
      <c r="D1280" s="266"/>
      <c r="E1280" s="267"/>
      <c r="F1280" s="268"/>
      <c r="G1280" s="184">
        <f t="shared" si="159"/>
        <v>0</v>
      </c>
    </row>
    <row r="1281" spans="1:7" ht="20.100000000000001" customHeight="1" x14ac:dyDescent="0.2">
      <c r="A1281" s="264"/>
      <c r="B1281" s="183">
        <f t="shared" si="158"/>
        <v>0</v>
      </c>
      <c r="C1281" s="265"/>
      <c r="D1281" s="266"/>
      <c r="E1281" s="267"/>
      <c r="F1281" s="268"/>
      <c r="G1281" s="184">
        <f t="shared" si="159"/>
        <v>0</v>
      </c>
    </row>
    <row r="1282" spans="1:7" ht="20.100000000000001" customHeight="1" x14ac:dyDescent="0.2">
      <c r="A1282" s="264"/>
      <c r="B1282" s="183">
        <f t="shared" si="158"/>
        <v>0</v>
      </c>
      <c r="C1282" s="265"/>
      <c r="D1282" s="266"/>
      <c r="E1282" s="267"/>
      <c r="F1282" s="268"/>
      <c r="G1282" s="184">
        <f t="shared" si="159"/>
        <v>0</v>
      </c>
    </row>
    <row r="1283" spans="1:7" ht="20.100000000000001" customHeight="1" x14ac:dyDescent="0.2">
      <c r="A1283" s="264"/>
      <c r="B1283" s="183">
        <f t="shared" si="158"/>
        <v>0</v>
      </c>
      <c r="C1283" s="265"/>
      <c r="D1283" s="266"/>
      <c r="E1283" s="267"/>
      <c r="F1283" s="268"/>
      <c r="G1283" s="184">
        <f t="shared" si="159"/>
        <v>0</v>
      </c>
    </row>
    <row r="1284" spans="1:7" ht="20.100000000000001" customHeight="1" x14ac:dyDescent="0.2">
      <c r="A1284" s="264"/>
      <c r="B1284" s="183">
        <f t="shared" si="158"/>
        <v>0</v>
      </c>
      <c r="C1284" s="265"/>
      <c r="D1284" s="266"/>
      <c r="E1284" s="267"/>
      <c r="F1284" s="268"/>
      <c r="G1284" s="184">
        <f t="shared" si="159"/>
        <v>0</v>
      </c>
    </row>
    <row r="1285" spans="1:7" ht="20.100000000000001" customHeight="1" x14ac:dyDescent="0.2">
      <c r="A1285" s="264"/>
      <c r="B1285" s="183">
        <f t="shared" si="158"/>
        <v>0</v>
      </c>
      <c r="C1285" s="265"/>
      <c r="D1285" s="266"/>
      <c r="E1285" s="267"/>
      <c r="F1285" s="268"/>
      <c r="G1285" s="184">
        <f t="shared" si="159"/>
        <v>0</v>
      </c>
    </row>
    <row r="1286" spans="1:7" ht="20.100000000000001" customHeight="1" x14ac:dyDescent="0.2">
      <c r="A1286" s="185"/>
      <c r="B1286" s="171"/>
      <c r="C1286" s="171"/>
      <c r="D1286" s="166"/>
      <c r="E1286" s="167"/>
      <c r="F1286" s="186" t="s">
        <v>39</v>
      </c>
      <c r="G1286" s="187">
        <f>SUBTOTAL(9,G1276:G1285)</f>
        <v>0</v>
      </c>
    </row>
    <row r="1287" spans="1:7" ht="20.100000000000001" customHeight="1" x14ac:dyDescent="0.2">
      <c r="A1287" s="185"/>
      <c r="B1287" s="171"/>
      <c r="C1287" s="188" t="s">
        <v>827</v>
      </c>
      <c r="D1287" s="166"/>
      <c r="E1287" s="167"/>
      <c r="F1287" s="171"/>
      <c r="G1287" s="189"/>
    </row>
    <row r="1288" spans="1:7" ht="20.100000000000001" customHeight="1" x14ac:dyDescent="0.2">
      <c r="A1288" s="264"/>
      <c r="B1288" s="183">
        <f t="shared" ref="B1288:B1296" si="160">IF(A1288=0,0,VLOOKUP(A1288,Tabla_Indices,2,FALSE))</f>
        <v>0</v>
      </c>
      <c r="C1288" s="265"/>
      <c r="D1288" s="266"/>
      <c r="E1288" s="267"/>
      <c r="F1288" s="272"/>
      <c r="G1288" s="190">
        <f>ROUND(E1288*F1288,2)</f>
        <v>0</v>
      </c>
    </row>
    <row r="1289" spans="1:7" ht="20.100000000000001" customHeight="1" x14ac:dyDescent="0.2">
      <c r="A1289" s="264"/>
      <c r="B1289" s="183">
        <f t="shared" si="160"/>
        <v>0</v>
      </c>
      <c r="C1289" s="271"/>
      <c r="D1289" s="266"/>
      <c r="E1289" s="267"/>
      <c r="F1289" s="268"/>
      <c r="G1289" s="190">
        <f>ROUND(E1289*F1289,2)</f>
        <v>0</v>
      </c>
    </row>
    <row r="1290" spans="1:7" ht="20.100000000000001" customHeight="1" x14ac:dyDescent="0.2">
      <c r="A1290" s="264"/>
      <c r="B1290" s="183">
        <f t="shared" si="160"/>
        <v>0</v>
      </c>
      <c r="C1290" s="273"/>
      <c r="D1290" s="266"/>
      <c r="E1290" s="267"/>
      <c r="F1290" s="268"/>
      <c r="G1290" s="190">
        <f>ROUND(E1290*F1290,2)</f>
        <v>0</v>
      </c>
    </row>
    <row r="1291" spans="1:7" ht="20.100000000000001" customHeight="1" x14ac:dyDescent="0.2">
      <c r="A1291" s="264"/>
      <c r="B1291" s="183">
        <f t="shared" si="160"/>
        <v>0</v>
      </c>
      <c r="C1291" s="273"/>
      <c r="D1291" s="266"/>
      <c r="E1291" s="267"/>
      <c r="F1291" s="268"/>
      <c r="G1291" s="190">
        <f>ROUND(E1291*F1291,2)</f>
        <v>0</v>
      </c>
    </row>
    <row r="1292" spans="1:7" ht="20.100000000000001" customHeight="1" x14ac:dyDescent="0.2">
      <c r="A1292" s="264"/>
      <c r="B1292" s="183">
        <f t="shared" si="160"/>
        <v>0</v>
      </c>
      <c r="C1292" s="273"/>
      <c r="D1292" s="266"/>
      <c r="E1292" s="267"/>
      <c r="F1292" s="268"/>
      <c r="G1292" s="190">
        <f t="shared" ref="G1292:G1296" si="161">ROUND(E1292*F1292,2)</f>
        <v>0</v>
      </c>
    </row>
    <row r="1293" spans="1:7" ht="20.100000000000001" customHeight="1" x14ac:dyDescent="0.2">
      <c r="A1293" s="264"/>
      <c r="B1293" s="183">
        <f t="shared" si="160"/>
        <v>0</v>
      </c>
      <c r="C1293" s="273"/>
      <c r="D1293" s="266"/>
      <c r="E1293" s="267"/>
      <c r="F1293" s="268"/>
      <c r="G1293" s="190">
        <f t="shared" si="161"/>
        <v>0</v>
      </c>
    </row>
    <row r="1294" spans="1:7" ht="20.100000000000001" customHeight="1" x14ac:dyDescent="0.2">
      <c r="A1294" s="264"/>
      <c r="B1294" s="183">
        <f t="shared" si="160"/>
        <v>0</v>
      </c>
      <c r="C1294" s="265"/>
      <c r="D1294" s="266"/>
      <c r="E1294" s="267"/>
      <c r="F1294" s="268"/>
      <c r="G1294" s="190">
        <f t="shared" si="161"/>
        <v>0</v>
      </c>
    </row>
    <row r="1295" spans="1:7" ht="20.100000000000001" customHeight="1" x14ac:dyDescent="0.2">
      <c r="A1295" s="264"/>
      <c r="B1295" s="183">
        <f t="shared" si="160"/>
        <v>0</v>
      </c>
      <c r="C1295" s="265"/>
      <c r="D1295" s="266"/>
      <c r="E1295" s="267"/>
      <c r="F1295" s="268"/>
      <c r="G1295" s="190">
        <f t="shared" si="161"/>
        <v>0</v>
      </c>
    </row>
    <row r="1296" spans="1:7" ht="20.100000000000001" customHeight="1" x14ac:dyDescent="0.2">
      <c r="A1296" s="264"/>
      <c r="B1296" s="183">
        <f t="shared" si="160"/>
        <v>0</v>
      </c>
      <c r="C1296" s="265"/>
      <c r="D1296" s="266"/>
      <c r="E1296" s="267"/>
      <c r="F1296" s="268"/>
      <c r="G1296" s="190">
        <f t="shared" si="161"/>
        <v>0</v>
      </c>
    </row>
    <row r="1297" spans="1:7" ht="20.100000000000001" customHeight="1" x14ac:dyDescent="0.2">
      <c r="A1297" s="245"/>
      <c r="B1297" s="166"/>
      <c r="C1297" s="171"/>
      <c r="D1297" s="166"/>
      <c r="E1297" s="167"/>
      <c r="F1297" s="186" t="s">
        <v>40</v>
      </c>
      <c r="G1297" s="187">
        <f>SUBTOTAL(9,G1288:G1296)</f>
        <v>0</v>
      </c>
    </row>
    <row r="1298" spans="1:7" ht="20.100000000000001" customHeight="1" thickBot="1" x14ac:dyDescent="0.25">
      <c r="A1298" s="192"/>
      <c r="B1298" s="193"/>
      <c r="C1298" s="194"/>
      <c r="D1298" s="193"/>
      <c r="E1298" s="195"/>
      <c r="F1298" s="196"/>
      <c r="G1298" s="197"/>
    </row>
    <row r="1299" spans="1:7" ht="20.100000000000001" customHeight="1" thickBot="1" x14ac:dyDescent="0.25">
      <c r="A1299" s="246" t="str">
        <f>B1257</f>
        <v>13-2</v>
      </c>
      <c r="B1299" s="244" t="str">
        <f>C1257</f>
        <v>Piso cemento alisado</v>
      </c>
      <c r="C1299" s="198"/>
      <c r="D1299" s="198" t="s">
        <v>41</v>
      </c>
      <c r="E1299" s="199"/>
      <c r="F1299" s="200" t="s">
        <v>42</v>
      </c>
      <c r="G1299" s="201">
        <f>SUBTOTAL(9,G1262:G1298)</f>
        <v>0</v>
      </c>
    </row>
    <row r="1300" spans="1:7" ht="20.100000000000001" customHeight="1" thickTop="1" thickBot="1" x14ac:dyDescent="0.25"/>
    <row r="1301" spans="1:7" ht="20.100000000000001" customHeight="1" thickTop="1" x14ac:dyDescent="0.2">
      <c r="A1301" s="338" t="s">
        <v>44</v>
      </c>
      <c r="B1301" s="339"/>
      <c r="C1301" s="339"/>
      <c r="D1301" s="339"/>
      <c r="E1301" s="339"/>
      <c r="F1301" s="339"/>
      <c r="G1301" s="340"/>
    </row>
    <row r="1302" spans="1:7" ht="20.100000000000001" customHeight="1" x14ac:dyDescent="0.2">
      <c r="A1302" s="156" t="s">
        <v>823</v>
      </c>
      <c r="B1302" s="157" t="str">
        <f>Comitente</f>
        <v>DIRECCIÓN ARQUITECTURA</v>
      </c>
      <c r="C1302" s="158"/>
      <c r="D1302" s="159"/>
      <c r="E1302" s="159"/>
      <c r="F1302" s="160"/>
      <c r="G1302" s="161"/>
    </row>
    <row r="1303" spans="1:7" ht="20.100000000000001" customHeight="1" x14ac:dyDescent="0.2">
      <c r="A1303" s="156" t="s">
        <v>824</v>
      </c>
      <c r="B1303" s="157">
        <f>Contratista</f>
        <v>0</v>
      </c>
      <c r="C1303" s="162"/>
      <c r="D1303" s="162"/>
      <c r="E1303" s="162"/>
      <c r="F1303" s="157"/>
      <c r="G1303" s="163"/>
    </row>
    <row r="1304" spans="1:7" ht="20.100000000000001" customHeight="1" x14ac:dyDescent="0.2">
      <c r="A1304" s="156" t="s">
        <v>31</v>
      </c>
      <c r="B1304" s="157" t="str">
        <f>Obra</f>
        <v>ESCUELA DE CINE</v>
      </c>
      <c r="C1304" s="162"/>
      <c r="D1304" s="162"/>
      <c r="E1304" s="162"/>
      <c r="F1304" s="157" t="s">
        <v>45</v>
      </c>
      <c r="G1304" s="163">
        <f>Fecha_Base</f>
        <v>42969</v>
      </c>
    </row>
    <row r="1305" spans="1:7" ht="20.100000000000001" customHeight="1" x14ac:dyDescent="0.2">
      <c r="A1305" s="164" t="s">
        <v>822</v>
      </c>
      <c r="B1305" s="165" t="str">
        <f>Ubicación</f>
        <v>CALLE 25 DE MAYO</v>
      </c>
      <c r="C1305" s="165"/>
      <c r="D1305" s="166"/>
      <c r="E1305" s="167"/>
      <c r="F1305" s="168"/>
      <c r="G1305" s="169"/>
    </row>
    <row r="1306" spans="1:7" ht="20.100000000000001" customHeight="1" x14ac:dyDescent="0.2">
      <c r="A1306" s="164" t="s">
        <v>46</v>
      </c>
      <c r="B1306" s="274">
        <v>13</v>
      </c>
      <c r="C1306" s="171" t="str">
        <f>IF(B1306="","",VLOOKUP(B1306,Computo_Presupuesto,2,FALSE))</f>
        <v>PISOS, ZOCALOS, UMBRALES Y ANTEPECHOS</v>
      </c>
      <c r="D1306" s="172"/>
      <c r="E1306" s="167"/>
      <c r="F1306" s="168"/>
      <c r="G1306" s="169"/>
    </row>
    <row r="1307" spans="1:7" ht="20.100000000000001" customHeight="1" x14ac:dyDescent="0.2">
      <c r="A1307" s="164" t="s">
        <v>32</v>
      </c>
      <c r="B1307" s="250" t="s">
        <v>1621</v>
      </c>
      <c r="C1307" s="171" t="str">
        <f>IF(B1307=0,"",VLOOKUP(B1307,Computo_Presupuesto,2,FALSE))</f>
        <v>Zócalo de madera</v>
      </c>
      <c r="D1307" s="166"/>
      <c r="E1307" s="167"/>
      <c r="F1307" s="165" t="s">
        <v>33</v>
      </c>
      <c r="G1307" s="173" t="str">
        <f>IF(B1307=0,"",VLOOKUP(B1307,Computo_Presupuesto,4,FALSE))</f>
        <v>ml</v>
      </c>
    </row>
    <row r="1308" spans="1:7" ht="20.100000000000001" customHeight="1" x14ac:dyDescent="0.2">
      <c r="A1308" s="164"/>
      <c r="B1308" s="165"/>
      <c r="C1308" s="171"/>
      <c r="D1308" s="166"/>
      <c r="E1308" s="167"/>
      <c r="F1308" s="171"/>
      <c r="G1308" s="174"/>
    </row>
    <row r="1309" spans="1:7" ht="20.100000000000001" customHeight="1" x14ac:dyDescent="0.2">
      <c r="A1309" s="341" t="s">
        <v>685</v>
      </c>
      <c r="B1309" s="342"/>
      <c r="C1309" s="343" t="s">
        <v>0</v>
      </c>
      <c r="D1309" s="343" t="s">
        <v>34</v>
      </c>
      <c r="E1309" s="344" t="s">
        <v>35</v>
      </c>
      <c r="F1309" s="345" t="s">
        <v>36</v>
      </c>
      <c r="G1309" s="346" t="s">
        <v>37</v>
      </c>
    </row>
    <row r="1310" spans="1:7" ht="20.100000000000001" customHeight="1" x14ac:dyDescent="0.2">
      <c r="A1310" s="175" t="s">
        <v>686</v>
      </c>
      <c r="B1310" s="176" t="s">
        <v>687</v>
      </c>
      <c r="C1310" s="343"/>
      <c r="D1310" s="343"/>
      <c r="E1310" s="344"/>
      <c r="F1310" s="345"/>
      <c r="G1310" s="346"/>
    </row>
    <row r="1311" spans="1:7" ht="20.100000000000001" customHeight="1" x14ac:dyDescent="0.2">
      <c r="A1311" s="263"/>
      <c r="B1311" s="177"/>
      <c r="C1311" s="178" t="s">
        <v>825</v>
      </c>
      <c r="D1311" s="179"/>
      <c r="E1311" s="180"/>
      <c r="F1311" s="181"/>
      <c r="G1311" s="182"/>
    </row>
    <row r="1312" spans="1:7" ht="20.100000000000001" customHeight="1" x14ac:dyDescent="0.2">
      <c r="A1312" s="264"/>
      <c r="B1312" s="183">
        <f t="shared" ref="B1312:B1323" si="162">IF(A1312=0,0,VLOOKUP(A1312,Tabla_Indices,2,FALSE))</f>
        <v>0</v>
      </c>
      <c r="C1312" s="265"/>
      <c r="D1312" s="266"/>
      <c r="E1312" s="267"/>
      <c r="F1312" s="268"/>
      <c r="G1312" s="184">
        <f>ROUND(E1312*F1312,2)</f>
        <v>0</v>
      </c>
    </row>
    <row r="1313" spans="1:7" ht="20.100000000000001" customHeight="1" x14ac:dyDescent="0.2">
      <c r="A1313" s="269"/>
      <c r="B1313" s="183">
        <f t="shared" si="162"/>
        <v>0</v>
      </c>
      <c r="C1313" s="265"/>
      <c r="D1313" s="266"/>
      <c r="E1313" s="267"/>
      <c r="F1313" s="268"/>
      <c r="G1313" s="184">
        <f t="shared" ref="G1313:G1323" si="163">ROUND(E1313*F1313,2)</f>
        <v>0</v>
      </c>
    </row>
    <row r="1314" spans="1:7" ht="20.100000000000001" customHeight="1" x14ac:dyDescent="0.2">
      <c r="A1314" s="264"/>
      <c r="B1314" s="183">
        <f t="shared" si="162"/>
        <v>0</v>
      </c>
      <c r="C1314" s="265"/>
      <c r="D1314" s="266"/>
      <c r="E1314" s="267"/>
      <c r="F1314" s="268"/>
      <c r="G1314" s="184">
        <f t="shared" si="163"/>
        <v>0</v>
      </c>
    </row>
    <row r="1315" spans="1:7" ht="20.100000000000001" customHeight="1" x14ac:dyDescent="0.2">
      <c r="A1315" s="264"/>
      <c r="B1315" s="183">
        <f t="shared" si="162"/>
        <v>0</v>
      </c>
      <c r="C1315" s="265"/>
      <c r="D1315" s="266"/>
      <c r="E1315" s="267"/>
      <c r="F1315" s="268"/>
      <c r="G1315" s="184">
        <f t="shared" si="163"/>
        <v>0</v>
      </c>
    </row>
    <row r="1316" spans="1:7" ht="20.100000000000001" customHeight="1" x14ac:dyDescent="0.2">
      <c r="A1316" s="264"/>
      <c r="B1316" s="183">
        <f t="shared" si="162"/>
        <v>0</v>
      </c>
      <c r="C1316" s="265"/>
      <c r="D1316" s="266"/>
      <c r="E1316" s="270"/>
      <c r="F1316" s="268"/>
      <c r="G1316" s="184">
        <f t="shared" si="163"/>
        <v>0</v>
      </c>
    </row>
    <row r="1317" spans="1:7" ht="20.100000000000001" customHeight="1" x14ac:dyDescent="0.2">
      <c r="A1317" s="264"/>
      <c r="B1317" s="183">
        <f t="shared" si="162"/>
        <v>0</v>
      </c>
      <c r="C1317" s="265"/>
      <c r="D1317" s="266"/>
      <c r="E1317" s="270"/>
      <c r="F1317" s="268"/>
      <c r="G1317" s="184">
        <f t="shared" si="163"/>
        <v>0</v>
      </c>
    </row>
    <row r="1318" spans="1:7" ht="20.100000000000001" customHeight="1" x14ac:dyDescent="0.2">
      <c r="A1318" s="264"/>
      <c r="B1318" s="183">
        <f t="shared" si="162"/>
        <v>0</v>
      </c>
      <c r="C1318" s="265"/>
      <c r="D1318" s="266"/>
      <c r="E1318" s="267"/>
      <c r="F1318" s="268"/>
      <c r="G1318" s="184">
        <f t="shared" si="163"/>
        <v>0</v>
      </c>
    </row>
    <row r="1319" spans="1:7" ht="20.100000000000001" customHeight="1" x14ac:dyDescent="0.2">
      <c r="A1319" s="264"/>
      <c r="B1319" s="183">
        <f t="shared" si="162"/>
        <v>0</v>
      </c>
      <c r="C1319" s="265"/>
      <c r="D1319" s="266"/>
      <c r="E1319" s="267"/>
      <c r="F1319" s="268"/>
      <c r="G1319" s="184">
        <f t="shared" si="163"/>
        <v>0</v>
      </c>
    </row>
    <row r="1320" spans="1:7" ht="20.100000000000001" customHeight="1" x14ac:dyDescent="0.2">
      <c r="A1320" s="264"/>
      <c r="B1320" s="183">
        <f t="shared" si="162"/>
        <v>0</v>
      </c>
      <c r="C1320" s="265"/>
      <c r="D1320" s="266"/>
      <c r="E1320" s="267"/>
      <c r="F1320" s="268"/>
      <c r="G1320" s="184">
        <f t="shared" si="163"/>
        <v>0</v>
      </c>
    </row>
    <row r="1321" spans="1:7" ht="20.100000000000001" customHeight="1" x14ac:dyDescent="0.2">
      <c r="A1321" s="264"/>
      <c r="B1321" s="183">
        <f t="shared" si="162"/>
        <v>0</v>
      </c>
      <c r="C1321" s="265"/>
      <c r="D1321" s="266"/>
      <c r="E1321" s="267"/>
      <c r="F1321" s="268"/>
      <c r="G1321" s="184">
        <f t="shared" si="163"/>
        <v>0</v>
      </c>
    </row>
    <row r="1322" spans="1:7" ht="20.100000000000001" customHeight="1" x14ac:dyDescent="0.2">
      <c r="A1322" s="264"/>
      <c r="B1322" s="183">
        <f t="shared" si="162"/>
        <v>0</v>
      </c>
      <c r="C1322" s="265"/>
      <c r="D1322" s="266"/>
      <c r="E1322" s="267"/>
      <c r="F1322" s="268"/>
      <c r="G1322" s="184">
        <f t="shared" si="163"/>
        <v>0</v>
      </c>
    </row>
    <row r="1323" spans="1:7" ht="20.100000000000001" customHeight="1" x14ac:dyDescent="0.2">
      <c r="A1323" s="264"/>
      <c r="B1323" s="183">
        <f t="shared" si="162"/>
        <v>0</v>
      </c>
      <c r="C1323" s="265"/>
      <c r="D1323" s="266"/>
      <c r="E1323" s="267"/>
      <c r="F1323" s="268"/>
      <c r="G1323" s="184">
        <f t="shared" si="163"/>
        <v>0</v>
      </c>
    </row>
    <row r="1324" spans="1:7" ht="20.100000000000001" customHeight="1" x14ac:dyDescent="0.2">
      <c r="A1324" s="185"/>
      <c r="B1324" s="171"/>
      <c r="C1324" s="171"/>
      <c r="D1324" s="166"/>
      <c r="E1324" s="167"/>
      <c r="F1324" s="186" t="s">
        <v>38</v>
      </c>
      <c r="G1324" s="187">
        <f>SUBTOTAL(9,G1312:G1323)</f>
        <v>0</v>
      </c>
    </row>
    <row r="1325" spans="1:7" ht="20.100000000000001" customHeight="1" x14ac:dyDescent="0.2">
      <c r="A1325" s="185"/>
      <c r="B1325" s="171"/>
      <c r="C1325" s="188" t="s">
        <v>826</v>
      </c>
      <c r="D1325" s="166"/>
      <c r="E1325" s="167"/>
      <c r="F1325" s="168"/>
      <c r="G1325" s="189"/>
    </row>
    <row r="1326" spans="1:7" ht="20.100000000000001" customHeight="1" x14ac:dyDescent="0.2">
      <c r="A1326" s="264"/>
      <c r="B1326" s="183">
        <f t="shared" ref="B1326:B1335" si="164">IF(A1326=0,0,VLOOKUP(A1326,Tabla_Indices,2,FALSE))</f>
        <v>0</v>
      </c>
      <c r="C1326" s="271"/>
      <c r="D1326" s="266"/>
      <c r="E1326" s="267"/>
      <c r="F1326" s="268"/>
      <c r="G1326" s="184">
        <f>ROUND(E1326*F1326,2)</f>
        <v>0</v>
      </c>
    </row>
    <row r="1327" spans="1:7" ht="20.100000000000001" customHeight="1" x14ac:dyDescent="0.2">
      <c r="A1327" s="264"/>
      <c r="B1327" s="183">
        <f t="shared" si="164"/>
        <v>0</v>
      </c>
      <c r="C1327" s="265"/>
      <c r="D1327" s="266"/>
      <c r="E1327" s="267"/>
      <c r="F1327" s="268"/>
      <c r="G1327" s="184">
        <f>ROUND(E1327*F1327,2)</f>
        <v>0</v>
      </c>
    </row>
    <row r="1328" spans="1:7" ht="20.100000000000001" customHeight="1" x14ac:dyDescent="0.2">
      <c r="A1328" s="264"/>
      <c r="B1328" s="183">
        <f t="shared" si="164"/>
        <v>0</v>
      </c>
      <c r="C1328" s="265"/>
      <c r="D1328" s="266"/>
      <c r="E1328" s="267"/>
      <c r="F1328" s="268"/>
      <c r="G1328" s="184">
        <f t="shared" ref="G1328:G1335" si="165">ROUND(E1328*F1328,2)</f>
        <v>0</v>
      </c>
    </row>
    <row r="1329" spans="1:7" ht="20.100000000000001" customHeight="1" x14ac:dyDescent="0.2">
      <c r="A1329" s="264"/>
      <c r="B1329" s="183">
        <f t="shared" si="164"/>
        <v>0</v>
      </c>
      <c r="C1329" s="265"/>
      <c r="D1329" s="266"/>
      <c r="E1329" s="267"/>
      <c r="F1329" s="268"/>
      <c r="G1329" s="184">
        <f t="shared" si="165"/>
        <v>0</v>
      </c>
    </row>
    <row r="1330" spans="1:7" ht="20.100000000000001" customHeight="1" x14ac:dyDescent="0.2">
      <c r="A1330" s="264"/>
      <c r="B1330" s="183">
        <f t="shared" si="164"/>
        <v>0</v>
      </c>
      <c r="C1330" s="265"/>
      <c r="D1330" s="266"/>
      <c r="E1330" s="267"/>
      <c r="F1330" s="268"/>
      <c r="G1330" s="184">
        <f t="shared" si="165"/>
        <v>0</v>
      </c>
    </row>
    <row r="1331" spans="1:7" ht="20.100000000000001" customHeight="1" x14ac:dyDescent="0.2">
      <c r="A1331" s="264"/>
      <c r="B1331" s="183">
        <f t="shared" si="164"/>
        <v>0</v>
      </c>
      <c r="C1331" s="265"/>
      <c r="D1331" s="266"/>
      <c r="E1331" s="267"/>
      <c r="F1331" s="268"/>
      <c r="G1331" s="184">
        <f t="shared" si="165"/>
        <v>0</v>
      </c>
    </row>
    <row r="1332" spans="1:7" ht="20.100000000000001" customHeight="1" x14ac:dyDescent="0.2">
      <c r="A1332" s="264"/>
      <c r="B1332" s="183">
        <f t="shared" si="164"/>
        <v>0</v>
      </c>
      <c r="C1332" s="265"/>
      <c r="D1332" s="266"/>
      <c r="E1332" s="267"/>
      <c r="F1332" s="268"/>
      <c r="G1332" s="184">
        <f t="shared" si="165"/>
        <v>0</v>
      </c>
    </row>
    <row r="1333" spans="1:7" ht="20.100000000000001" customHeight="1" x14ac:dyDescent="0.2">
      <c r="A1333" s="264"/>
      <c r="B1333" s="183">
        <f t="shared" si="164"/>
        <v>0</v>
      </c>
      <c r="C1333" s="265"/>
      <c r="D1333" s="266"/>
      <c r="E1333" s="267"/>
      <c r="F1333" s="268"/>
      <c r="G1333" s="184">
        <f t="shared" si="165"/>
        <v>0</v>
      </c>
    </row>
    <row r="1334" spans="1:7" ht="20.100000000000001" customHeight="1" x14ac:dyDescent="0.2">
      <c r="A1334" s="264"/>
      <c r="B1334" s="183">
        <f t="shared" si="164"/>
        <v>0</v>
      </c>
      <c r="C1334" s="265"/>
      <c r="D1334" s="266"/>
      <c r="E1334" s="267"/>
      <c r="F1334" s="268"/>
      <c r="G1334" s="184">
        <f t="shared" si="165"/>
        <v>0</v>
      </c>
    </row>
    <row r="1335" spans="1:7" ht="20.100000000000001" customHeight="1" x14ac:dyDescent="0.2">
      <c r="A1335" s="264"/>
      <c r="B1335" s="183">
        <f t="shared" si="164"/>
        <v>0</v>
      </c>
      <c r="C1335" s="265"/>
      <c r="D1335" s="266"/>
      <c r="E1335" s="267"/>
      <c r="F1335" s="268"/>
      <c r="G1335" s="184">
        <f t="shared" si="165"/>
        <v>0</v>
      </c>
    </row>
    <row r="1336" spans="1:7" ht="20.100000000000001" customHeight="1" x14ac:dyDescent="0.2">
      <c r="A1336" s="185"/>
      <c r="B1336" s="171"/>
      <c r="C1336" s="171"/>
      <c r="D1336" s="166"/>
      <c r="E1336" s="167"/>
      <c r="F1336" s="186" t="s">
        <v>39</v>
      </c>
      <c r="G1336" s="187">
        <f>SUBTOTAL(9,G1326:G1335)</f>
        <v>0</v>
      </c>
    </row>
    <row r="1337" spans="1:7" ht="20.100000000000001" customHeight="1" x14ac:dyDescent="0.2">
      <c r="A1337" s="185"/>
      <c r="B1337" s="171"/>
      <c r="C1337" s="188" t="s">
        <v>827</v>
      </c>
      <c r="D1337" s="166"/>
      <c r="E1337" s="167"/>
      <c r="F1337" s="171"/>
      <c r="G1337" s="189"/>
    </row>
    <row r="1338" spans="1:7" ht="20.100000000000001" customHeight="1" x14ac:dyDescent="0.2">
      <c r="A1338" s="264"/>
      <c r="B1338" s="183">
        <f t="shared" ref="B1338:B1346" si="166">IF(A1338=0,0,VLOOKUP(A1338,Tabla_Indices,2,FALSE))</f>
        <v>0</v>
      </c>
      <c r="C1338" s="265"/>
      <c r="D1338" s="266"/>
      <c r="E1338" s="267"/>
      <c r="F1338" s="272"/>
      <c r="G1338" s="190">
        <f>ROUND(E1338*F1338,2)</f>
        <v>0</v>
      </c>
    </row>
    <row r="1339" spans="1:7" ht="20.100000000000001" customHeight="1" x14ac:dyDescent="0.2">
      <c r="A1339" s="264"/>
      <c r="B1339" s="183">
        <f t="shared" si="166"/>
        <v>0</v>
      </c>
      <c r="C1339" s="271"/>
      <c r="D1339" s="266"/>
      <c r="E1339" s="267"/>
      <c r="F1339" s="268"/>
      <c r="G1339" s="190">
        <f>ROUND(E1339*F1339,2)</f>
        <v>0</v>
      </c>
    </row>
    <row r="1340" spans="1:7" ht="20.100000000000001" customHeight="1" x14ac:dyDescent="0.2">
      <c r="A1340" s="264"/>
      <c r="B1340" s="183">
        <f t="shared" si="166"/>
        <v>0</v>
      </c>
      <c r="C1340" s="273"/>
      <c r="D1340" s="266"/>
      <c r="E1340" s="267"/>
      <c r="F1340" s="268"/>
      <c r="G1340" s="190">
        <f>ROUND(E1340*F1340,2)</f>
        <v>0</v>
      </c>
    </row>
    <row r="1341" spans="1:7" ht="20.100000000000001" customHeight="1" x14ac:dyDescent="0.2">
      <c r="A1341" s="264"/>
      <c r="B1341" s="183">
        <f t="shared" si="166"/>
        <v>0</v>
      </c>
      <c r="C1341" s="273"/>
      <c r="D1341" s="266"/>
      <c r="E1341" s="267"/>
      <c r="F1341" s="268"/>
      <c r="G1341" s="190">
        <f>ROUND(E1341*F1341,2)</f>
        <v>0</v>
      </c>
    </row>
    <row r="1342" spans="1:7" ht="20.100000000000001" customHeight="1" x14ac:dyDescent="0.2">
      <c r="A1342" s="264"/>
      <c r="B1342" s="183">
        <f t="shared" si="166"/>
        <v>0</v>
      </c>
      <c r="C1342" s="273"/>
      <c r="D1342" s="266"/>
      <c r="E1342" s="267"/>
      <c r="F1342" s="268"/>
      <c r="G1342" s="190">
        <f t="shared" ref="G1342:G1346" si="167">ROUND(E1342*F1342,2)</f>
        <v>0</v>
      </c>
    </row>
    <row r="1343" spans="1:7" ht="20.100000000000001" customHeight="1" x14ac:dyDescent="0.2">
      <c r="A1343" s="264"/>
      <c r="B1343" s="183">
        <f t="shared" si="166"/>
        <v>0</v>
      </c>
      <c r="C1343" s="273"/>
      <c r="D1343" s="266"/>
      <c r="E1343" s="267"/>
      <c r="F1343" s="268"/>
      <c r="G1343" s="190">
        <f t="shared" si="167"/>
        <v>0</v>
      </c>
    </row>
    <row r="1344" spans="1:7" ht="20.100000000000001" customHeight="1" x14ac:dyDescent="0.2">
      <c r="A1344" s="264"/>
      <c r="B1344" s="183">
        <f t="shared" si="166"/>
        <v>0</v>
      </c>
      <c r="C1344" s="265"/>
      <c r="D1344" s="266"/>
      <c r="E1344" s="267"/>
      <c r="F1344" s="268"/>
      <c r="G1344" s="190">
        <f t="shared" si="167"/>
        <v>0</v>
      </c>
    </row>
    <row r="1345" spans="1:7" ht="20.100000000000001" customHeight="1" x14ac:dyDescent="0.2">
      <c r="A1345" s="264"/>
      <c r="B1345" s="183">
        <f t="shared" si="166"/>
        <v>0</v>
      </c>
      <c r="C1345" s="265"/>
      <c r="D1345" s="266"/>
      <c r="E1345" s="267"/>
      <c r="F1345" s="268"/>
      <c r="G1345" s="190">
        <f t="shared" si="167"/>
        <v>0</v>
      </c>
    </row>
    <row r="1346" spans="1:7" ht="20.100000000000001" customHeight="1" x14ac:dyDescent="0.2">
      <c r="A1346" s="264"/>
      <c r="B1346" s="183">
        <f t="shared" si="166"/>
        <v>0</v>
      </c>
      <c r="C1346" s="265"/>
      <c r="D1346" s="266"/>
      <c r="E1346" s="267"/>
      <c r="F1346" s="268"/>
      <c r="G1346" s="190">
        <f t="shared" si="167"/>
        <v>0</v>
      </c>
    </row>
    <row r="1347" spans="1:7" ht="20.100000000000001" customHeight="1" x14ac:dyDescent="0.2">
      <c r="A1347" s="191"/>
      <c r="B1347" s="166"/>
      <c r="C1347" s="171"/>
      <c r="D1347" s="166"/>
      <c r="E1347" s="167"/>
      <c r="F1347" s="186" t="s">
        <v>40</v>
      </c>
      <c r="G1347" s="187">
        <f>SUBTOTAL(9,G1338:G1346)</f>
        <v>0</v>
      </c>
    </row>
    <row r="1348" spans="1:7" ht="20.100000000000001" customHeight="1" thickBot="1" x14ac:dyDescent="0.25">
      <c r="A1348" s="192"/>
      <c r="B1348" s="193"/>
      <c r="C1348" s="194"/>
      <c r="D1348" s="193"/>
      <c r="E1348" s="195"/>
      <c r="F1348" s="196"/>
      <c r="G1348" s="197"/>
    </row>
    <row r="1349" spans="1:7" ht="20.100000000000001" customHeight="1" thickBot="1" x14ac:dyDescent="0.25">
      <c r="A1349" s="246" t="str">
        <f>B1307</f>
        <v>13-3</v>
      </c>
      <c r="B1349" s="244" t="str">
        <f>C1307</f>
        <v>Zócalo de madera</v>
      </c>
      <c r="C1349" s="198"/>
      <c r="D1349" s="198" t="s">
        <v>41</v>
      </c>
      <c r="E1349" s="199"/>
      <c r="F1349" s="200" t="s">
        <v>42</v>
      </c>
      <c r="G1349" s="201">
        <f>SUBTOTAL(9,G1312:G1348)</f>
        <v>0</v>
      </c>
    </row>
    <row r="1350" spans="1:7" ht="20.100000000000001" customHeight="1" thickTop="1" thickBot="1" x14ac:dyDescent="0.25"/>
    <row r="1351" spans="1:7" ht="20.100000000000001" customHeight="1" thickTop="1" x14ac:dyDescent="0.2">
      <c r="A1351" s="338" t="s">
        <v>44</v>
      </c>
      <c r="B1351" s="339"/>
      <c r="C1351" s="339"/>
      <c r="D1351" s="339"/>
      <c r="E1351" s="339"/>
      <c r="F1351" s="339"/>
      <c r="G1351" s="340"/>
    </row>
    <row r="1352" spans="1:7" ht="20.100000000000001" customHeight="1" x14ac:dyDescent="0.2">
      <c r="A1352" s="156" t="s">
        <v>823</v>
      </c>
      <c r="B1352" s="157" t="str">
        <f>Comitente</f>
        <v>DIRECCIÓN ARQUITECTURA</v>
      </c>
      <c r="C1352" s="158"/>
      <c r="D1352" s="159"/>
      <c r="E1352" s="159"/>
      <c r="F1352" s="160"/>
      <c r="G1352" s="161"/>
    </row>
    <row r="1353" spans="1:7" ht="20.100000000000001" customHeight="1" x14ac:dyDescent="0.2">
      <c r="A1353" s="156" t="s">
        <v>824</v>
      </c>
      <c r="B1353" s="157">
        <f>Contratista</f>
        <v>0</v>
      </c>
      <c r="C1353" s="162"/>
      <c r="D1353" s="162"/>
      <c r="E1353" s="162"/>
      <c r="F1353" s="157"/>
      <c r="G1353" s="163"/>
    </row>
    <row r="1354" spans="1:7" ht="20.100000000000001" customHeight="1" x14ac:dyDescent="0.2">
      <c r="A1354" s="156" t="s">
        <v>31</v>
      </c>
      <c r="B1354" s="157" t="str">
        <f>Obra</f>
        <v>ESCUELA DE CINE</v>
      </c>
      <c r="C1354" s="162"/>
      <c r="D1354" s="162"/>
      <c r="E1354" s="162"/>
      <c r="F1354" s="157" t="s">
        <v>45</v>
      </c>
      <c r="G1354" s="163">
        <f>Fecha_Base</f>
        <v>42969</v>
      </c>
    </row>
    <row r="1355" spans="1:7" ht="20.100000000000001" customHeight="1" x14ac:dyDescent="0.2">
      <c r="A1355" s="164" t="s">
        <v>822</v>
      </c>
      <c r="B1355" s="165" t="str">
        <f>Ubicación</f>
        <v>CALLE 25 DE MAYO</v>
      </c>
      <c r="C1355" s="165"/>
      <c r="D1355" s="166"/>
      <c r="E1355" s="167"/>
      <c r="F1355" s="168"/>
      <c r="G1355" s="169"/>
    </row>
    <row r="1356" spans="1:7" ht="20.100000000000001" customHeight="1" x14ac:dyDescent="0.2">
      <c r="A1356" s="164" t="s">
        <v>46</v>
      </c>
      <c r="B1356" s="274">
        <v>13</v>
      </c>
      <c r="C1356" s="171" t="str">
        <f>IF(B1356="","",VLOOKUP(B1356,Computo_Presupuesto,2,FALSE))</f>
        <v>PISOS, ZOCALOS, UMBRALES Y ANTEPECHOS</v>
      </c>
      <c r="D1356" s="172"/>
      <c r="E1356" s="167"/>
      <c r="F1356" s="168"/>
      <c r="G1356" s="169"/>
    </row>
    <row r="1357" spans="1:7" ht="20.100000000000001" customHeight="1" x14ac:dyDescent="0.2">
      <c r="A1357" s="164" t="s">
        <v>32</v>
      </c>
      <c r="B1357" s="250" t="s">
        <v>1622</v>
      </c>
      <c r="C1357" s="171" t="str">
        <f>IF(B1357=0,"",VLOOKUP(B1357,Computo_Presupuesto,2,FALSE))</f>
        <v>Zócalo hormigón</v>
      </c>
      <c r="D1357" s="166"/>
      <c r="E1357" s="167"/>
      <c r="F1357" s="165" t="s">
        <v>33</v>
      </c>
      <c r="G1357" s="173" t="str">
        <f>IF(B1357=0,"",VLOOKUP(B1357,Computo_Presupuesto,4,FALSE))</f>
        <v>ml</v>
      </c>
    </row>
    <row r="1358" spans="1:7" ht="20.100000000000001" customHeight="1" x14ac:dyDescent="0.2">
      <c r="A1358" s="164"/>
      <c r="B1358" s="165"/>
      <c r="C1358" s="171"/>
      <c r="D1358" s="166"/>
      <c r="E1358" s="167"/>
      <c r="F1358" s="171"/>
      <c r="G1358" s="174"/>
    </row>
    <row r="1359" spans="1:7" ht="20.100000000000001" customHeight="1" x14ac:dyDescent="0.2">
      <c r="A1359" s="341" t="s">
        <v>685</v>
      </c>
      <c r="B1359" s="342"/>
      <c r="C1359" s="343" t="s">
        <v>0</v>
      </c>
      <c r="D1359" s="343" t="s">
        <v>34</v>
      </c>
      <c r="E1359" s="344" t="s">
        <v>35</v>
      </c>
      <c r="F1359" s="345" t="s">
        <v>36</v>
      </c>
      <c r="G1359" s="346" t="s">
        <v>37</v>
      </c>
    </row>
    <row r="1360" spans="1:7" ht="20.100000000000001" customHeight="1" x14ac:dyDescent="0.2">
      <c r="A1360" s="175" t="s">
        <v>686</v>
      </c>
      <c r="B1360" s="176" t="s">
        <v>687</v>
      </c>
      <c r="C1360" s="343"/>
      <c r="D1360" s="343"/>
      <c r="E1360" s="344"/>
      <c r="F1360" s="345"/>
      <c r="G1360" s="346"/>
    </row>
    <row r="1361" spans="1:7" ht="20.100000000000001" customHeight="1" x14ac:dyDescent="0.2">
      <c r="A1361" s="263"/>
      <c r="B1361" s="177"/>
      <c r="C1361" s="178" t="s">
        <v>825</v>
      </c>
      <c r="D1361" s="179"/>
      <c r="E1361" s="180"/>
      <c r="F1361" s="181"/>
      <c r="G1361" s="182"/>
    </row>
    <row r="1362" spans="1:7" ht="20.100000000000001" customHeight="1" x14ac:dyDescent="0.2">
      <c r="A1362" s="264"/>
      <c r="B1362" s="183">
        <f t="shared" ref="B1362:B1373" si="168">IF(A1362=0,0,VLOOKUP(A1362,Tabla_Indices,2,FALSE))</f>
        <v>0</v>
      </c>
      <c r="C1362" s="265"/>
      <c r="D1362" s="266"/>
      <c r="E1362" s="267"/>
      <c r="F1362" s="268"/>
      <c r="G1362" s="184">
        <f>ROUND(E1362*F1362,2)</f>
        <v>0</v>
      </c>
    </row>
    <row r="1363" spans="1:7" ht="20.100000000000001" customHeight="1" x14ac:dyDescent="0.2">
      <c r="A1363" s="269"/>
      <c r="B1363" s="183">
        <f t="shared" si="168"/>
        <v>0</v>
      </c>
      <c r="C1363" s="265"/>
      <c r="D1363" s="266"/>
      <c r="E1363" s="267"/>
      <c r="F1363" s="268"/>
      <c r="G1363" s="184">
        <f t="shared" ref="G1363:G1373" si="169">ROUND(E1363*F1363,2)</f>
        <v>0</v>
      </c>
    </row>
    <row r="1364" spans="1:7" ht="20.100000000000001" customHeight="1" x14ac:dyDescent="0.2">
      <c r="A1364" s="264"/>
      <c r="B1364" s="183">
        <f t="shared" si="168"/>
        <v>0</v>
      </c>
      <c r="C1364" s="265"/>
      <c r="D1364" s="266"/>
      <c r="E1364" s="267"/>
      <c r="F1364" s="268"/>
      <c r="G1364" s="184">
        <f t="shared" si="169"/>
        <v>0</v>
      </c>
    </row>
    <row r="1365" spans="1:7" ht="20.100000000000001" customHeight="1" x14ac:dyDescent="0.2">
      <c r="A1365" s="264"/>
      <c r="B1365" s="183">
        <f t="shared" si="168"/>
        <v>0</v>
      </c>
      <c r="C1365" s="265"/>
      <c r="D1365" s="266"/>
      <c r="E1365" s="267"/>
      <c r="F1365" s="268"/>
      <c r="G1365" s="184">
        <f t="shared" si="169"/>
        <v>0</v>
      </c>
    </row>
    <row r="1366" spans="1:7" ht="20.100000000000001" customHeight="1" x14ac:dyDescent="0.2">
      <c r="A1366" s="264"/>
      <c r="B1366" s="183">
        <f t="shared" si="168"/>
        <v>0</v>
      </c>
      <c r="C1366" s="265"/>
      <c r="D1366" s="266"/>
      <c r="E1366" s="270"/>
      <c r="F1366" s="268"/>
      <c r="G1366" s="184">
        <f t="shared" si="169"/>
        <v>0</v>
      </c>
    </row>
    <row r="1367" spans="1:7" ht="20.100000000000001" customHeight="1" x14ac:dyDescent="0.2">
      <c r="A1367" s="264"/>
      <c r="B1367" s="183">
        <f t="shared" si="168"/>
        <v>0</v>
      </c>
      <c r="C1367" s="265"/>
      <c r="D1367" s="266"/>
      <c r="E1367" s="270"/>
      <c r="F1367" s="268"/>
      <c r="G1367" s="184">
        <f t="shared" si="169"/>
        <v>0</v>
      </c>
    </row>
    <row r="1368" spans="1:7" ht="20.100000000000001" customHeight="1" x14ac:dyDescent="0.2">
      <c r="A1368" s="264"/>
      <c r="B1368" s="183">
        <f t="shared" si="168"/>
        <v>0</v>
      </c>
      <c r="C1368" s="265"/>
      <c r="D1368" s="266"/>
      <c r="E1368" s="267"/>
      <c r="F1368" s="268"/>
      <c r="G1368" s="184">
        <f t="shared" si="169"/>
        <v>0</v>
      </c>
    </row>
    <row r="1369" spans="1:7" ht="20.100000000000001" customHeight="1" x14ac:dyDescent="0.2">
      <c r="A1369" s="264"/>
      <c r="B1369" s="183">
        <f t="shared" si="168"/>
        <v>0</v>
      </c>
      <c r="C1369" s="265"/>
      <c r="D1369" s="266"/>
      <c r="E1369" s="267"/>
      <c r="F1369" s="268"/>
      <c r="G1369" s="184">
        <f t="shared" si="169"/>
        <v>0</v>
      </c>
    </row>
    <row r="1370" spans="1:7" ht="20.100000000000001" customHeight="1" x14ac:dyDescent="0.2">
      <c r="A1370" s="264"/>
      <c r="B1370" s="183">
        <f t="shared" si="168"/>
        <v>0</v>
      </c>
      <c r="C1370" s="265"/>
      <c r="D1370" s="266"/>
      <c r="E1370" s="267"/>
      <c r="F1370" s="268"/>
      <c r="G1370" s="184">
        <f t="shared" si="169"/>
        <v>0</v>
      </c>
    </row>
    <row r="1371" spans="1:7" ht="20.100000000000001" customHeight="1" x14ac:dyDescent="0.2">
      <c r="A1371" s="264"/>
      <c r="B1371" s="183">
        <f t="shared" si="168"/>
        <v>0</v>
      </c>
      <c r="C1371" s="265"/>
      <c r="D1371" s="266"/>
      <c r="E1371" s="267"/>
      <c r="F1371" s="268"/>
      <c r="G1371" s="184">
        <f t="shared" si="169"/>
        <v>0</v>
      </c>
    </row>
    <row r="1372" spans="1:7" ht="20.100000000000001" customHeight="1" x14ac:dyDescent="0.2">
      <c r="A1372" s="264"/>
      <c r="B1372" s="183">
        <f t="shared" si="168"/>
        <v>0</v>
      </c>
      <c r="C1372" s="265"/>
      <c r="D1372" s="266"/>
      <c r="E1372" s="267"/>
      <c r="F1372" s="268"/>
      <c r="G1372" s="184">
        <f t="shared" si="169"/>
        <v>0</v>
      </c>
    </row>
    <row r="1373" spans="1:7" ht="20.100000000000001" customHeight="1" x14ac:dyDescent="0.2">
      <c r="A1373" s="264"/>
      <c r="B1373" s="183">
        <f t="shared" si="168"/>
        <v>0</v>
      </c>
      <c r="C1373" s="265"/>
      <c r="D1373" s="266"/>
      <c r="E1373" s="267"/>
      <c r="F1373" s="268"/>
      <c r="G1373" s="184">
        <f t="shared" si="169"/>
        <v>0</v>
      </c>
    </row>
    <row r="1374" spans="1:7" ht="20.100000000000001" customHeight="1" x14ac:dyDescent="0.2">
      <c r="A1374" s="185"/>
      <c r="B1374" s="171"/>
      <c r="C1374" s="171"/>
      <c r="D1374" s="166"/>
      <c r="E1374" s="167"/>
      <c r="F1374" s="186" t="s">
        <v>38</v>
      </c>
      <c r="G1374" s="187">
        <f>SUBTOTAL(9,G1362:G1373)</f>
        <v>0</v>
      </c>
    </row>
    <row r="1375" spans="1:7" ht="20.100000000000001" customHeight="1" x14ac:dyDescent="0.2">
      <c r="A1375" s="185"/>
      <c r="B1375" s="171"/>
      <c r="C1375" s="188" t="s">
        <v>826</v>
      </c>
      <c r="D1375" s="166"/>
      <c r="E1375" s="167"/>
      <c r="F1375" s="168"/>
      <c r="G1375" s="189"/>
    </row>
    <row r="1376" spans="1:7" ht="20.100000000000001" customHeight="1" x14ac:dyDescent="0.2">
      <c r="A1376" s="264"/>
      <c r="B1376" s="183">
        <f t="shared" ref="B1376:B1385" si="170">IF(A1376=0,0,VLOOKUP(A1376,Tabla_Indices,2,FALSE))</f>
        <v>0</v>
      </c>
      <c r="C1376" s="271"/>
      <c r="D1376" s="266"/>
      <c r="E1376" s="267"/>
      <c r="F1376" s="268"/>
      <c r="G1376" s="184">
        <f>ROUND(E1376*F1376,2)</f>
        <v>0</v>
      </c>
    </row>
    <row r="1377" spans="1:7" ht="20.100000000000001" customHeight="1" x14ac:dyDescent="0.2">
      <c r="A1377" s="264"/>
      <c r="B1377" s="183">
        <f t="shared" si="170"/>
        <v>0</v>
      </c>
      <c r="C1377" s="265"/>
      <c r="D1377" s="266"/>
      <c r="E1377" s="267"/>
      <c r="F1377" s="268"/>
      <c r="G1377" s="184">
        <f>ROUND(E1377*F1377,2)</f>
        <v>0</v>
      </c>
    </row>
    <row r="1378" spans="1:7" ht="20.100000000000001" customHeight="1" x14ac:dyDescent="0.2">
      <c r="A1378" s="264"/>
      <c r="B1378" s="183">
        <f t="shared" si="170"/>
        <v>0</v>
      </c>
      <c r="C1378" s="265"/>
      <c r="D1378" s="266"/>
      <c r="E1378" s="267"/>
      <c r="F1378" s="268"/>
      <c r="G1378" s="184">
        <f t="shared" ref="G1378:G1385" si="171">ROUND(E1378*F1378,2)</f>
        <v>0</v>
      </c>
    </row>
    <row r="1379" spans="1:7" ht="20.100000000000001" customHeight="1" x14ac:dyDescent="0.2">
      <c r="A1379" s="264"/>
      <c r="B1379" s="183">
        <f t="shared" si="170"/>
        <v>0</v>
      </c>
      <c r="C1379" s="265"/>
      <c r="D1379" s="266"/>
      <c r="E1379" s="267"/>
      <c r="F1379" s="268"/>
      <c r="G1379" s="184">
        <f t="shared" si="171"/>
        <v>0</v>
      </c>
    </row>
    <row r="1380" spans="1:7" ht="20.100000000000001" customHeight="1" x14ac:dyDescent="0.2">
      <c r="A1380" s="264"/>
      <c r="B1380" s="183">
        <f t="shared" si="170"/>
        <v>0</v>
      </c>
      <c r="C1380" s="265"/>
      <c r="D1380" s="266"/>
      <c r="E1380" s="267"/>
      <c r="F1380" s="268"/>
      <c r="G1380" s="184">
        <f t="shared" si="171"/>
        <v>0</v>
      </c>
    </row>
    <row r="1381" spans="1:7" ht="20.100000000000001" customHeight="1" x14ac:dyDescent="0.2">
      <c r="A1381" s="264"/>
      <c r="B1381" s="183">
        <f t="shared" si="170"/>
        <v>0</v>
      </c>
      <c r="C1381" s="265"/>
      <c r="D1381" s="266"/>
      <c r="E1381" s="267"/>
      <c r="F1381" s="268"/>
      <c r="G1381" s="184">
        <f t="shared" si="171"/>
        <v>0</v>
      </c>
    </row>
    <row r="1382" spans="1:7" ht="20.100000000000001" customHeight="1" x14ac:dyDescent="0.2">
      <c r="A1382" s="264"/>
      <c r="B1382" s="183">
        <f t="shared" si="170"/>
        <v>0</v>
      </c>
      <c r="C1382" s="265"/>
      <c r="D1382" s="266"/>
      <c r="E1382" s="267"/>
      <c r="F1382" s="268"/>
      <c r="G1382" s="184">
        <f t="shared" si="171"/>
        <v>0</v>
      </c>
    </row>
    <row r="1383" spans="1:7" ht="20.100000000000001" customHeight="1" x14ac:dyDescent="0.2">
      <c r="A1383" s="264"/>
      <c r="B1383" s="183">
        <f t="shared" si="170"/>
        <v>0</v>
      </c>
      <c r="C1383" s="265"/>
      <c r="D1383" s="266"/>
      <c r="E1383" s="267"/>
      <c r="F1383" s="268"/>
      <c r="G1383" s="184">
        <f t="shared" si="171"/>
        <v>0</v>
      </c>
    </row>
    <row r="1384" spans="1:7" ht="20.100000000000001" customHeight="1" x14ac:dyDescent="0.2">
      <c r="A1384" s="264"/>
      <c r="B1384" s="183">
        <f t="shared" si="170"/>
        <v>0</v>
      </c>
      <c r="C1384" s="265"/>
      <c r="D1384" s="266"/>
      <c r="E1384" s="267"/>
      <c r="F1384" s="268"/>
      <c r="G1384" s="184">
        <f t="shared" si="171"/>
        <v>0</v>
      </c>
    </row>
    <row r="1385" spans="1:7" ht="20.100000000000001" customHeight="1" x14ac:dyDescent="0.2">
      <c r="A1385" s="264"/>
      <c r="B1385" s="183">
        <f t="shared" si="170"/>
        <v>0</v>
      </c>
      <c r="C1385" s="265"/>
      <c r="D1385" s="266"/>
      <c r="E1385" s="267"/>
      <c r="F1385" s="268"/>
      <c r="G1385" s="184">
        <f t="shared" si="171"/>
        <v>0</v>
      </c>
    </row>
    <row r="1386" spans="1:7" ht="20.100000000000001" customHeight="1" x14ac:dyDescent="0.2">
      <c r="A1386" s="185"/>
      <c r="B1386" s="171"/>
      <c r="C1386" s="171"/>
      <c r="D1386" s="166"/>
      <c r="E1386" s="167"/>
      <c r="F1386" s="186" t="s">
        <v>39</v>
      </c>
      <c r="G1386" s="187">
        <f>SUBTOTAL(9,G1376:G1385)</f>
        <v>0</v>
      </c>
    </row>
    <row r="1387" spans="1:7" ht="20.100000000000001" customHeight="1" x14ac:dyDescent="0.2">
      <c r="A1387" s="185"/>
      <c r="B1387" s="171"/>
      <c r="C1387" s="188" t="s">
        <v>827</v>
      </c>
      <c r="D1387" s="166"/>
      <c r="E1387" s="167"/>
      <c r="F1387" s="171"/>
      <c r="G1387" s="189"/>
    </row>
    <row r="1388" spans="1:7" ht="20.100000000000001" customHeight="1" x14ac:dyDescent="0.2">
      <c r="A1388" s="264"/>
      <c r="B1388" s="183">
        <f t="shared" ref="B1388:B1396" si="172">IF(A1388=0,0,VLOOKUP(A1388,Tabla_Indices,2,FALSE))</f>
        <v>0</v>
      </c>
      <c r="C1388" s="265"/>
      <c r="D1388" s="266"/>
      <c r="E1388" s="267"/>
      <c r="F1388" s="272"/>
      <c r="G1388" s="190">
        <f>ROUND(E1388*F1388,2)</f>
        <v>0</v>
      </c>
    </row>
    <row r="1389" spans="1:7" ht="20.100000000000001" customHeight="1" x14ac:dyDescent="0.2">
      <c r="A1389" s="264"/>
      <c r="B1389" s="183">
        <f t="shared" si="172"/>
        <v>0</v>
      </c>
      <c r="C1389" s="271"/>
      <c r="D1389" s="266"/>
      <c r="E1389" s="267"/>
      <c r="F1389" s="268"/>
      <c r="G1389" s="190">
        <f>ROUND(E1389*F1389,2)</f>
        <v>0</v>
      </c>
    </row>
    <row r="1390" spans="1:7" ht="20.100000000000001" customHeight="1" x14ac:dyDescent="0.2">
      <c r="A1390" s="264"/>
      <c r="B1390" s="183">
        <f t="shared" si="172"/>
        <v>0</v>
      </c>
      <c r="C1390" s="273"/>
      <c r="D1390" s="266"/>
      <c r="E1390" s="267"/>
      <c r="F1390" s="268"/>
      <c r="G1390" s="190">
        <f>ROUND(E1390*F1390,2)</f>
        <v>0</v>
      </c>
    </row>
    <row r="1391" spans="1:7" ht="20.100000000000001" customHeight="1" x14ac:dyDescent="0.2">
      <c r="A1391" s="264"/>
      <c r="B1391" s="183">
        <f t="shared" si="172"/>
        <v>0</v>
      </c>
      <c r="C1391" s="273"/>
      <c r="D1391" s="266"/>
      <c r="E1391" s="267"/>
      <c r="F1391" s="268"/>
      <c r="G1391" s="190">
        <f>ROUND(E1391*F1391,2)</f>
        <v>0</v>
      </c>
    </row>
    <row r="1392" spans="1:7" ht="20.100000000000001" customHeight="1" x14ac:dyDescent="0.2">
      <c r="A1392" s="264"/>
      <c r="B1392" s="183">
        <f t="shared" si="172"/>
        <v>0</v>
      </c>
      <c r="C1392" s="273"/>
      <c r="D1392" s="266"/>
      <c r="E1392" s="267"/>
      <c r="F1392" s="268"/>
      <c r="G1392" s="190">
        <f t="shared" ref="G1392:G1396" si="173">ROUND(E1392*F1392,2)</f>
        <v>0</v>
      </c>
    </row>
    <row r="1393" spans="1:7" ht="20.100000000000001" customHeight="1" x14ac:dyDescent="0.2">
      <c r="A1393" s="264"/>
      <c r="B1393" s="183">
        <f t="shared" si="172"/>
        <v>0</v>
      </c>
      <c r="C1393" s="273"/>
      <c r="D1393" s="266"/>
      <c r="E1393" s="267"/>
      <c r="F1393" s="268"/>
      <c r="G1393" s="190">
        <f t="shared" si="173"/>
        <v>0</v>
      </c>
    </row>
    <row r="1394" spans="1:7" ht="20.100000000000001" customHeight="1" x14ac:dyDescent="0.2">
      <c r="A1394" s="264"/>
      <c r="B1394" s="183">
        <f t="shared" si="172"/>
        <v>0</v>
      </c>
      <c r="C1394" s="265"/>
      <c r="D1394" s="266"/>
      <c r="E1394" s="267"/>
      <c r="F1394" s="268"/>
      <c r="G1394" s="190">
        <f t="shared" si="173"/>
        <v>0</v>
      </c>
    </row>
    <row r="1395" spans="1:7" ht="20.100000000000001" customHeight="1" x14ac:dyDescent="0.2">
      <c r="A1395" s="264"/>
      <c r="B1395" s="183">
        <f t="shared" si="172"/>
        <v>0</v>
      </c>
      <c r="C1395" s="265"/>
      <c r="D1395" s="266"/>
      <c r="E1395" s="267"/>
      <c r="F1395" s="268"/>
      <c r="G1395" s="190">
        <f t="shared" si="173"/>
        <v>0</v>
      </c>
    </row>
    <row r="1396" spans="1:7" ht="20.100000000000001" customHeight="1" x14ac:dyDescent="0.2">
      <c r="A1396" s="264"/>
      <c r="B1396" s="183">
        <f t="shared" si="172"/>
        <v>0</v>
      </c>
      <c r="C1396" s="265"/>
      <c r="D1396" s="266"/>
      <c r="E1396" s="267"/>
      <c r="F1396" s="268"/>
      <c r="G1396" s="190">
        <f t="shared" si="173"/>
        <v>0</v>
      </c>
    </row>
    <row r="1397" spans="1:7" ht="20.100000000000001" customHeight="1" x14ac:dyDescent="0.2">
      <c r="A1397" s="191"/>
      <c r="B1397" s="166"/>
      <c r="C1397" s="171"/>
      <c r="D1397" s="166"/>
      <c r="E1397" s="167"/>
      <c r="F1397" s="186" t="s">
        <v>40</v>
      </c>
      <c r="G1397" s="187">
        <f>SUBTOTAL(9,G1388:G1396)</f>
        <v>0</v>
      </c>
    </row>
    <row r="1398" spans="1:7" ht="20.100000000000001" customHeight="1" thickBot="1" x14ac:dyDescent="0.25">
      <c r="A1398" s="192"/>
      <c r="B1398" s="193"/>
      <c r="C1398" s="194"/>
      <c r="D1398" s="193"/>
      <c r="E1398" s="195"/>
      <c r="F1398" s="196"/>
      <c r="G1398" s="197"/>
    </row>
    <row r="1399" spans="1:7" ht="20.100000000000001" customHeight="1" thickBot="1" x14ac:dyDescent="0.25">
      <c r="A1399" s="246" t="str">
        <f>B1357</f>
        <v>13-4</v>
      </c>
      <c r="B1399" s="244" t="str">
        <f>C1357</f>
        <v>Zócalo hormigón</v>
      </c>
      <c r="C1399" s="198"/>
      <c r="D1399" s="198" t="s">
        <v>41</v>
      </c>
      <c r="E1399" s="199"/>
      <c r="F1399" s="200" t="s">
        <v>42</v>
      </c>
      <c r="G1399" s="201">
        <f>SUBTOTAL(9,G1362:G1398)</f>
        <v>0</v>
      </c>
    </row>
    <row r="1400" spans="1:7" ht="20.100000000000001" customHeight="1" thickTop="1" thickBot="1" x14ac:dyDescent="0.25"/>
    <row r="1401" spans="1:7" ht="20.100000000000001" customHeight="1" thickTop="1" x14ac:dyDescent="0.2">
      <c r="A1401" s="338" t="s">
        <v>44</v>
      </c>
      <c r="B1401" s="339"/>
      <c r="C1401" s="339"/>
      <c r="D1401" s="339"/>
      <c r="E1401" s="339"/>
      <c r="F1401" s="339"/>
      <c r="G1401" s="340"/>
    </row>
    <row r="1402" spans="1:7" ht="20.100000000000001" customHeight="1" x14ac:dyDescent="0.2">
      <c r="A1402" s="156" t="s">
        <v>823</v>
      </c>
      <c r="B1402" s="157" t="str">
        <f>Comitente</f>
        <v>DIRECCIÓN ARQUITECTURA</v>
      </c>
      <c r="C1402" s="158"/>
      <c r="D1402" s="159"/>
      <c r="E1402" s="159"/>
      <c r="F1402" s="160"/>
      <c r="G1402" s="161"/>
    </row>
    <row r="1403" spans="1:7" ht="20.100000000000001" customHeight="1" x14ac:dyDescent="0.2">
      <c r="A1403" s="156" t="s">
        <v>824</v>
      </c>
      <c r="B1403" s="157">
        <f>Contratista</f>
        <v>0</v>
      </c>
      <c r="C1403" s="162"/>
      <c r="D1403" s="162"/>
      <c r="E1403" s="162"/>
      <c r="F1403" s="157"/>
      <c r="G1403" s="163"/>
    </row>
    <row r="1404" spans="1:7" ht="20.100000000000001" customHeight="1" x14ac:dyDescent="0.2">
      <c r="A1404" s="156" t="s">
        <v>31</v>
      </c>
      <c r="B1404" s="157" t="str">
        <f>Obra</f>
        <v>ESCUELA DE CINE</v>
      </c>
      <c r="C1404" s="162"/>
      <c r="D1404" s="162"/>
      <c r="E1404" s="162"/>
      <c r="F1404" s="157" t="s">
        <v>45</v>
      </c>
      <c r="G1404" s="163">
        <f>Fecha_Base</f>
        <v>42969</v>
      </c>
    </row>
    <row r="1405" spans="1:7" ht="20.100000000000001" customHeight="1" x14ac:dyDescent="0.2">
      <c r="A1405" s="164" t="s">
        <v>822</v>
      </c>
      <c r="B1405" s="165" t="str">
        <f>Ubicación</f>
        <v>CALLE 25 DE MAYO</v>
      </c>
      <c r="C1405" s="165"/>
      <c r="D1405" s="166"/>
      <c r="E1405" s="167"/>
      <c r="F1405" s="168"/>
      <c r="G1405" s="169"/>
    </row>
    <row r="1406" spans="1:7" ht="20.100000000000001" customHeight="1" x14ac:dyDescent="0.2">
      <c r="A1406" s="164" t="s">
        <v>46</v>
      </c>
      <c r="B1406" s="274">
        <v>13</v>
      </c>
      <c r="C1406" s="171" t="str">
        <f>IF(B1406="","",VLOOKUP(B1406,Computo_Presupuesto,2,FALSE))</f>
        <v>PISOS, ZOCALOS, UMBRALES Y ANTEPECHOS</v>
      </c>
      <c r="D1406" s="172"/>
      <c r="E1406" s="167"/>
      <c r="F1406" s="168"/>
      <c r="G1406" s="169"/>
    </row>
    <row r="1407" spans="1:7" ht="20.100000000000001" customHeight="1" x14ac:dyDescent="0.2">
      <c r="A1407" s="164" t="s">
        <v>32</v>
      </c>
      <c r="B1407" s="250" t="s">
        <v>1623</v>
      </c>
      <c r="C1407" s="171" t="str">
        <f>IF(B1407=0,"",VLOOKUP(B1407,Computo_Presupuesto,2,FALSE))</f>
        <v>Umbrales y solias de granito natural</v>
      </c>
      <c r="D1407" s="166"/>
      <c r="E1407" s="167"/>
      <c r="F1407" s="165" t="s">
        <v>33</v>
      </c>
      <c r="G1407" s="173" t="str">
        <f>IF(B1407=0,"",VLOOKUP(B1407,Computo_Presupuesto,4,FALSE))</f>
        <v>ml</v>
      </c>
    </row>
    <row r="1408" spans="1:7" ht="20.100000000000001" customHeight="1" x14ac:dyDescent="0.2">
      <c r="A1408" s="164"/>
      <c r="B1408" s="165"/>
      <c r="C1408" s="171"/>
      <c r="D1408" s="166"/>
      <c r="E1408" s="167"/>
      <c r="F1408" s="171"/>
      <c r="G1408" s="174"/>
    </row>
    <row r="1409" spans="1:7" ht="20.100000000000001" customHeight="1" x14ac:dyDescent="0.2">
      <c r="A1409" s="341" t="s">
        <v>685</v>
      </c>
      <c r="B1409" s="342"/>
      <c r="C1409" s="343" t="s">
        <v>0</v>
      </c>
      <c r="D1409" s="343" t="s">
        <v>34</v>
      </c>
      <c r="E1409" s="344" t="s">
        <v>35</v>
      </c>
      <c r="F1409" s="345" t="s">
        <v>36</v>
      </c>
      <c r="G1409" s="346" t="s">
        <v>37</v>
      </c>
    </row>
    <row r="1410" spans="1:7" s="15" customFormat="1" ht="20.100000000000001" customHeight="1" x14ac:dyDescent="0.2">
      <c r="A1410" s="175" t="s">
        <v>686</v>
      </c>
      <c r="B1410" s="176" t="s">
        <v>687</v>
      </c>
      <c r="C1410" s="343"/>
      <c r="D1410" s="343"/>
      <c r="E1410" s="344"/>
      <c r="F1410" s="345"/>
      <c r="G1410" s="346"/>
    </row>
    <row r="1411" spans="1:7" ht="20.100000000000001" customHeight="1" x14ac:dyDescent="0.2">
      <c r="A1411" s="263"/>
      <c r="B1411" s="177"/>
      <c r="C1411" s="178" t="s">
        <v>825</v>
      </c>
      <c r="D1411" s="179"/>
      <c r="E1411" s="180"/>
      <c r="F1411" s="181"/>
      <c r="G1411" s="182"/>
    </row>
    <row r="1412" spans="1:7" ht="20.100000000000001" customHeight="1" x14ac:dyDescent="0.2">
      <c r="A1412" s="264"/>
      <c r="B1412" s="183">
        <f t="shared" ref="B1412:B1423" si="174">IF(A1412=0,0,VLOOKUP(A1412,Tabla_Indices,2,FALSE))</f>
        <v>0</v>
      </c>
      <c r="C1412" s="265"/>
      <c r="D1412" s="266"/>
      <c r="E1412" s="267"/>
      <c r="F1412" s="268"/>
      <c r="G1412" s="184">
        <f>ROUND(E1412*F1412,2)</f>
        <v>0</v>
      </c>
    </row>
    <row r="1413" spans="1:7" ht="20.100000000000001" customHeight="1" x14ac:dyDescent="0.2">
      <c r="A1413" s="269"/>
      <c r="B1413" s="183">
        <f t="shared" si="174"/>
        <v>0</v>
      </c>
      <c r="C1413" s="265"/>
      <c r="D1413" s="266"/>
      <c r="E1413" s="267"/>
      <c r="F1413" s="268"/>
      <c r="G1413" s="184">
        <f t="shared" ref="G1413:G1423" si="175">ROUND(E1413*F1413,2)</f>
        <v>0</v>
      </c>
    </row>
    <row r="1414" spans="1:7" ht="20.100000000000001" customHeight="1" x14ac:dyDescent="0.2">
      <c r="A1414" s="264"/>
      <c r="B1414" s="183">
        <f t="shared" si="174"/>
        <v>0</v>
      </c>
      <c r="C1414" s="265"/>
      <c r="D1414" s="266"/>
      <c r="E1414" s="267"/>
      <c r="F1414" s="268"/>
      <c r="G1414" s="184">
        <f t="shared" si="175"/>
        <v>0</v>
      </c>
    </row>
    <row r="1415" spans="1:7" ht="20.100000000000001" customHeight="1" x14ac:dyDescent="0.2">
      <c r="A1415" s="264"/>
      <c r="B1415" s="183">
        <f t="shared" si="174"/>
        <v>0</v>
      </c>
      <c r="C1415" s="265"/>
      <c r="D1415" s="266"/>
      <c r="E1415" s="267"/>
      <c r="F1415" s="268"/>
      <c r="G1415" s="184">
        <f t="shared" si="175"/>
        <v>0</v>
      </c>
    </row>
    <row r="1416" spans="1:7" ht="20.100000000000001" customHeight="1" x14ac:dyDescent="0.2">
      <c r="A1416" s="264"/>
      <c r="B1416" s="183">
        <f t="shared" si="174"/>
        <v>0</v>
      </c>
      <c r="C1416" s="265"/>
      <c r="D1416" s="266"/>
      <c r="E1416" s="270"/>
      <c r="F1416" s="268"/>
      <c r="G1416" s="184">
        <f t="shared" si="175"/>
        <v>0</v>
      </c>
    </row>
    <row r="1417" spans="1:7" ht="20.100000000000001" customHeight="1" x14ac:dyDescent="0.2">
      <c r="A1417" s="264"/>
      <c r="B1417" s="183">
        <f t="shared" si="174"/>
        <v>0</v>
      </c>
      <c r="C1417" s="265"/>
      <c r="D1417" s="266"/>
      <c r="E1417" s="270"/>
      <c r="F1417" s="268"/>
      <c r="G1417" s="184">
        <f t="shared" si="175"/>
        <v>0</v>
      </c>
    </row>
    <row r="1418" spans="1:7" ht="20.100000000000001" customHeight="1" x14ac:dyDescent="0.2">
      <c r="A1418" s="264"/>
      <c r="B1418" s="183">
        <f t="shared" si="174"/>
        <v>0</v>
      </c>
      <c r="C1418" s="265"/>
      <c r="D1418" s="266"/>
      <c r="E1418" s="267"/>
      <c r="F1418" s="268"/>
      <c r="G1418" s="184">
        <f t="shared" si="175"/>
        <v>0</v>
      </c>
    </row>
    <row r="1419" spans="1:7" ht="20.100000000000001" customHeight="1" x14ac:dyDescent="0.2">
      <c r="A1419" s="264"/>
      <c r="B1419" s="183">
        <f t="shared" si="174"/>
        <v>0</v>
      </c>
      <c r="C1419" s="265"/>
      <c r="D1419" s="266"/>
      <c r="E1419" s="267"/>
      <c r="F1419" s="268"/>
      <c r="G1419" s="184">
        <f t="shared" si="175"/>
        <v>0</v>
      </c>
    </row>
    <row r="1420" spans="1:7" ht="20.100000000000001" customHeight="1" x14ac:dyDescent="0.2">
      <c r="A1420" s="264"/>
      <c r="B1420" s="183">
        <f t="shared" si="174"/>
        <v>0</v>
      </c>
      <c r="C1420" s="265"/>
      <c r="D1420" s="266"/>
      <c r="E1420" s="267"/>
      <c r="F1420" s="268"/>
      <c r="G1420" s="184">
        <f t="shared" si="175"/>
        <v>0</v>
      </c>
    </row>
    <row r="1421" spans="1:7" ht="20.100000000000001" customHeight="1" x14ac:dyDescent="0.2">
      <c r="A1421" s="264"/>
      <c r="B1421" s="183">
        <f t="shared" si="174"/>
        <v>0</v>
      </c>
      <c r="C1421" s="265"/>
      <c r="D1421" s="266"/>
      <c r="E1421" s="267"/>
      <c r="F1421" s="268"/>
      <c r="G1421" s="184">
        <f t="shared" si="175"/>
        <v>0</v>
      </c>
    </row>
    <row r="1422" spans="1:7" ht="20.100000000000001" customHeight="1" x14ac:dyDescent="0.2">
      <c r="A1422" s="264"/>
      <c r="B1422" s="183">
        <f t="shared" si="174"/>
        <v>0</v>
      </c>
      <c r="C1422" s="265"/>
      <c r="D1422" s="266"/>
      <c r="E1422" s="267"/>
      <c r="F1422" s="268"/>
      <c r="G1422" s="184">
        <f t="shared" si="175"/>
        <v>0</v>
      </c>
    </row>
    <row r="1423" spans="1:7" ht="20.100000000000001" customHeight="1" x14ac:dyDescent="0.2">
      <c r="A1423" s="264"/>
      <c r="B1423" s="183">
        <f t="shared" si="174"/>
        <v>0</v>
      </c>
      <c r="C1423" s="265"/>
      <c r="D1423" s="266"/>
      <c r="E1423" s="267"/>
      <c r="F1423" s="268"/>
      <c r="G1423" s="184">
        <f t="shared" si="175"/>
        <v>0</v>
      </c>
    </row>
    <row r="1424" spans="1:7" ht="20.100000000000001" customHeight="1" x14ac:dyDescent="0.2">
      <c r="A1424" s="185"/>
      <c r="B1424" s="171"/>
      <c r="C1424" s="171"/>
      <c r="D1424" s="166"/>
      <c r="E1424" s="167"/>
      <c r="F1424" s="186" t="s">
        <v>38</v>
      </c>
      <c r="G1424" s="187">
        <f>SUBTOTAL(9,G1412:G1423)</f>
        <v>0</v>
      </c>
    </row>
    <row r="1425" spans="1:7" ht="20.100000000000001" customHeight="1" x14ac:dyDescent="0.2">
      <c r="A1425" s="185"/>
      <c r="B1425" s="171"/>
      <c r="C1425" s="188" t="s">
        <v>826</v>
      </c>
      <c r="D1425" s="166"/>
      <c r="E1425" s="167"/>
      <c r="F1425" s="168"/>
      <c r="G1425" s="189"/>
    </row>
    <row r="1426" spans="1:7" ht="20.100000000000001" customHeight="1" x14ac:dyDescent="0.2">
      <c r="A1426" s="264"/>
      <c r="B1426" s="183">
        <f t="shared" ref="B1426:B1435" si="176">IF(A1426=0,0,VLOOKUP(A1426,Tabla_Indices,2,FALSE))</f>
        <v>0</v>
      </c>
      <c r="C1426" s="271"/>
      <c r="D1426" s="266"/>
      <c r="E1426" s="267"/>
      <c r="F1426" s="268"/>
      <c r="G1426" s="184">
        <f>ROUND(E1426*F1426,2)</f>
        <v>0</v>
      </c>
    </row>
    <row r="1427" spans="1:7" ht="20.100000000000001" customHeight="1" x14ac:dyDescent="0.2">
      <c r="A1427" s="264"/>
      <c r="B1427" s="183">
        <f t="shared" si="176"/>
        <v>0</v>
      </c>
      <c r="C1427" s="265"/>
      <c r="D1427" s="266"/>
      <c r="E1427" s="267"/>
      <c r="F1427" s="268"/>
      <c r="G1427" s="184">
        <f>ROUND(E1427*F1427,2)</f>
        <v>0</v>
      </c>
    </row>
    <row r="1428" spans="1:7" ht="20.100000000000001" customHeight="1" x14ac:dyDescent="0.2">
      <c r="A1428" s="264"/>
      <c r="B1428" s="183">
        <f t="shared" si="176"/>
        <v>0</v>
      </c>
      <c r="C1428" s="265"/>
      <c r="D1428" s="266"/>
      <c r="E1428" s="267"/>
      <c r="F1428" s="268"/>
      <c r="G1428" s="184">
        <f t="shared" ref="G1428:G1435" si="177">ROUND(E1428*F1428,2)</f>
        <v>0</v>
      </c>
    </row>
    <row r="1429" spans="1:7" ht="20.100000000000001" customHeight="1" x14ac:dyDescent="0.2">
      <c r="A1429" s="264"/>
      <c r="B1429" s="183">
        <f t="shared" si="176"/>
        <v>0</v>
      </c>
      <c r="C1429" s="265"/>
      <c r="D1429" s="266"/>
      <c r="E1429" s="267"/>
      <c r="F1429" s="268"/>
      <c r="G1429" s="184">
        <f t="shared" si="177"/>
        <v>0</v>
      </c>
    </row>
    <row r="1430" spans="1:7" ht="20.100000000000001" customHeight="1" x14ac:dyDescent="0.2">
      <c r="A1430" s="264"/>
      <c r="B1430" s="183">
        <f t="shared" si="176"/>
        <v>0</v>
      </c>
      <c r="C1430" s="265"/>
      <c r="D1430" s="266"/>
      <c r="E1430" s="267"/>
      <c r="F1430" s="268"/>
      <c r="G1430" s="184">
        <f t="shared" si="177"/>
        <v>0</v>
      </c>
    </row>
    <row r="1431" spans="1:7" ht="20.100000000000001" customHeight="1" x14ac:dyDescent="0.2">
      <c r="A1431" s="264"/>
      <c r="B1431" s="183">
        <f t="shared" si="176"/>
        <v>0</v>
      </c>
      <c r="C1431" s="265"/>
      <c r="D1431" s="266"/>
      <c r="E1431" s="267"/>
      <c r="F1431" s="268"/>
      <c r="G1431" s="184">
        <f t="shared" si="177"/>
        <v>0</v>
      </c>
    </row>
    <row r="1432" spans="1:7" ht="20.100000000000001" customHeight="1" x14ac:dyDescent="0.2">
      <c r="A1432" s="264"/>
      <c r="B1432" s="183">
        <f t="shared" si="176"/>
        <v>0</v>
      </c>
      <c r="C1432" s="265"/>
      <c r="D1432" s="266"/>
      <c r="E1432" s="267"/>
      <c r="F1432" s="268"/>
      <c r="G1432" s="184">
        <f t="shared" si="177"/>
        <v>0</v>
      </c>
    </row>
    <row r="1433" spans="1:7" ht="20.100000000000001" customHeight="1" x14ac:dyDescent="0.2">
      <c r="A1433" s="264"/>
      <c r="B1433" s="183">
        <f t="shared" si="176"/>
        <v>0</v>
      </c>
      <c r="C1433" s="265"/>
      <c r="D1433" s="266"/>
      <c r="E1433" s="267"/>
      <c r="F1433" s="268"/>
      <c r="G1433" s="184">
        <f t="shared" si="177"/>
        <v>0</v>
      </c>
    </row>
    <row r="1434" spans="1:7" ht="20.100000000000001" customHeight="1" x14ac:dyDescent="0.2">
      <c r="A1434" s="264"/>
      <c r="B1434" s="183">
        <f t="shared" si="176"/>
        <v>0</v>
      </c>
      <c r="C1434" s="265"/>
      <c r="D1434" s="266"/>
      <c r="E1434" s="267"/>
      <c r="F1434" s="268"/>
      <c r="G1434" s="184">
        <f t="shared" si="177"/>
        <v>0</v>
      </c>
    </row>
    <row r="1435" spans="1:7" ht="20.100000000000001" customHeight="1" x14ac:dyDescent="0.2">
      <c r="A1435" s="264"/>
      <c r="B1435" s="183">
        <f t="shared" si="176"/>
        <v>0</v>
      </c>
      <c r="C1435" s="265"/>
      <c r="D1435" s="266"/>
      <c r="E1435" s="267"/>
      <c r="F1435" s="268"/>
      <c r="G1435" s="184">
        <f t="shared" si="177"/>
        <v>0</v>
      </c>
    </row>
    <row r="1436" spans="1:7" ht="20.100000000000001" customHeight="1" x14ac:dyDescent="0.2">
      <c r="A1436" s="185"/>
      <c r="B1436" s="171"/>
      <c r="C1436" s="171"/>
      <c r="D1436" s="166"/>
      <c r="E1436" s="167"/>
      <c r="F1436" s="186" t="s">
        <v>39</v>
      </c>
      <c r="G1436" s="187">
        <f>SUBTOTAL(9,G1426:G1435)</f>
        <v>0</v>
      </c>
    </row>
    <row r="1437" spans="1:7" ht="20.100000000000001" customHeight="1" x14ac:dyDescent="0.2">
      <c r="A1437" s="185"/>
      <c r="B1437" s="171"/>
      <c r="C1437" s="188" t="s">
        <v>827</v>
      </c>
      <c r="D1437" s="166"/>
      <c r="E1437" s="167"/>
      <c r="F1437" s="171"/>
      <c r="G1437" s="189"/>
    </row>
    <row r="1438" spans="1:7" ht="20.100000000000001" customHeight="1" x14ac:dyDescent="0.2">
      <c r="A1438" s="264"/>
      <c r="B1438" s="183">
        <f t="shared" ref="B1438:B1446" si="178">IF(A1438=0,0,VLOOKUP(A1438,Tabla_Indices,2,FALSE))</f>
        <v>0</v>
      </c>
      <c r="C1438" s="265"/>
      <c r="D1438" s="266"/>
      <c r="E1438" s="267"/>
      <c r="F1438" s="272"/>
      <c r="G1438" s="190">
        <f>ROUND(E1438*F1438,2)</f>
        <v>0</v>
      </c>
    </row>
    <row r="1439" spans="1:7" ht="20.100000000000001" customHeight="1" x14ac:dyDescent="0.2">
      <c r="A1439" s="264"/>
      <c r="B1439" s="183">
        <f t="shared" si="178"/>
        <v>0</v>
      </c>
      <c r="C1439" s="271"/>
      <c r="D1439" s="266"/>
      <c r="E1439" s="267"/>
      <c r="F1439" s="268"/>
      <c r="G1439" s="190">
        <f>ROUND(E1439*F1439,2)</f>
        <v>0</v>
      </c>
    </row>
    <row r="1440" spans="1:7" ht="20.100000000000001" customHeight="1" x14ac:dyDescent="0.2">
      <c r="A1440" s="264"/>
      <c r="B1440" s="183">
        <f t="shared" si="178"/>
        <v>0</v>
      </c>
      <c r="C1440" s="273"/>
      <c r="D1440" s="266"/>
      <c r="E1440" s="267"/>
      <c r="F1440" s="268"/>
      <c r="G1440" s="190">
        <f>ROUND(E1440*F1440,2)</f>
        <v>0</v>
      </c>
    </row>
    <row r="1441" spans="1:7" ht="20.100000000000001" customHeight="1" x14ac:dyDescent="0.2">
      <c r="A1441" s="264"/>
      <c r="B1441" s="183">
        <f t="shared" si="178"/>
        <v>0</v>
      </c>
      <c r="C1441" s="273"/>
      <c r="D1441" s="266"/>
      <c r="E1441" s="267"/>
      <c r="F1441" s="268"/>
      <c r="G1441" s="190">
        <f>ROUND(E1441*F1441,2)</f>
        <v>0</v>
      </c>
    </row>
    <row r="1442" spans="1:7" ht="20.100000000000001" customHeight="1" x14ac:dyDescent="0.2">
      <c r="A1442" s="264"/>
      <c r="B1442" s="183">
        <f t="shared" si="178"/>
        <v>0</v>
      </c>
      <c r="C1442" s="273"/>
      <c r="D1442" s="266"/>
      <c r="E1442" s="267"/>
      <c r="F1442" s="268"/>
      <c r="G1442" s="190">
        <f t="shared" ref="G1442:G1446" si="179">ROUND(E1442*F1442,2)</f>
        <v>0</v>
      </c>
    </row>
    <row r="1443" spans="1:7" ht="20.100000000000001" customHeight="1" x14ac:dyDescent="0.2">
      <c r="A1443" s="264"/>
      <c r="B1443" s="183">
        <f t="shared" si="178"/>
        <v>0</v>
      </c>
      <c r="C1443" s="273"/>
      <c r="D1443" s="266"/>
      <c r="E1443" s="267"/>
      <c r="F1443" s="268"/>
      <c r="G1443" s="190">
        <f t="shared" si="179"/>
        <v>0</v>
      </c>
    </row>
    <row r="1444" spans="1:7" ht="20.100000000000001" customHeight="1" x14ac:dyDescent="0.2">
      <c r="A1444" s="264"/>
      <c r="B1444" s="183">
        <f t="shared" si="178"/>
        <v>0</v>
      </c>
      <c r="C1444" s="265"/>
      <c r="D1444" s="266"/>
      <c r="E1444" s="267"/>
      <c r="F1444" s="268"/>
      <c r="G1444" s="190">
        <f t="shared" si="179"/>
        <v>0</v>
      </c>
    </row>
    <row r="1445" spans="1:7" ht="20.100000000000001" customHeight="1" x14ac:dyDescent="0.2">
      <c r="A1445" s="264"/>
      <c r="B1445" s="183">
        <f t="shared" si="178"/>
        <v>0</v>
      </c>
      <c r="C1445" s="265"/>
      <c r="D1445" s="266"/>
      <c r="E1445" s="267"/>
      <c r="F1445" s="268"/>
      <c r="G1445" s="190">
        <f t="shared" si="179"/>
        <v>0</v>
      </c>
    </row>
    <row r="1446" spans="1:7" ht="20.100000000000001" customHeight="1" x14ac:dyDescent="0.2">
      <c r="A1446" s="264"/>
      <c r="B1446" s="183">
        <f t="shared" si="178"/>
        <v>0</v>
      </c>
      <c r="C1446" s="265"/>
      <c r="D1446" s="266"/>
      <c r="E1446" s="267"/>
      <c r="F1446" s="268"/>
      <c r="G1446" s="190">
        <f t="shared" si="179"/>
        <v>0</v>
      </c>
    </row>
    <row r="1447" spans="1:7" ht="20.100000000000001" customHeight="1" x14ac:dyDescent="0.2">
      <c r="A1447" s="245"/>
      <c r="B1447" s="166"/>
      <c r="C1447" s="171"/>
      <c r="D1447" s="166"/>
      <c r="E1447" s="167"/>
      <c r="F1447" s="186" t="s">
        <v>40</v>
      </c>
      <c r="G1447" s="187">
        <f>SUBTOTAL(9,G1438:G1446)</f>
        <v>0</v>
      </c>
    </row>
    <row r="1448" spans="1:7" ht="20.100000000000001" customHeight="1" thickBot="1" x14ac:dyDescent="0.25">
      <c r="A1448" s="192"/>
      <c r="B1448" s="193"/>
      <c r="C1448" s="194"/>
      <c r="D1448" s="193"/>
      <c r="E1448" s="195"/>
      <c r="F1448" s="196"/>
      <c r="G1448" s="197"/>
    </row>
    <row r="1449" spans="1:7" ht="20.100000000000001" customHeight="1" thickBot="1" x14ac:dyDescent="0.25">
      <c r="A1449" s="246" t="str">
        <f>B1407</f>
        <v>13-5</v>
      </c>
      <c r="B1449" s="244" t="str">
        <f>C1407</f>
        <v>Umbrales y solias de granito natural</v>
      </c>
      <c r="C1449" s="198"/>
      <c r="D1449" s="198" t="s">
        <v>41</v>
      </c>
      <c r="E1449" s="199"/>
      <c r="F1449" s="200" t="s">
        <v>42</v>
      </c>
      <c r="G1449" s="201">
        <f>SUBTOTAL(9,G1412:G1448)</f>
        <v>0</v>
      </c>
    </row>
    <row r="1450" spans="1:7" ht="20.100000000000001" customHeight="1" thickTop="1" thickBot="1" x14ac:dyDescent="0.25"/>
    <row r="1451" spans="1:7" ht="20.100000000000001" customHeight="1" thickTop="1" x14ac:dyDescent="0.2">
      <c r="A1451" s="338" t="s">
        <v>44</v>
      </c>
      <c r="B1451" s="339"/>
      <c r="C1451" s="339"/>
      <c r="D1451" s="339"/>
      <c r="E1451" s="339"/>
      <c r="F1451" s="339"/>
      <c r="G1451" s="340"/>
    </row>
    <row r="1452" spans="1:7" ht="20.100000000000001" customHeight="1" x14ac:dyDescent="0.2">
      <c r="A1452" s="156" t="s">
        <v>823</v>
      </c>
      <c r="B1452" s="157" t="str">
        <f>Comitente</f>
        <v>DIRECCIÓN ARQUITECTURA</v>
      </c>
      <c r="C1452" s="158"/>
      <c r="D1452" s="159"/>
      <c r="E1452" s="159"/>
      <c r="F1452" s="160"/>
      <c r="G1452" s="161"/>
    </row>
    <row r="1453" spans="1:7" ht="20.100000000000001" customHeight="1" x14ac:dyDescent="0.2">
      <c r="A1453" s="156" t="s">
        <v>824</v>
      </c>
      <c r="B1453" s="157">
        <f>Contratista</f>
        <v>0</v>
      </c>
      <c r="C1453" s="162"/>
      <c r="D1453" s="162"/>
      <c r="E1453" s="162"/>
      <c r="F1453" s="157"/>
      <c r="G1453" s="163"/>
    </row>
    <row r="1454" spans="1:7" ht="20.100000000000001" customHeight="1" x14ac:dyDescent="0.2">
      <c r="A1454" s="156" t="s">
        <v>31</v>
      </c>
      <c r="B1454" s="157" t="str">
        <f>Obra</f>
        <v>ESCUELA DE CINE</v>
      </c>
      <c r="C1454" s="162"/>
      <c r="D1454" s="162"/>
      <c r="E1454" s="162"/>
      <c r="F1454" s="157" t="s">
        <v>45</v>
      </c>
      <c r="G1454" s="163">
        <f>Fecha_Base</f>
        <v>42969</v>
      </c>
    </row>
    <row r="1455" spans="1:7" ht="20.100000000000001" customHeight="1" x14ac:dyDescent="0.2">
      <c r="A1455" s="164" t="s">
        <v>822</v>
      </c>
      <c r="B1455" s="165" t="str">
        <f>Ubicación</f>
        <v>CALLE 25 DE MAYO</v>
      </c>
      <c r="C1455" s="165"/>
      <c r="D1455" s="166"/>
      <c r="E1455" s="167"/>
      <c r="F1455" s="168"/>
      <c r="G1455" s="169"/>
    </row>
    <row r="1456" spans="1:7" ht="20.100000000000001" customHeight="1" x14ac:dyDescent="0.2">
      <c r="A1456" s="164" t="s">
        <v>46</v>
      </c>
      <c r="B1456" s="274">
        <v>13</v>
      </c>
      <c r="C1456" s="171" t="str">
        <f>IF(B1456="","",VLOOKUP(B1456,Computo_Presupuesto,2,FALSE))</f>
        <v>PISOS, ZOCALOS, UMBRALES Y ANTEPECHOS</v>
      </c>
      <c r="D1456" s="172"/>
      <c r="E1456" s="167"/>
      <c r="F1456" s="168"/>
      <c r="G1456" s="169"/>
    </row>
    <row r="1457" spans="1:7" ht="20.100000000000001" customHeight="1" x14ac:dyDescent="0.2">
      <c r="A1457" s="164" t="s">
        <v>32</v>
      </c>
      <c r="B1457" s="250" t="s">
        <v>1624</v>
      </c>
      <c r="C1457" s="171" t="str">
        <f>IF(B1457=0,"",VLOOKUP(B1457,Computo_Presupuesto,2,FALSE))</f>
        <v>Antepechos de chapa</v>
      </c>
      <c r="D1457" s="166"/>
      <c r="E1457" s="167"/>
      <c r="F1457" s="165" t="s">
        <v>33</v>
      </c>
      <c r="G1457" s="173" t="str">
        <f>IF(B1457=0,"",VLOOKUP(B1457,Computo_Presupuesto,4,FALSE))</f>
        <v>ml</v>
      </c>
    </row>
    <row r="1458" spans="1:7" ht="20.100000000000001" customHeight="1" x14ac:dyDescent="0.2">
      <c r="A1458" s="164"/>
      <c r="B1458" s="165"/>
      <c r="C1458" s="171"/>
      <c r="D1458" s="166"/>
      <c r="E1458" s="167"/>
      <c r="F1458" s="171"/>
      <c r="G1458" s="174"/>
    </row>
    <row r="1459" spans="1:7" ht="20.100000000000001" customHeight="1" x14ac:dyDescent="0.2">
      <c r="A1459" s="341" t="s">
        <v>685</v>
      </c>
      <c r="B1459" s="342"/>
      <c r="C1459" s="343" t="s">
        <v>0</v>
      </c>
      <c r="D1459" s="343" t="s">
        <v>34</v>
      </c>
      <c r="E1459" s="344" t="s">
        <v>35</v>
      </c>
      <c r="F1459" s="345" t="s">
        <v>36</v>
      </c>
      <c r="G1459" s="346" t="s">
        <v>37</v>
      </c>
    </row>
    <row r="1460" spans="1:7" ht="20.100000000000001" customHeight="1" x14ac:dyDescent="0.2">
      <c r="A1460" s="175" t="s">
        <v>686</v>
      </c>
      <c r="B1460" s="176" t="s">
        <v>687</v>
      </c>
      <c r="C1460" s="343"/>
      <c r="D1460" s="343"/>
      <c r="E1460" s="344"/>
      <c r="F1460" s="345"/>
      <c r="G1460" s="346"/>
    </row>
    <row r="1461" spans="1:7" ht="20.100000000000001" customHeight="1" x14ac:dyDescent="0.2">
      <c r="A1461" s="263"/>
      <c r="B1461" s="177"/>
      <c r="C1461" s="178" t="s">
        <v>825</v>
      </c>
      <c r="D1461" s="179"/>
      <c r="E1461" s="180"/>
      <c r="F1461" s="181"/>
      <c r="G1461" s="182"/>
    </row>
    <row r="1462" spans="1:7" ht="20.100000000000001" customHeight="1" x14ac:dyDescent="0.2">
      <c r="A1462" s="264"/>
      <c r="B1462" s="183">
        <f t="shared" ref="B1462:B1473" si="180">IF(A1462=0,0,VLOOKUP(A1462,Tabla_Indices,2,FALSE))</f>
        <v>0</v>
      </c>
      <c r="C1462" s="265"/>
      <c r="D1462" s="266"/>
      <c r="E1462" s="267"/>
      <c r="F1462" s="268"/>
      <c r="G1462" s="184">
        <f>ROUND(E1462*F1462,2)</f>
        <v>0</v>
      </c>
    </row>
    <row r="1463" spans="1:7" ht="20.100000000000001" customHeight="1" x14ac:dyDescent="0.2">
      <c r="A1463" s="269"/>
      <c r="B1463" s="183">
        <f t="shared" si="180"/>
        <v>0</v>
      </c>
      <c r="C1463" s="265"/>
      <c r="D1463" s="266"/>
      <c r="E1463" s="267"/>
      <c r="F1463" s="268"/>
      <c r="G1463" s="184">
        <f t="shared" ref="G1463:G1473" si="181">ROUND(E1463*F1463,2)</f>
        <v>0</v>
      </c>
    </row>
    <row r="1464" spans="1:7" ht="20.100000000000001" customHeight="1" x14ac:dyDescent="0.2">
      <c r="A1464" s="264"/>
      <c r="B1464" s="183">
        <f t="shared" si="180"/>
        <v>0</v>
      </c>
      <c r="C1464" s="265"/>
      <c r="D1464" s="266"/>
      <c r="E1464" s="267"/>
      <c r="F1464" s="268"/>
      <c r="G1464" s="184">
        <f t="shared" si="181"/>
        <v>0</v>
      </c>
    </row>
    <row r="1465" spans="1:7" ht="20.100000000000001" customHeight="1" x14ac:dyDescent="0.2">
      <c r="A1465" s="264"/>
      <c r="B1465" s="183">
        <f t="shared" si="180"/>
        <v>0</v>
      </c>
      <c r="C1465" s="265"/>
      <c r="D1465" s="266"/>
      <c r="E1465" s="267"/>
      <c r="F1465" s="268"/>
      <c r="G1465" s="184">
        <f t="shared" si="181"/>
        <v>0</v>
      </c>
    </row>
    <row r="1466" spans="1:7" ht="20.100000000000001" customHeight="1" x14ac:dyDescent="0.2">
      <c r="A1466" s="264"/>
      <c r="B1466" s="183">
        <f t="shared" si="180"/>
        <v>0</v>
      </c>
      <c r="C1466" s="265"/>
      <c r="D1466" s="266"/>
      <c r="E1466" s="270"/>
      <c r="F1466" s="268"/>
      <c r="G1466" s="184">
        <f t="shared" si="181"/>
        <v>0</v>
      </c>
    </row>
    <row r="1467" spans="1:7" ht="20.100000000000001" customHeight="1" x14ac:dyDescent="0.2">
      <c r="A1467" s="264"/>
      <c r="B1467" s="183">
        <f t="shared" si="180"/>
        <v>0</v>
      </c>
      <c r="C1467" s="265"/>
      <c r="D1467" s="266"/>
      <c r="E1467" s="270"/>
      <c r="F1467" s="268"/>
      <c r="G1467" s="184">
        <f t="shared" si="181"/>
        <v>0</v>
      </c>
    </row>
    <row r="1468" spans="1:7" ht="20.100000000000001" customHeight="1" x14ac:dyDescent="0.2">
      <c r="A1468" s="264"/>
      <c r="B1468" s="183">
        <f t="shared" si="180"/>
        <v>0</v>
      </c>
      <c r="C1468" s="265"/>
      <c r="D1468" s="266"/>
      <c r="E1468" s="267"/>
      <c r="F1468" s="268"/>
      <c r="G1468" s="184">
        <f t="shared" si="181"/>
        <v>0</v>
      </c>
    </row>
    <row r="1469" spans="1:7" ht="20.100000000000001" customHeight="1" x14ac:dyDescent="0.2">
      <c r="A1469" s="264"/>
      <c r="B1469" s="183">
        <f t="shared" si="180"/>
        <v>0</v>
      </c>
      <c r="C1469" s="265"/>
      <c r="D1469" s="266"/>
      <c r="E1469" s="267"/>
      <c r="F1469" s="268"/>
      <c r="G1469" s="184">
        <f t="shared" si="181"/>
        <v>0</v>
      </c>
    </row>
    <row r="1470" spans="1:7" ht="20.100000000000001" customHeight="1" x14ac:dyDescent="0.2">
      <c r="A1470" s="264"/>
      <c r="B1470" s="183">
        <f t="shared" si="180"/>
        <v>0</v>
      </c>
      <c r="C1470" s="265"/>
      <c r="D1470" s="266"/>
      <c r="E1470" s="267"/>
      <c r="F1470" s="268"/>
      <c r="G1470" s="184">
        <f t="shared" si="181"/>
        <v>0</v>
      </c>
    </row>
    <row r="1471" spans="1:7" ht="20.100000000000001" customHeight="1" x14ac:dyDescent="0.2">
      <c r="A1471" s="264"/>
      <c r="B1471" s="183">
        <f t="shared" si="180"/>
        <v>0</v>
      </c>
      <c r="C1471" s="265"/>
      <c r="D1471" s="266"/>
      <c r="E1471" s="267"/>
      <c r="F1471" s="268"/>
      <c r="G1471" s="184">
        <f t="shared" si="181"/>
        <v>0</v>
      </c>
    </row>
    <row r="1472" spans="1:7" ht="20.100000000000001" customHeight="1" x14ac:dyDescent="0.2">
      <c r="A1472" s="264"/>
      <c r="B1472" s="183">
        <f t="shared" si="180"/>
        <v>0</v>
      </c>
      <c r="C1472" s="265"/>
      <c r="D1472" s="266"/>
      <c r="E1472" s="267"/>
      <c r="F1472" s="268"/>
      <c r="G1472" s="184">
        <f t="shared" si="181"/>
        <v>0</v>
      </c>
    </row>
    <row r="1473" spans="1:7" ht="20.100000000000001" customHeight="1" x14ac:dyDescent="0.2">
      <c r="A1473" s="264"/>
      <c r="B1473" s="183">
        <f t="shared" si="180"/>
        <v>0</v>
      </c>
      <c r="C1473" s="265"/>
      <c r="D1473" s="266"/>
      <c r="E1473" s="267"/>
      <c r="F1473" s="268"/>
      <c r="G1473" s="184">
        <f t="shared" si="181"/>
        <v>0</v>
      </c>
    </row>
    <row r="1474" spans="1:7" ht="20.100000000000001" customHeight="1" x14ac:dyDescent="0.2">
      <c r="A1474" s="185"/>
      <c r="B1474" s="171"/>
      <c r="C1474" s="171"/>
      <c r="D1474" s="166"/>
      <c r="E1474" s="167"/>
      <c r="F1474" s="186" t="s">
        <v>38</v>
      </c>
      <c r="G1474" s="187">
        <f>SUBTOTAL(9,G1462:G1473)</f>
        <v>0</v>
      </c>
    </row>
    <row r="1475" spans="1:7" ht="20.100000000000001" customHeight="1" x14ac:dyDescent="0.2">
      <c r="A1475" s="185"/>
      <c r="B1475" s="171"/>
      <c r="C1475" s="188" t="s">
        <v>826</v>
      </c>
      <c r="D1475" s="166"/>
      <c r="E1475" s="167"/>
      <c r="F1475" s="168"/>
      <c r="G1475" s="189"/>
    </row>
    <row r="1476" spans="1:7" ht="20.100000000000001" customHeight="1" x14ac:dyDescent="0.2">
      <c r="A1476" s="264"/>
      <c r="B1476" s="183">
        <f t="shared" ref="B1476:B1485" si="182">IF(A1476=0,0,VLOOKUP(A1476,Tabla_Indices,2,FALSE))</f>
        <v>0</v>
      </c>
      <c r="C1476" s="271"/>
      <c r="D1476" s="266"/>
      <c r="E1476" s="267"/>
      <c r="F1476" s="268"/>
      <c r="G1476" s="184">
        <f>ROUND(E1476*F1476,2)</f>
        <v>0</v>
      </c>
    </row>
    <row r="1477" spans="1:7" ht="20.100000000000001" customHeight="1" x14ac:dyDescent="0.2">
      <c r="A1477" s="264"/>
      <c r="B1477" s="183">
        <f t="shared" si="182"/>
        <v>0</v>
      </c>
      <c r="C1477" s="265"/>
      <c r="D1477" s="266"/>
      <c r="E1477" s="267"/>
      <c r="F1477" s="268"/>
      <c r="G1477" s="184">
        <f>ROUND(E1477*F1477,2)</f>
        <v>0</v>
      </c>
    </row>
    <row r="1478" spans="1:7" ht="20.100000000000001" customHeight="1" x14ac:dyDescent="0.2">
      <c r="A1478" s="264"/>
      <c r="B1478" s="183">
        <f t="shared" si="182"/>
        <v>0</v>
      </c>
      <c r="C1478" s="265"/>
      <c r="D1478" s="266"/>
      <c r="E1478" s="267"/>
      <c r="F1478" s="268"/>
      <c r="G1478" s="184">
        <f t="shared" ref="G1478:G1485" si="183">ROUND(E1478*F1478,2)</f>
        <v>0</v>
      </c>
    </row>
    <row r="1479" spans="1:7" ht="20.100000000000001" customHeight="1" x14ac:dyDescent="0.2">
      <c r="A1479" s="264"/>
      <c r="B1479" s="183">
        <f t="shared" si="182"/>
        <v>0</v>
      </c>
      <c r="C1479" s="265"/>
      <c r="D1479" s="266"/>
      <c r="E1479" s="267"/>
      <c r="F1479" s="268"/>
      <c r="G1479" s="184">
        <f t="shared" si="183"/>
        <v>0</v>
      </c>
    </row>
    <row r="1480" spans="1:7" ht="20.100000000000001" customHeight="1" x14ac:dyDescent="0.2">
      <c r="A1480" s="264"/>
      <c r="B1480" s="183">
        <f t="shared" si="182"/>
        <v>0</v>
      </c>
      <c r="C1480" s="265"/>
      <c r="D1480" s="266"/>
      <c r="E1480" s="267"/>
      <c r="F1480" s="268"/>
      <c r="G1480" s="184">
        <f t="shared" si="183"/>
        <v>0</v>
      </c>
    </row>
    <row r="1481" spans="1:7" ht="20.100000000000001" customHeight="1" x14ac:dyDescent="0.2">
      <c r="A1481" s="264"/>
      <c r="B1481" s="183">
        <f t="shared" si="182"/>
        <v>0</v>
      </c>
      <c r="C1481" s="265"/>
      <c r="D1481" s="266"/>
      <c r="E1481" s="267"/>
      <c r="F1481" s="268"/>
      <c r="G1481" s="184">
        <f t="shared" si="183"/>
        <v>0</v>
      </c>
    </row>
    <row r="1482" spans="1:7" ht="20.100000000000001" customHeight="1" x14ac:dyDescent="0.2">
      <c r="A1482" s="264"/>
      <c r="B1482" s="183">
        <f t="shared" si="182"/>
        <v>0</v>
      </c>
      <c r="C1482" s="265"/>
      <c r="D1482" s="266"/>
      <c r="E1482" s="267"/>
      <c r="F1482" s="268"/>
      <c r="G1482" s="184">
        <f t="shared" si="183"/>
        <v>0</v>
      </c>
    </row>
    <row r="1483" spans="1:7" ht="20.100000000000001" customHeight="1" x14ac:dyDescent="0.2">
      <c r="A1483" s="264"/>
      <c r="B1483" s="183">
        <f t="shared" si="182"/>
        <v>0</v>
      </c>
      <c r="C1483" s="265"/>
      <c r="D1483" s="266"/>
      <c r="E1483" s="267"/>
      <c r="F1483" s="268"/>
      <c r="G1483" s="184">
        <f t="shared" si="183"/>
        <v>0</v>
      </c>
    </row>
    <row r="1484" spans="1:7" ht="20.100000000000001" customHeight="1" x14ac:dyDescent="0.2">
      <c r="A1484" s="264"/>
      <c r="B1484" s="183">
        <f t="shared" si="182"/>
        <v>0</v>
      </c>
      <c r="C1484" s="265"/>
      <c r="D1484" s="266"/>
      <c r="E1484" s="267"/>
      <c r="F1484" s="268"/>
      <c r="G1484" s="184">
        <f t="shared" si="183"/>
        <v>0</v>
      </c>
    </row>
    <row r="1485" spans="1:7" ht="20.100000000000001" customHeight="1" x14ac:dyDescent="0.2">
      <c r="A1485" s="264"/>
      <c r="B1485" s="183">
        <f t="shared" si="182"/>
        <v>0</v>
      </c>
      <c r="C1485" s="265"/>
      <c r="D1485" s="266"/>
      <c r="E1485" s="267"/>
      <c r="F1485" s="268"/>
      <c r="G1485" s="184">
        <f t="shared" si="183"/>
        <v>0</v>
      </c>
    </row>
    <row r="1486" spans="1:7" ht="20.100000000000001" customHeight="1" x14ac:dyDescent="0.2">
      <c r="A1486" s="185"/>
      <c r="B1486" s="171"/>
      <c r="C1486" s="171"/>
      <c r="D1486" s="166"/>
      <c r="E1486" s="167"/>
      <c r="F1486" s="186" t="s">
        <v>39</v>
      </c>
      <c r="G1486" s="187">
        <f>SUBTOTAL(9,G1476:G1485)</f>
        <v>0</v>
      </c>
    </row>
    <row r="1487" spans="1:7" ht="20.100000000000001" customHeight="1" x14ac:dyDescent="0.2">
      <c r="A1487" s="185"/>
      <c r="B1487" s="171"/>
      <c r="C1487" s="188" t="s">
        <v>827</v>
      </c>
      <c r="D1487" s="166"/>
      <c r="E1487" s="167"/>
      <c r="F1487" s="171"/>
      <c r="G1487" s="189"/>
    </row>
    <row r="1488" spans="1:7" ht="20.100000000000001" customHeight="1" x14ac:dyDescent="0.2">
      <c r="A1488" s="264"/>
      <c r="B1488" s="183">
        <f t="shared" ref="B1488:B1496" si="184">IF(A1488=0,0,VLOOKUP(A1488,Tabla_Indices,2,FALSE))</f>
        <v>0</v>
      </c>
      <c r="C1488" s="265"/>
      <c r="D1488" s="266"/>
      <c r="E1488" s="267"/>
      <c r="F1488" s="272"/>
      <c r="G1488" s="190">
        <f>ROUND(E1488*F1488,2)</f>
        <v>0</v>
      </c>
    </row>
    <row r="1489" spans="1:7" ht="20.100000000000001" customHeight="1" x14ac:dyDescent="0.2">
      <c r="A1489" s="264"/>
      <c r="B1489" s="183">
        <f t="shared" si="184"/>
        <v>0</v>
      </c>
      <c r="C1489" s="271"/>
      <c r="D1489" s="266"/>
      <c r="E1489" s="267"/>
      <c r="F1489" s="268"/>
      <c r="G1489" s="190">
        <f>ROUND(E1489*F1489,2)</f>
        <v>0</v>
      </c>
    </row>
    <row r="1490" spans="1:7" ht="20.100000000000001" customHeight="1" x14ac:dyDescent="0.2">
      <c r="A1490" s="264"/>
      <c r="B1490" s="183">
        <f t="shared" si="184"/>
        <v>0</v>
      </c>
      <c r="C1490" s="273"/>
      <c r="D1490" s="266"/>
      <c r="E1490" s="267"/>
      <c r="F1490" s="268"/>
      <c r="G1490" s="190">
        <f>ROUND(E1490*F1490,2)</f>
        <v>0</v>
      </c>
    </row>
    <row r="1491" spans="1:7" ht="20.100000000000001" customHeight="1" x14ac:dyDescent="0.2">
      <c r="A1491" s="264"/>
      <c r="B1491" s="183">
        <f t="shared" si="184"/>
        <v>0</v>
      </c>
      <c r="C1491" s="273"/>
      <c r="D1491" s="266"/>
      <c r="E1491" s="267"/>
      <c r="F1491" s="268"/>
      <c r="G1491" s="190">
        <f>ROUND(E1491*F1491,2)</f>
        <v>0</v>
      </c>
    </row>
    <row r="1492" spans="1:7" ht="20.100000000000001" customHeight="1" x14ac:dyDescent="0.2">
      <c r="A1492" s="264"/>
      <c r="B1492" s="183">
        <f t="shared" si="184"/>
        <v>0</v>
      </c>
      <c r="C1492" s="273"/>
      <c r="D1492" s="266"/>
      <c r="E1492" s="267"/>
      <c r="F1492" s="268"/>
      <c r="G1492" s="190">
        <f t="shared" ref="G1492:G1496" si="185">ROUND(E1492*F1492,2)</f>
        <v>0</v>
      </c>
    </row>
    <row r="1493" spans="1:7" ht="20.100000000000001" customHeight="1" x14ac:dyDescent="0.2">
      <c r="A1493" s="264"/>
      <c r="B1493" s="183">
        <f t="shared" si="184"/>
        <v>0</v>
      </c>
      <c r="C1493" s="273"/>
      <c r="D1493" s="266"/>
      <c r="E1493" s="267"/>
      <c r="F1493" s="268"/>
      <c r="G1493" s="190">
        <f t="shared" si="185"/>
        <v>0</v>
      </c>
    </row>
    <row r="1494" spans="1:7" ht="20.100000000000001" customHeight="1" x14ac:dyDescent="0.2">
      <c r="A1494" s="264"/>
      <c r="B1494" s="183">
        <f t="shared" si="184"/>
        <v>0</v>
      </c>
      <c r="C1494" s="265"/>
      <c r="D1494" s="266"/>
      <c r="E1494" s="267"/>
      <c r="F1494" s="268"/>
      <c r="G1494" s="190">
        <f t="shared" si="185"/>
        <v>0</v>
      </c>
    </row>
    <row r="1495" spans="1:7" ht="20.100000000000001" customHeight="1" x14ac:dyDescent="0.2">
      <c r="A1495" s="264"/>
      <c r="B1495" s="183">
        <f t="shared" si="184"/>
        <v>0</v>
      </c>
      <c r="C1495" s="265"/>
      <c r="D1495" s="266"/>
      <c r="E1495" s="267"/>
      <c r="F1495" s="268"/>
      <c r="G1495" s="190">
        <f t="shared" si="185"/>
        <v>0</v>
      </c>
    </row>
    <row r="1496" spans="1:7" ht="20.100000000000001" customHeight="1" x14ac:dyDescent="0.2">
      <c r="A1496" s="264"/>
      <c r="B1496" s="183">
        <f t="shared" si="184"/>
        <v>0</v>
      </c>
      <c r="C1496" s="265"/>
      <c r="D1496" s="266"/>
      <c r="E1496" s="267"/>
      <c r="F1496" s="268"/>
      <c r="G1496" s="190">
        <f t="shared" si="185"/>
        <v>0</v>
      </c>
    </row>
    <row r="1497" spans="1:7" ht="20.100000000000001" customHeight="1" x14ac:dyDescent="0.2">
      <c r="A1497" s="191"/>
      <c r="B1497" s="166"/>
      <c r="C1497" s="171"/>
      <c r="D1497" s="166"/>
      <c r="E1497" s="167"/>
      <c r="F1497" s="186" t="s">
        <v>40</v>
      </c>
      <c r="G1497" s="187">
        <f>SUBTOTAL(9,G1488:G1496)</f>
        <v>0</v>
      </c>
    </row>
    <row r="1498" spans="1:7" ht="20.100000000000001" customHeight="1" thickBot="1" x14ac:dyDescent="0.25">
      <c r="A1498" s="192"/>
      <c r="B1498" s="193"/>
      <c r="C1498" s="194"/>
      <c r="D1498" s="193"/>
      <c r="E1498" s="195"/>
      <c r="F1498" s="196"/>
      <c r="G1498" s="197"/>
    </row>
    <row r="1499" spans="1:7" ht="20.100000000000001" customHeight="1" thickBot="1" x14ac:dyDescent="0.25">
      <c r="A1499" s="246" t="str">
        <f>B1457</f>
        <v>13-6</v>
      </c>
      <c r="B1499" s="244" t="str">
        <f>C1457</f>
        <v>Antepechos de chapa</v>
      </c>
      <c r="C1499" s="198"/>
      <c r="D1499" s="198" t="s">
        <v>41</v>
      </c>
      <c r="E1499" s="199"/>
      <c r="F1499" s="200" t="s">
        <v>42</v>
      </c>
      <c r="G1499" s="201">
        <f>SUBTOTAL(9,G1462:G1498)</f>
        <v>0</v>
      </c>
    </row>
    <row r="1500" spans="1:7" ht="20.100000000000001" customHeight="1" thickTop="1" thickBot="1" x14ac:dyDescent="0.25">
      <c r="A1500" s="296"/>
      <c r="B1500" s="297"/>
      <c r="C1500" s="298"/>
      <c r="D1500" s="298"/>
      <c r="E1500" s="299"/>
      <c r="F1500" s="300"/>
      <c r="G1500" s="301"/>
    </row>
    <row r="1501" spans="1:7" ht="20.100000000000001" customHeight="1" thickTop="1" x14ac:dyDescent="0.2">
      <c r="A1501" s="338" t="s">
        <v>44</v>
      </c>
      <c r="B1501" s="339"/>
      <c r="C1501" s="339"/>
      <c r="D1501" s="339"/>
      <c r="E1501" s="339"/>
      <c r="F1501" s="339"/>
      <c r="G1501" s="340"/>
    </row>
    <row r="1502" spans="1:7" ht="20.100000000000001" customHeight="1" x14ac:dyDescent="0.2">
      <c r="A1502" s="156" t="s">
        <v>823</v>
      </c>
      <c r="B1502" s="157" t="str">
        <f>Comitente</f>
        <v>DIRECCIÓN ARQUITECTURA</v>
      </c>
      <c r="C1502" s="158"/>
      <c r="D1502" s="159"/>
      <c r="E1502" s="159"/>
      <c r="F1502" s="160"/>
      <c r="G1502" s="161"/>
    </row>
    <row r="1503" spans="1:7" ht="20.100000000000001" customHeight="1" x14ac:dyDescent="0.2">
      <c r="A1503" s="156" t="s">
        <v>824</v>
      </c>
      <c r="B1503" s="157">
        <f>Contratista</f>
        <v>0</v>
      </c>
      <c r="C1503" s="162"/>
      <c r="D1503" s="162"/>
      <c r="E1503" s="162"/>
      <c r="F1503" s="157"/>
      <c r="G1503" s="163"/>
    </row>
    <row r="1504" spans="1:7" ht="20.100000000000001" customHeight="1" x14ac:dyDescent="0.2">
      <c r="A1504" s="156" t="s">
        <v>31</v>
      </c>
      <c r="B1504" s="157" t="str">
        <f>Obra</f>
        <v>ESCUELA DE CINE</v>
      </c>
      <c r="C1504" s="162"/>
      <c r="D1504" s="162"/>
      <c r="E1504" s="162"/>
      <c r="F1504" s="157" t="s">
        <v>45</v>
      </c>
      <c r="G1504" s="163">
        <f>Fecha_Base</f>
        <v>42969</v>
      </c>
    </row>
    <row r="1505" spans="1:7" ht="20.100000000000001" customHeight="1" x14ac:dyDescent="0.2">
      <c r="A1505" s="164" t="s">
        <v>822</v>
      </c>
      <c r="B1505" s="165" t="str">
        <f>Ubicación</f>
        <v>CALLE 25 DE MAYO</v>
      </c>
      <c r="C1505" s="165"/>
      <c r="D1505" s="166"/>
      <c r="E1505" s="167"/>
      <c r="F1505" s="168"/>
      <c r="G1505" s="169"/>
    </row>
    <row r="1506" spans="1:7" ht="20.100000000000001" customHeight="1" x14ac:dyDescent="0.2">
      <c r="A1506" s="164" t="s">
        <v>46</v>
      </c>
      <c r="B1506" s="274">
        <v>14</v>
      </c>
      <c r="C1506" s="171" t="str">
        <f>IF(B1506="","",VLOOKUP(B1506,Computo_Presupuesto,2,FALSE))</f>
        <v>MESADAS</v>
      </c>
      <c r="D1506" s="172"/>
      <c r="E1506" s="167"/>
      <c r="F1506" s="168"/>
      <c r="G1506" s="169"/>
    </row>
    <row r="1507" spans="1:7" ht="20.100000000000001" customHeight="1" x14ac:dyDescent="0.2">
      <c r="A1507" s="164" t="s">
        <v>32</v>
      </c>
      <c r="B1507" s="250" t="s">
        <v>1209</v>
      </c>
      <c r="C1507" s="171" t="str">
        <f>IF(B1507=0,"",VLOOKUP(B1507,Computo_Presupuesto,2,FALSE))</f>
        <v>Mesada granito natural</v>
      </c>
      <c r="D1507" s="166"/>
      <c r="E1507" s="167"/>
      <c r="F1507" s="165" t="s">
        <v>33</v>
      </c>
      <c r="G1507" s="173" t="str">
        <f>IF(B1507=0,"",VLOOKUP(B1507,Computo_Presupuesto,4,FALSE))</f>
        <v>m2</v>
      </c>
    </row>
    <row r="1508" spans="1:7" ht="20.100000000000001" customHeight="1" x14ac:dyDescent="0.2">
      <c r="A1508" s="164"/>
      <c r="B1508" s="165"/>
      <c r="C1508" s="171"/>
      <c r="D1508" s="166"/>
      <c r="E1508" s="167"/>
      <c r="F1508" s="171"/>
      <c r="G1508" s="174"/>
    </row>
    <row r="1509" spans="1:7" ht="20.100000000000001" customHeight="1" x14ac:dyDescent="0.2">
      <c r="A1509" s="341" t="s">
        <v>685</v>
      </c>
      <c r="B1509" s="342"/>
      <c r="C1509" s="343" t="s">
        <v>0</v>
      </c>
      <c r="D1509" s="343" t="s">
        <v>34</v>
      </c>
      <c r="E1509" s="344" t="s">
        <v>35</v>
      </c>
      <c r="F1509" s="345" t="s">
        <v>36</v>
      </c>
      <c r="G1509" s="346" t="s">
        <v>37</v>
      </c>
    </row>
    <row r="1510" spans="1:7" ht="20.100000000000001" customHeight="1" x14ac:dyDescent="0.2">
      <c r="A1510" s="175" t="s">
        <v>686</v>
      </c>
      <c r="B1510" s="176" t="s">
        <v>687</v>
      </c>
      <c r="C1510" s="343"/>
      <c r="D1510" s="343"/>
      <c r="E1510" s="344"/>
      <c r="F1510" s="345"/>
      <c r="G1510" s="346"/>
    </row>
    <row r="1511" spans="1:7" ht="20.100000000000001" customHeight="1" x14ac:dyDescent="0.2">
      <c r="A1511" s="291"/>
      <c r="B1511" s="177"/>
      <c r="C1511" s="178" t="s">
        <v>825</v>
      </c>
      <c r="D1511" s="179"/>
      <c r="E1511" s="180"/>
      <c r="F1511" s="181"/>
      <c r="G1511" s="182"/>
    </row>
    <row r="1512" spans="1:7" ht="20.100000000000001" customHeight="1" x14ac:dyDescent="0.2">
      <c r="A1512" s="264"/>
      <c r="B1512" s="183">
        <f t="shared" ref="B1512:B1523" si="186">IF(A1512=0,0,VLOOKUP(A1512,Tabla_Indices,2,FALSE))</f>
        <v>0</v>
      </c>
      <c r="C1512" s="265"/>
      <c r="D1512" s="266"/>
      <c r="E1512" s="267"/>
      <c r="F1512" s="268"/>
      <c r="G1512" s="184">
        <f>ROUND(E1512*F1512,2)</f>
        <v>0</v>
      </c>
    </row>
    <row r="1513" spans="1:7" ht="20.100000000000001" customHeight="1" x14ac:dyDescent="0.2">
      <c r="A1513" s="269"/>
      <c r="B1513" s="183">
        <f t="shared" si="186"/>
        <v>0</v>
      </c>
      <c r="C1513" s="265"/>
      <c r="D1513" s="266"/>
      <c r="E1513" s="267"/>
      <c r="F1513" s="268"/>
      <c r="G1513" s="184">
        <f t="shared" ref="G1513:G1523" si="187">ROUND(E1513*F1513,2)</f>
        <v>0</v>
      </c>
    </row>
    <row r="1514" spans="1:7" ht="20.100000000000001" customHeight="1" x14ac:dyDescent="0.2">
      <c r="A1514" s="264"/>
      <c r="B1514" s="183">
        <f t="shared" si="186"/>
        <v>0</v>
      </c>
      <c r="C1514" s="265"/>
      <c r="D1514" s="266"/>
      <c r="E1514" s="267"/>
      <c r="F1514" s="268"/>
      <c r="G1514" s="184">
        <f t="shared" si="187"/>
        <v>0</v>
      </c>
    </row>
    <row r="1515" spans="1:7" ht="20.100000000000001" customHeight="1" x14ac:dyDescent="0.2">
      <c r="A1515" s="264"/>
      <c r="B1515" s="183">
        <f t="shared" si="186"/>
        <v>0</v>
      </c>
      <c r="C1515" s="265"/>
      <c r="D1515" s="266"/>
      <c r="E1515" s="267"/>
      <c r="F1515" s="268"/>
      <c r="G1515" s="184">
        <f t="shared" si="187"/>
        <v>0</v>
      </c>
    </row>
    <row r="1516" spans="1:7" ht="20.100000000000001" customHeight="1" x14ac:dyDescent="0.2">
      <c r="A1516" s="264"/>
      <c r="B1516" s="183">
        <f t="shared" si="186"/>
        <v>0</v>
      </c>
      <c r="C1516" s="265"/>
      <c r="D1516" s="266"/>
      <c r="E1516" s="270"/>
      <c r="F1516" s="268"/>
      <c r="G1516" s="184">
        <f t="shared" si="187"/>
        <v>0</v>
      </c>
    </row>
    <row r="1517" spans="1:7" ht="20.100000000000001" customHeight="1" x14ac:dyDescent="0.2">
      <c r="A1517" s="264"/>
      <c r="B1517" s="183">
        <f t="shared" si="186"/>
        <v>0</v>
      </c>
      <c r="C1517" s="265"/>
      <c r="D1517" s="266"/>
      <c r="E1517" s="270"/>
      <c r="F1517" s="268"/>
      <c r="G1517" s="184">
        <f t="shared" si="187"/>
        <v>0</v>
      </c>
    </row>
    <row r="1518" spans="1:7" ht="20.100000000000001" customHeight="1" x14ac:dyDescent="0.2">
      <c r="A1518" s="264"/>
      <c r="B1518" s="183">
        <f t="shared" si="186"/>
        <v>0</v>
      </c>
      <c r="C1518" s="265"/>
      <c r="D1518" s="266"/>
      <c r="E1518" s="267"/>
      <c r="F1518" s="268"/>
      <c r="G1518" s="184">
        <f t="shared" si="187"/>
        <v>0</v>
      </c>
    </row>
    <row r="1519" spans="1:7" ht="20.100000000000001" customHeight="1" x14ac:dyDescent="0.2">
      <c r="A1519" s="264"/>
      <c r="B1519" s="183">
        <f t="shared" si="186"/>
        <v>0</v>
      </c>
      <c r="C1519" s="265"/>
      <c r="D1519" s="266"/>
      <c r="E1519" s="267"/>
      <c r="F1519" s="268"/>
      <c r="G1519" s="184">
        <f t="shared" si="187"/>
        <v>0</v>
      </c>
    </row>
    <row r="1520" spans="1:7" ht="20.100000000000001" customHeight="1" x14ac:dyDescent="0.2">
      <c r="A1520" s="264"/>
      <c r="B1520" s="183">
        <f t="shared" si="186"/>
        <v>0</v>
      </c>
      <c r="C1520" s="265"/>
      <c r="D1520" s="266"/>
      <c r="E1520" s="267"/>
      <c r="F1520" s="268"/>
      <c r="G1520" s="184">
        <f t="shared" si="187"/>
        <v>0</v>
      </c>
    </row>
    <row r="1521" spans="1:7" ht="20.100000000000001" customHeight="1" x14ac:dyDescent="0.2">
      <c r="A1521" s="264"/>
      <c r="B1521" s="183">
        <f t="shared" si="186"/>
        <v>0</v>
      </c>
      <c r="C1521" s="265"/>
      <c r="D1521" s="266"/>
      <c r="E1521" s="267"/>
      <c r="F1521" s="268"/>
      <c r="G1521" s="184">
        <f t="shared" si="187"/>
        <v>0</v>
      </c>
    </row>
    <row r="1522" spans="1:7" ht="20.100000000000001" customHeight="1" x14ac:dyDescent="0.2">
      <c r="A1522" s="264"/>
      <c r="B1522" s="183">
        <f t="shared" si="186"/>
        <v>0</v>
      </c>
      <c r="C1522" s="265"/>
      <c r="D1522" s="266"/>
      <c r="E1522" s="267"/>
      <c r="F1522" s="268"/>
      <c r="G1522" s="184">
        <f t="shared" si="187"/>
        <v>0</v>
      </c>
    </row>
    <row r="1523" spans="1:7" ht="20.100000000000001" customHeight="1" x14ac:dyDescent="0.2">
      <c r="A1523" s="264"/>
      <c r="B1523" s="183">
        <f t="shared" si="186"/>
        <v>0</v>
      </c>
      <c r="C1523" s="265"/>
      <c r="D1523" s="266"/>
      <c r="E1523" s="267"/>
      <c r="F1523" s="268"/>
      <c r="G1523" s="184">
        <f t="shared" si="187"/>
        <v>0</v>
      </c>
    </row>
    <row r="1524" spans="1:7" ht="20.100000000000001" customHeight="1" x14ac:dyDescent="0.2">
      <c r="A1524" s="185"/>
      <c r="B1524" s="171"/>
      <c r="C1524" s="171"/>
      <c r="D1524" s="166"/>
      <c r="E1524" s="167"/>
      <c r="F1524" s="186" t="s">
        <v>38</v>
      </c>
      <c r="G1524" s="187">
        <f>SUBTOTAL(9,G1512:G1523)</f>
        <v>0</v>
      </c>
    </row>
    <row r="1525" spans="1:7" ht="20.100000000000001" customHeight="1" x14ac:dyDescent="0.2">
      <c r="A1525" s="185"/>
      <c r="B1525" s="171"/>
      <c r="C1525" s="188" t="s">
        <v>826</v>
      </c>
      <c r="D1525" s="166"/>
      <c r="E1525" s="167"/>
      <c r="F1525" s="168"/>
      <c r="G1525" s="189"/>
    </row>
    <row r="1526" spans="1:7" ht="20.100000000000001" customHeight="1" x14ac:dyDescent="0.2">
      <c r="A1526" s="264"/>
      <c r="B1526" s="183">
        <f t="shared" ref="B1526:B1535" si="188">IF(A1526=0,0,VLOOKUP(A1526,Tabla_Indices,2,FALSE))</f>
        <v>0</v>
      </c>
      <c r="C1526" s="271"/>
      <c r="D1526" s="266"/>
      <c r="E1526" s="267"/>
      <c r="F1526" s="268"/>
      <c r="G1526" s="184">
        <f>ROUND(E1526*F1526,2)</f>
        <v>0</v>
      </c>
    </row>
    <row r="1527" spans="1:7" ht="20.100000000000001" customHeight="1" x14ac:dyDescent="0.2">
      <c r="A1527" s="264"/>
      <c r="B1527" s="183">
        <f t="shared" si="188"/>
        <v>0</v>
      </c>
      <c r="C1527" s="265"/>
      <c r="D1527" s="266"/>
      <c r="E1527" s="267"/>
      <c r="F1527" s="268"/>
      <c r="G1527" s="184">
        <f>ROUND(E1527*F1527,2)</f>
        <v>0</v>
      </c>
    </row>
    <row r="1528" spans="1:7" ht="20.100000000000001" customHeight="1" x14ac:dyDescent="0.2">
      <c r="A1528" s="264"/>
      <c r="B1528" s="183">
        <f t="shared" si="188"/>
        <v>0</v>
      </c>
      <c r="C1528" s="265"/>
      <c r="D1528" s="266"/>
      <c r="E1528" s="267"/>
      <c r="F1528" s="268"/>
      <c r="G1528" s="184">
        <f t="shared" ref="G1528:G1535" si="189">ROUND(E1528*F1528,2)</f>
        <v>0</v>
      </c>
    </row>
    <row r="1529" spans="1:7" ht="20.100000000000001" customHeight="1" x14ac:dyDescent="0.2">
      <c r="A1529" s="264"/>
      <c r="B1529" s="183">
        <f t="shared" si="188"/>
        <v>0</v>
      </c>
      <c r="C1529" s="265"/>
      <c r="D1529" s="266"/>
      <c r="E1529" s="267"/>
      <c r="F1529" s="268"/>
      <c r="G1529" s="184">
        <f t="shared" si="189"/>
        <v>0</v>
      </c>
    </row>
    <row r="1530" spans="1:7" ht="20.100000000000001" customHeight="1" x14ac:dyDescent="0.2">
      <c r="A1530" s="264"/>
      <c r="B1530" s="183">
        <f t="shared" si="188"/>
        <v>0</v>
      </c>
      <c r="C1530" s="265"/>
      <c r="D1530" s="266"/>
      <c r="E1530" s="267"/>
      <c r="F1530" s="268"/>
      <c r="G1530" s="184">
        <f t="shared" si="189"/>
        <v>0</v>
      </c>
    </row>
    <row r="1531" spans="1:7" ht="20.100000000000001" customHeight="1" x14ac:dyDescent="0.2">
      <c r="A1531" s="264"/>
      <c r="B1531" s="183">
        <f t="shared" si="188"/>
        <v>0</v>
      </c>
      <c r="C1531" s="265"/>
      <c r="D1531" s="266"/>
      <c r="E1531" s="267"/>
      <c r="F1531" s="268"/>
      <c r="G1531" s="184">
        <f t="shared" si="189"/>
        <v>0</v>
      </c>
    </row>
    <row r="1532" spans="1:7" ht="20.100000000000001" customHeight="1" x14ac:dyDescent="0.2">
      <c r="A1532" s="264"/>
      <c r="B1532" s="183">
        <f t="shared" si="188"/>
        <v>0</v>
      </c>
      <c r="C1532" s="265"/>
      <c r="D1532" s="266"/>
      <c r="E1532" s="267"/>
      <c r="F1532" s="268"/>
      <c r="G1532" s="184">
        <f t="shared" si="189"/>
        <v>0</v>
      </c>
    </row>
    <row r="1533" spans="1:7" ht="20.100000000000001" customHeight="1" x14ac:dyDescent="0.2">
      <c r="A1533" s="264"/>
      <c r="B1533" s="183">
        <f t="shared" si="188"/>
        <v>0</v>
      </c>
      <c r="C1533" s="265"/>
      <c r="D1533" s="266"/>
      <c r="E1533" s="267"/>
      <c r="F1533" s="268"/>
      <c r="G1533" s="184">
        <f t="shared" si="189"/>
        <v>0</v>
      </c>
    </row>
    <row r="1534" spans="1:7" ht="20.100000000000001" customHeight="1" x14ac:dyDescent="0.2">
      <c r="A1534" s="264"/>
      <c r="B1534" s="183">
        <f t="shared" si="188"/>
        <v>0</v>
      </c>
      <c r="C1534" s="265"/>
      <c r="D1534" s="266"/>
      <c r="E1534" s="267"/>
      <c r="F1534" s="268"/>
      <c r="G1534" s="184">
        <f t="shared" si="189"/>
        <v>0</v>
      </c>
    </row>
    <row r="1535" spans="1:7" ht="20.100000000000001" customHeight="1" x14ac:dyDescent="0.2">
      <c r="A1535" s="264"/>
      <c r="B1535" s="183">
        <f t="shared" si="188"/>
        <v>0</v>
      </c>
      <c r="C1535" s="265"/>
      <c r="D1535" s="266"/>
      <c r="E1535" s="267"/>
      <c r="F1535" s="268"/>
      <c r="G1535" s="184">
        <f t="shared" si="189"/>
        <v>0</v>
      </c>
    </row>
    <row r="1536" spans="1:7" ht="20.100000000000001" customHeight="1" x14ac:dyDescent="0.2">
      <c r="A1536" s="185"/>
      <c r="B1536" s="171"/>
      <c r="C1536" s="171"/>
      <c r="D1536" s="166"/>
      <c r="E1536" s="167"/>
      <c r="F1536" s="186" t="s">
        <v>39</v>
      </c>
      <c r="G1536" s="187">
        <f>SUBTOTAL(9,G1526:G1535)</f>
        <v>0</v>
      </c>
    </row>
    <row r="1537" spans="1:7" ht="20.100000000000001" customHeight="1" x14ac:dyDescent="0.2">
      <c r="A1537" s="185"/>
      <c r="B1537" s="171"/>
      <c r="C1537" s="188" t="s">
        <v>827</v>
      </c>
      <c r="D1537" s="166"/>
      <c r="E1537" s="167"/>
      <c r="F1537" s="171"/>
      <c r="G1537" s="189"/>
    </row>
    <row r="1538" spans="1:7" ht="20.100000000000001" customHeight="1" x14ac:dyDescent="0.2">
      <c r="A1538" s="264"/>
      <c r="B1538" s="183">
        <f t="shared" ref="B1538:B1546" si="190">IF(A1538=0,0,VLOOKUP(A1538,Tabla_Indices,2,FALSE))</f>
        <v>0</v>
      </c>
      <c r="C1538" s="265"/>
      <c r="D1538" s="266"/>
      <c r="E1538" s="267"/>
      <c r="F1538" s="272"/>
      <c r="G1538" s="190">
        <f>ROUND(E1538*F1538,2)</f>
        <v>0</v>
      </c>
    </row>
    <row r="1539" spans="1:7" ht="20.100000000000001" customHeight="1" x14ac:dyDescent="0.2">
      <c r="A1539" s="264"/>
      <c r="B1539" s="183">
        <f t="shared" si="190"/>
        <v>0</v>
      </c>
      <c r="C1539" s="271"/>
      <c r="D1539" s="266"/>
      <c r="E1539" s="267"/>
      <c r="F1539" s="268"/>
      <c r="G1539" s="190">
        <f>ROUND(E1539*F1539,2)</f>
        <v>0</v>
      </c>
    </row>
    <row r="1540" spans="1:7" ht="20.100000000000001" customHeight="1" x14ac:dyDescent="0.2">
      <c r="A1540" s="264"/>
      <c r="B1540" s="183">
        <f t="shared" si="190"/>
        <v>0</v>
      </c>
      <c r="C1540" s="273"/>
      <c r="D1540" s="266"/>
      <c r="E1540" s="267"/>
      <c r="F1540" s="268"/>
      <c r="G1540" s="190">
        <f>ROUND(E1540*F1540,2)</f>
        <v>0</v>
      </c>
    </row>
    <row r="1541" spans="1:7" ht="20.100000000000001" customHeight="1" x14ac:dyDescent="0.2">
      <c r="A1541" s="264"/>
      <c r="B1541" s="183">
        <f t="shared" si="190"/>
        <v>0</v>
      </c>
      <c r="C1541" s="273"/>
      <c r="D1541" s="266"/>
      <c r="E1541" s="267"/>
      <c r="F1541" s="268"/>
      <c r="G1541" s="190">
        <f>ROUND(E1541*F1541,2)</f>
        <v>0</v>
      </c>
    </row>
    <row r="1542" spans="1:7" ht="20.100000000000001" customHeight="1" x14ac:dyDescent="0.2">
      <c r="A1542" s="264"/>
      <c r="B1542" s="183">
        <f t="shared" si="190"/>
        <v>0</v>
      </c>
      <c r="C1542" s="273"/>
      <c r="D1542" s="266"/>
      <c r="E1542" s="267"/>
      <c r="F1542" s="268"/>
      <c r="G1542" s="190">
        <f t="shared" ref="G1542:G1546" si="191">ROUND(E1542*F1542,2)</f>
        <v>0</v>
      </c>
    </row>
    <row r="1543" spans="1:7" ht="20.100000000000001" customHeight="1" x14ac:dyDescent="0.2">
      <c r="A1543" s="264"/>
      <c r="B1543" s="183">
        <f t="shared" si="190"/>
        <v>0</v>
      </c>
      <c r="C1543" s="273"/>
      <c r="D1543" s="266"/>
      <c r="E1543" s="267"/>
      <c r="F1543" s="268"/>
      <c r="G1543" s="190">
        <f t="shared" si="191"/>
        <v>0</v>
      </c>
    </row>
    <row r="1544" spans="1:7" ht="20.100000000000001" customHeight="1" x14ac:dyDescent="0.2">
      <c r="A1544" s="264"/>
      <c r="B1544" s="183">
        <f t="shared" si="190"/>
        <v>0</v>
      </c>
      <c r="C1544" s="265"/>
      <c r="D1544" s="266"/>
      <c r="E1544" s="267"/>
      <c r="F1544" s="268"/>
      <c r="G1544" s="190">
        <f t="shared" si="191"/>
        <v>0</v>
      </c>
    </row>
    <row r="1545" spans="1:7" ht="20.100000000000001" customHeight="1" x14ac:dyDescent="0.2">
      <c r="A1545" s="264"/>
      <c r="B1545" s="183">
        <f t="shared" si="190"/>
        <v>0</v>
      </c>
      <c r="C1545" s="265"/>
      <c r="D1545" s="266"/>
      <c r="E1545" s="267"/>
      <c r="F1545" s="268"/>
      <c r="G1545" s="190">
        <f t="shared" si="191"/>
        <v>0</v>
      </c>
    </row>
    <row r="1546" spans="1:7" ht="20.100000000000001" customHeight="1" x14ac:dyDescent="0.2">
      <c r="A1546" s="264"/>
      <c r="B1546" s="183">
        <f t="shared" si="190"/>
        <v>0</v>
      </c>
      <c r="C1546" s="265"/>
      <c r="D1546" s="266"/>
      <c r="E1546" s="267"/>
      <c r="F1546" s="268"/>
      <c r="G1546" s="190">
        <f t="shared" si="191"/>
        <v>0</v>
      </c>
    </row>
    <row r="1547" spans="1:7" ht="20.100000000000001" customHeight="1" x14ac:dyDescent="0.2">
      <c r="A1547" s="191"/>
      <c r="B1547" s="166"/>
      <c r="C1547" s="171"/>
      <c r="D1547" s="166"/>
      <c r="E1547" s="167"/>
      <c r="F1547" s="186" t="s">
        <v>40</v>
      </c>
      <c r="G1547" s="187">
        <f>SUBTOTAL(9,G1538:G1546)</f>
        <v>0</v>
      </c>
    </row>
    <row r="1548" spans="1:7" ht="20.100000000000001" customHeight="1" thickBot="1" x14ac:dyDescent="0.25">
      <c r="A1548" s="192"/>
      <c r="B1548" s="193"/>
      <c r="C1548" s="194"/>
      <c r="D1548" s="193"/>
      <c r="E1548" s="195"/>
      <c r="F1548" s="196"/>
      <c r="G1548" s="197"/>
    </row>
    <row r="1549" spans="1:7" ht="20.100000000000001" customHeight="1" thickBot="1" x14ac:dyDescent="0.25">
      <c r="A1549" s="246" t="str">
        <f>B1507</f>
        <v>14-1</v>
      </c>
      <c r="B1549" s="244" t="str">
        <f>C1507</f>
        <v>Mesada granito natural</v>
      </c>
      <c r="C1549" s="198"/>
      <c r="D1549" s="198" t="s">
        <v>41</v>
      </c>
      <c r="E1549" s="199"/>
      <c r="F1549" s="200" t="s">
        <v>42</v>
      </c>
      <c r="G1549" s="201">
        <f>SUBTOTAL(9,G1512:G1548)</f>
        <v>0</v>
      </c>
    </row>
    <row r="1550" spans="1:7" ht="20.100000000000001" customHeight="1" thickTop="1" thickBot="1" x14ac:dyDescent="0.25"/>
    <row r="1551" spans="1:7" ht="20.100000000000001" customHeight="1" thickTop="1" x14ac:dyDescent="0.2">
      <c r="A1551" s="338" t="s">
        <v>44</v>
      </c>
      <c r="B1551" s="339"/>
      <c r="C1551" s="339"/>
      <c r="D1551" s="339"/>
      <c r="E1551" s="339"/>
      <c r="F1551" s="339"/>
      <c r="G1551" s="340"/>
    </row>
    <row r="1552" spans="1:7" ht="20.100000000000001" customHeight="1" x14ac:dyDescent="0.2">
      <c r="A1552" s="156" t="s">
        <v>823</v>
      </c>
      <c r="B1552" s="157" t="str">
        <f>Comitente</f>
        <v>DIRECCIÓN ARQUITECTURA</v>
      </c>
      <c r="C1552" s="158"/>
      <c r="D1552" s="159"/>
      <c r="E1552" s="159"/>
      <c r="F1552" s="160"/>
      <c r="G1552" s="161"/>
    </row>
    <row r="1553" spans="1:7" ht="20.100000000000001" customHeight="1" x14ac:dyDescent="0.2">
      <c r="A1553" s="156" t="s">
        <v>824</v>
      </c>
      <c r="B1553" s="157">
        <f>Contratista</f>
        <v>0</v>
      </c>
      <c r="C1553" s="162"/>
      <c r="D1553" s="162"/>
      <c r="E1553" s="162"/>
      <c r="F1553" s="157"/>
      <c r="G1553" s="163"/>
    </row>
    <row r="1554" spans="1:7" ht="20.100000000000001" customHeight="1" x14ac:dyDescent="0.2">
      <c r="A1554" s="156" t="s">
        <v>31</v>
      </c>
      <c r="B1554" s="157" t="str">
        <f>Obra</f>
        <v>ESCUELA DE CINE</v>
      </c>
      <c r="C1554" s="162"/>
      <c r="D1554" s="162"/>
      <c r="E1554" s="162"/>
      <c r="F1554" s="157" t="s">
        <v>45</v>
      </c>
      <c r="G1554" s="163">
        <f>Fecha_Base</f>
        <v>42969</v>
      </c>
    </row>
    <row r="1555" spans="1:7" ht="20.100000000000001" customHeight="1" x14ac:dyDescent="0.2">
      <c r="A1555" s="164" t="s">
        <v>822</v>
      </c>
      <c r="B1555" s="165" t="str">
        <f>Ubicación</f>
        <v>CALLE 25 DE MAYO</v>
      </c>
      <c r="C1555" s="165"/>
      <c r="D1555" s="166"/>
      <c r="E1555" s="167"/>
      <c r="F1555" s="168"/>
      <c r="G1555" s="169"/>
    </row>
    <row r="1556" spans="1:7" ht="20.100000000000001" customHeight="1" x14ac:dyDescent="0.2">
      <c r="A1556" s="164" t="s">
        <v>46</v>
      </c>
      <c r="B1556" s="274">
        <v>15</v>
      </c>
      <c r="C1556" s="171" t="str">
        <f>IF(B1556="","",VLOOKUP(B1556,Computo_Presupuesto,2,FALSE))</f>
        <v>CARPINTERIAS</v>
      </c>
      <c r="D1556" s="172"/>
      <c r="E1556" s="167"/>
      <c r="F1556" s="168"/>
      <c r="G1556" s="169"/>
    </row>
    <row r="1557" spans="1:7" ht="20.100000000000001" customHeight="1" x14ac:dyDescent="0.2">
      <c r="A1557" s="164" t="s">
        <v>32</v>
      </c>
      <c r="B1557" s="250" t="s">
        <v>1210</v>
      </c>
      <c r="C1557" s="171" t="str">
        <f>IF(B1557=0,"",VLOOKUP(B1557,Computo_Presupuesto,2,FALSE))</f>
        <v>Carpintería madera</v>
      </c>
      <c r="D1557" s="166"/>
      <c r="E1557" s="167"/>
      <c r="F1557" s="165" t="s">
        <v>33</v>
      </c>
      <c r="G1557" s="173" t="str">
        <f>IF(B1557=0,"",VLOOKUP(B1557,Computo_Presupuesto,4,FALSE))</f>
        <v>gl</v>
      </c>
    </row>
    <row r="1558" spans="1:7" ht="20.100000000000001" customHeight="1" x14ac:dyDescent="0.2">
      <c r="A1558" s="164"/>
      <c r="B1558" s="165"/>
      <c r="C1558" s="171"/>
      <c r="D1558" s="166"/>
      <c r="E1558" s="167"/>
      <c r="F1558" s="171"/>
      <c r="G1558" s="174"/>
    </row>
    <row r="1559" spans="1:7" ht="20.100000000000001" customHeight="1" x14ac:dyDescent="0.2">
      <c r="A1559" s="341" t="s">
        <v>685</v>
      </c>
      <c r="B1559" s="342"/>
      <c r="C1559" s="343" t="s">
        <v>0</v>
      </c>
      <c r="D1559" s="343" t="s">
        <v>34</v>
      </c>
      <c r="E1559" s="344" t="s">
        <v>35</v>
      </c>
      <c r="F1559" s="345" t="s">
        <v>36</v>
      </c>
      <c r="G1559" s="346" t="s">
        <v>37</v>
      </c>
    </row>
    <row r="1560" spans="1:7" ht="20.100000000000001" customHeight="1" x14ac:dyDescent="0.2">
      <c r="A1560" s="175" t="s">
        <v>686</v>
      </c>
      <c r="B1560" s="176" t="s">
        <v>687</v>
      </c>
      <c r="C1560" s="343"/>
      <c r="D1560" s="343"/>
      <c r="E1560" s="344"/>
      <c r="F1560" s="345"/>
      <c r="G1560" s="346"/>
    </row>
    <row r="1561" spans="1:7" ht="20.100000000000001" customHeight="1" x14ac:dyDescent="0.2">
      <c r="A1561" s="263"/>
      <c r="B1561" s="177"/>
      <c r="C1561" s="178" t="s">
        <v>825</v>
      </c>
      <c r="D1561" s="179"/>
      <c r="E1561" s="180"/>
      <c r="F1561" s="181"/>
      <c r="G1561" s="182"/>
    </row>
    <row r="1562" spans="1:7" ht="20.100000000000001" customHeight="1" x14ac:dyDescent="0.2">
      <c r="A1562" s="264"/>
      <c r="B1562" s="183">
        <f t="shared" ref="B1562:B1573" si="192">IF(A1562=0,0,VLOOKUP(A1562,Tabla_Indices,2,FALSE))</f>
        <v>0</v>
      </c>
      <c r="C1562" s="265"/>
      <c r="D1562" s="266"/>
      <c r="E1562" s="267"/>
      <c r="F1562" s="268"/>
      <c r="G1562" s="184">
        <f>ROUND(E1562*F1562,2)</f>
        <v>0</v>
      </c>
    </row>
    <row r="1563" spans="1:7" ht="20.100000000000001" customHeight="1" x14ac:dyDescent="0.2">
      <c r="A1563" s="269"/>
      <c r="B1563" s="183">
        <f t="shared" si="192"/>
        <v>0</v>
      </c>
      <c r="C1563" s="265"/>
      <c r="D1563" s="266"/>
      <c r="E1563" s="267"/>
      <c r="F1563" s="268"/>
      <c r="G1563" s="184">
        <f t="shared" ref="G1563:G1573" si="193">ROUND(E1563*F1563,2)</f>
        <v>0</v>
      </c>
    </row>
    <row r="1564" spans="1:7" ht="20.100000000000001" customHeight="1" x14ac:dyDescent="0.2">
      <c r="A1564" s="264"/>
      <c r="B1564" s="183">
        <f t="shared" si="192"/>
        <v>0</v>
      </c>
      <c r="C1564" s="265"/>
      <c r="D1564" s="266"/>
      <c r="E1564" s="267"/>
      <c r="F1564" s="268"/>
      <c r="G1564" s="184">
        <f t="shared" si="193"/>
        <v>0</v>
      </c>
    </row>
    <row r="1565" spans="1:7" ht="20.100000000000001" customHeight="1" x14ac:dyDescent="0.2">
      <c r="A1565" s="264"/>
      <c r="B1565" s="183">
        <f t="shared" si="192"/>
        <v>0</v>
      </c>
      <c r="C1565" s="265"/>
      <c r="D1565" s="266"/>
      <c r="E1565" s="267"/>
      <c r="F1565" s="268"/>
      <c r="G1565" s="184">
        <f t="shared" si="193"/>
        <v>0</v>
      </c>
    </row>
    <row r="1566" spans="1:7" ht="20.100000000000001" customHeight="1" x14ac:dyDescent="0.2">
      <c r="A1566" s="264"/>
      <c r="B1566" s="183">
        <f t="shared" si="192"/>
        <v>0</v>
      </c>
      <c r="C1566" s="265"/>
      <c r="D1566" s="266"/>
      <c r="E1566" s="270"/>
      <c r="F1566" s="268"/>
      <c r="G1566" s="184">
        <f t="shared" si="193"/>
        <v>0</v>
      </c>
    </row>
    <row r="1567" spans="1:7" ht="20.100000000000001" customHeight="1" x14ac:dyDescent="0.2">
      <c r="A1567" s="264"/>
      <c r="B1567" s="183">
        <f t="shared" si="192"/>
        <v>0</v>
      </c>
      <c r="C1567" s="265"/>
      <c r="D1567" s="266"/>
      <c r="E1567" s="270"/>
      <c r="F1567" s="268"/>
      <c r="G1567" s="184">
        <f t="shared" si="193"/>
        <v>0</v>
      </c>
    </row>
    <row r="1568" spans="1:7" ht="20.100000000000001" customHeight="1" x14ac:dyDescent="0.2">
      <c r="A1568" s="264"/>
      <c r="B1568" s="183">
        <f t="shared" si="192"/>
        <v>0</v>
      </c>
      <c r="C1568" s="265"/>
      <c r="D1568" s="266"/>
      <c r="E1568" s="267"/>
      <c r="F1568" s="268"/>
      <c r="G1568" s="184">
        <f t="shared" si="193"/>
        <v>0</v>
      </c>
    </row>
    <row r="1569" spans="1:7" ht="20.100000000000001" customHeight="1" x14ac:dyDescent="0.2">
      <c r="A1569" s="264"/>
      <c r="B1569" s="183">
        <f t="shared" si="192"/>
        <v>0</v>
      </c>
      <c r="C1569" s="265"/>
      <c r="D1569" s="266"/>
      <c r="E1569" s="267"/>
      <c r="F1569" s="268"/>
      <c r="G1569" s="184">
        <f t="shared" si="193"/>
        <v>0</v>
      </c>
    </row>
    <row r="1570" spans="1:7" ht="20.100000000000001" customHeight="1" x14ac:dyDescent="0.2">
      <c r="A1570" s="264"/>
      <c r="B1570" s="183">
        <f t="shared" si="192"/>
        <v>0</v>
      </c>
      <c r="C1570" s="265"/>
      <c r="D1570" s="266"/>
      <c r="E1570" s="267"/>
      <c r="F1570" s="268"/>
      <c r="G1570" s="184">
        <f t="shared" si="193"/>
        <v>0</v>
      </c>
    </row>
    <row r="1571" spans="1:7" ht="20.100000000000001" customHeight="1" x14ac:dyDescent="0.2">
      <c r="A1571" s="264"/>
      <c r="B1571" s="183">
        <f t="shared" si="192"/>
        <v>0</v>
      </c>
      <c r="C1571" s="265"/>
      <c r="D1571" s="266"/>
      <c r="E1571" s="267"/>
      <c r="F1571" s="268"/>
      <c r="G1571" s="184">
        <f t="shared" si="193"/>
        <v>0</v>
      </c>
    </row>
    <row r="1572" spans="1:7" ht="20.100000000000001" customHeight="1" x14ac:dyDescent="0.2">
      <c r="A1572" s="264"/>
      <c r="B1572" s="183">
        <f t="shared" si="192"/>
        <v>0</v>
      </c>
      <c r="C1572" s="265"/>
      <c r="D1572" s="266"/>
      <c r="E1572" s="267"/>
      <c r="F1572" s="268"/>
      <c r="G1572" s="184">
        <f t="shared" si="193"/>
        <v>0</v>
      </c>
    </row>
    <row r="1573" spans="1:7" ht="20.100000000000001" customHeight="1" x14ac:dyDescent="0.2">
      <c r="A1573" s="264"/>
      <c r="B1573" s="183">
        <f t="shared" si="192"/>
        <v>0</v>
      </c>
      <c r="C1573" s="265"/>
      <c r="D1573" s="266"/>
      <c r="E1573" s="267"/>
      <c r="F1573" s="268"/>
      <c r="G1573" s="184">
        <f t="shared" si="193"/>
        <v>0</v>
      </c>
    </row>
    <row r="1574" spans="1:7" ht="20.100000000000001" customHeight="1" x14ac:dyDescent="0.2">
      <c r="A1574" s="185"/>
      <c r="B1574" s="171"/>
      <c r="C1574" s="171"/>
      <c r="D1574" s="166"/>
      <c r="E1574" s="167"/>
      <c r="F1574" s="186" t="s">
        <v>38</v>
      </c>
      <c r="G1574" s="187">
        <f>SUBTOTAL(9,G1562:G1573)</f>
        <v>0</v>
      </c>
    </row>
    <row r="1575" spans="1:7" ht="20.100000000000001" customHeight="1" x14ac:dyDescent="0.2">
      <c r="A1575" s="185"/>
      <c r="B1575" s="171"/>
      <c r="C1575" s="188" t="s">
        <v>826</v>
      </c>
      <c r="D1575" s="166"/>
      <c r="E1575" s="167"/>
      <c r="F1575" s="168"/>
      <c r="G1575" s="189"/>
    </row>
    <row r="1576" spans="1:7" ht="20.100000000000001" customHeight="1" x14ac:dyDescent="0.2">
      <c r="A1576" s="264"/>
      <c r="B1576" s="183">
        <f t="shared" ref="B1576:B1585" si="194">IF(A1576=0,0,VLOOKUP(A1576,Tabla_Indices,2,FALSE))</f>
        <v>0</v>
      </c>
      <c r="C1576" s="271"/>
      <c r="D1576" s="266"/>
      <c r="E1576" s="267"/>
      <c r="F1576" s="268"/>
      <c r="G1576" s="184">
        <f>ROUND(E1576*F1576,2)</f>
        <v>0</v>
      </c>
    </row>
    <row r="1577" spans="1:7" ht="20.100000000000001" customHeight="1" x14ac:dyDescent="0.2">
      <c r="A1577" s="264"/>
      <c r="B1577" s="183">
        <f t="shared" si="194"/>
        <v>0</v>
      </c>
      <c r="C1577" s="265"/>
      <c r="D1577" s="266"/>
      <c r="E1577" s="267"/>
      <c r="F1577" s="268"/>
      <c r="G1577" s="184">
        <f>ROUND(E1577*F1577,2)</f>
        <v>0</v>
      </c>
    </row>
    <row r="1578" spans="1:7" ht="20.100000000000001" customHeight="1" x14ac:dyDescent="0.2">
      <c r="A1578" s="264"/>
      <c r="B1578" s="183">
        <f t="shared" si="194"/>
        <v>0</v>
      </c>
      <c r="C1578" s="265"/>
      <c r="D1578" s="266"/>
      <c r="E1578" s="267"/>
      <c r="F1578" s="268"/>
      <c r="G1578" s="184">
        <f t="shared" ref="G1578:G1585" si="195">ROUND(E1578*F1578,2)</f>
        <v>0</v>
      </c>
    </row>
    <row r="1579" spans="1:7" ht="20.100000000000001" customHeight="1" x14ac:dyDescent="0.2">
      <c r="A1579" s="264"/>
      <c r="B1579" s="183">
        <f t="shared" si="194"/>
        <v>0</v>
      </c>
      <c r="C1579" s="265"/>
      <c r="D1579" s="266"/>
      <c r="E1579" s="267"/>
      <c r="F1579" s="268"/>
      <c r="G1579" s="184">
        <f t="shared" si="195"/>
        <v>0</v>
      </c>
    </row>
    <row r="1580" spans="1:7" ht="20.100000000000001" customHeight="1" x14ac:dyDescent="0.2">
      <c r="A1580" s="264"/>
      <c r="B1580" s="183">
        <f t="shared" si="194"/>
        <v>0</v>
      </c>
      <c r="C1580" s="265"/>
      <c r="D1580" s="266"/>
      <c r="E1580" s="267"/>
      <c r="F1580" s="268"/>
      <c r="G1580" s="184">
        <f t="shared" si="195"/>
        <v>0</v>
      </c>
    </row>
    <row r="1581" spans="1:7" ht="20.100000000000001" customHeight="1" x14ac:dyDescent="0.2">
      <c r="A1581" s="264"/>
      <c r="B1581" s="183">
        <f t="shared" si="194"/>
        <v>0</v>
      </c>
      <c r="C1581" s="265"/>
      <c r="D1581" s="266"/>
      <c r="E1581" s="267"/>
      <c r="F1581" s="268"/>
      <c r="G1581" s="184">
        <f t="shared" si="195"/>
        <v>0</v>
      </c>
    </row>
    <row r="1582" spans="1:7" ht="20.100000000000001" customHeight="1" x14ac:dyDescent="0.2">
      <c r="A1582" s="264"/>
      <c r="B1582" s="183">
        <f t="shared" si="194"/>
        <v>0</v>
      </c>
      <c r="C1582" s="265"/>
      <c r="D1582" s="266"/>
      <c r="E1582" s="267"/>
      <c r="F1582" s="268"/>
      <c r="G1582" s="184">
        <f t="shared" si="195"/>
        <v>0</v>
      </c>
    </row>
    <row r="1583" spans="1:7" ht="20.100000000000001" customHeight="1" x14ac:dyDescent="0.2">
      <c r="A1583" s="264"/>
      <c r="B1583" s="183">
        <f t="shared" si="194"/>
        <v>0</v>
      </c>
      <c r="C1583" s="265"/>
      <c r="D1583" s="266"/>
      <c r="E1583" s="267"/>
      <c r="F1583" s="268"/>
      <c r="G1583" s="184">
        <f t="shared" si="195"/>
        <v>0</v>
      </c>
    </row>
    <row r="1584" spans="1:7" ht="20.100000000000001" customHeight="1" x14ac:dyDescent="0.2">
      <c r="A1584" s="264"/>
      <c r="B1584" s="183">
        <f t="shared" si="194"/>
        <v>0</v>
      </c>
      <c r="C1584" s="265"/>
      <c r="D1584" s="266"/>
      <c r="E1584" s="267"/>
      <c r="F1584" s="268"/>
      <c r="G1584" s="184">
        <f t="shared" si="195"/>
        <v>0</v>
      </c>
    </row>
    <row r="1585" spans="1:7" ht="20.100000000000001" customHeight="1" x14ac:dyDescent="0.2">
      <c r="A1585" s="264"/>
      <c r="B1585" s="183">
        <f t="shared" si="194"/>
        <v>0</v>
      </c>
      <c r="C1585" s="265"/>
      <c r="D1585" s="266"/>
      <c r="E1585" s="267"/>
      <c r="F1585" s="268"/>
      <c r="G1585" s="184">
        <f t="shared" si="195"/>
        <v>0</v>
      </c>
    </row>
    <row r="1586" spans="1:7" ht="20.100000000000001" customHeight="1" x14ac:dyDescent="0.2">
      <c r="A1586" s="185"/>
      <c r="B1586" s="171"/>
      <c r="C1586" s="171"/>
      <c r="D1586" s="166"/>
      <c r="E1586" s="167"/>
      <c r="F1586" s="186" t="s">
        <v>39</v>
      </c>
      <c r="G1586" s="187">
        <f>SUBTOTAL(9,G1576:G1585)</f>
        <v>0</v>
      </c>
    </row>
    <row r="1587" spans="1:7" ht="20.100000000000001" customHeight="1" x14ac:dyDescent="0.2">
      <c r="A1587" s="185"/>
      <c r="B1587" s="171"/>
      <c r="C1587" s="188" t="s">
        <v>827</v>
      </c>
      <c r="D1587" s="166"/>
      <c r="E1587" s="167"/>
      <c r="F1587" s="171"/>
      <c r="G1587" s="189"/>
    </row>
    <row r="1588" spans="1:7" ht="20.100000000000001" customHeight="1" x14ac:dyDescent="0.2">
      <c r="A1588" s="264"/>
      <c r="B1588" s="183">
        <f t="shared" ref="B1588:B1596" si="196">IF(A1588=0,0,VLOOKUP(A1588,Tabla_Indices,2,FALSE))</f>
        <v>0</v>
      </c>
      <c r="C1588" s="265"/>
      <c r="D1588" s="266"/>
      <c r="E1588" s="267"/>
      <c r="F1588" s="272"/>
      <c r="G1588" s="190">
        <f>ROUND(E1588*F1588,2)</f>
        <v>0</v>
      </c>
    </row>
    <row r="1589" spans="1:7" ht="20.100000000000001" customHeight="1" x14ac:dyDescent="0.2">
      <c r="A1589" s="264"/>
      <c r="B1589" s="183">
        <f t="shared" si="196"/>
        <v>0</v>
      </c>
      <c r="C1589" s="271"/>
      <c r="D1589" s="266"/>
      <c r="E1589" s="267"/>
      <c r="F1589" s="268"/>
      <c r="G1589" s="190">
        <f>ROUND(E1589*F1589,2)</f>
        <v>0</v>
      </c>
    </row>
    <row r="1590" spans="1:7" ht="20.100000000000001" customHeight="1" x14ac:dyDescent="0.2">
      <c r="A1590" s="264"/>
      <c r="B1590" s="183">
        <f t="shared" si="196"/>
        <v>0</v>
      </c>
      <c r="C1590" s="273"/>
      <c r="D1590" s="266"/>
      <c r="E1590" s="267"/>
      <c r="F1590" s="268"/>
      <c r="G1590" s="190">
        <f>ROUND(E1590*F1590,2)</f>
        <v>0</v>
      </c>
    </row>
    <row r="1591" spans="1:7" ht="20.100000000000001" customHeight="1" x14ac:dyDescent="0.2">
      <c r="A1591" s="264"/>
      <c r="B1591" s="183">
        <f t="shared" si="196"/>
        <v>0</v>
      </c>
      <c r="C1591" s="273"/>
      <c r="D1591" s="266"/>
      <c r="E1591" s="267"/>
      <c r="F1591" s="268"/>
      <c r="G1591" s="190">
        <f>ROUND(E1591*F1591,2)</f>
        <v>0</v>
      </c>
    </row>
    <row r="1592" spans="1:7" ht="20.100000000000001" customHeight="1" x14ac:dyDescent="0.2">
      <c r="A1592" s="264"/>
      <c r="B1592" s="183">
        <f t="shared" si="196"/>
        <v>0</v>
      </c>
      <c r="C1592" s="273"/>
      <c r="D1592" s="266"/>
      <c r="E1592" s="267"/>
      <c r="F1592" s="268"/>
      <c r="G1592" s="190">
        <f t="shared" ref="G1592:G1596" si="197">ROUND(E1592*F1592,2)</f>
        <v>0</v>
      </c>
    </row>
    <row r="1593" spans="1:7" ht="20.100000000000001" customHeight="1" x14ac:dyDescent="0.2">
      <c r="A1593" s="264"/>
      <c r="B1593" s="183">
        <f t="shared" si="196"/>
        <v>0</v>
      </c>
      <c r="C1593" s="273"/>
      <c r="D1593" s="266"/>
      <c r="E1593" s="267"/>
      <c r="F1593" s="268"/>
      <c r="G1593" s="190">
        <f t="shared" si="197"/>
        <v>0</v>
      </c>
    </row>
    <row r="1594" spans="1:7" ht="20.100000000000001" customHeight="1" x14ac:dyDescent="0.2">
      <c r="A1594" s="264"/>
      <c r="B1594" s="183">
        <f t="shared" si="196"/>
        <v>0</v>
      </c>
      <c r="C1594" s="265"/>
      <c r="D1594" s="266"/>
      <c r="E1594" s="267"/>
      <c r="F1594" s="268"/>
      <c r="G1594" s="190">
        <f t="shared" si="197"/>
        <v>0</v>
      </c>
    </row>
    <row r="1595" spans="1:7" ht="20.100000000000001" customHeight="1" x14ac:dyDescent="0.2">
      <c r="A1595" s="264"/>
      <c r="B1595" s="183">
        <f t="shared" si="196"/>
        <v>0</v>
      </c>
      <c r="C1595" s="265"/>
      <c r="D1595" s="266"/>
      <c r="E1595" s="267"/>
      <c r="F1595" s="268"/>
      <c r="G1595" s="190">
        <f t="shared" si="197"/>
        <v>0</v>
      </c>
    </row>
    <row r="1596" spans="1:7" ht="20.100000000000001" customHeight="1" x14ac:dyDescent="0.2">
      <c r="A1596" s="264"/>
      <c r="B1596" s="183">
        <f t="shared" si="196"/>
        <v>0</v>
      </c>
      <c r="C1596" s="265"/>
      <c r="D1596" s="266"/>
      <c r="E1596" s="267"/>
      <c r="F1596" s="268"/>
      <c r="G1596" s="190">
        <f t="shared" si="197"/>
        <v>0</v>
      </c>
    </row>
    <row r="1597" spans="1:7" ht="20.100000000000001" customHeight="1" x14ac:dyDescent="0.2">
      <c r="A1597" s="191"/>
      <c r="B1597" s="166"/>
      <c r="C1597" s="171"/>
      <c r="D1597" s="166"/>
      <c r="E1597" s="167"/>
      <c r="F1597" s="186" t="s">
        <v>40</v>
      </c>
      <c r="G1597" s="187">
        <f>SUBTOTAL(9,G1588:G1596)</f>
        <v>0</v>
      </c>
    </row>
    <row r="1598" spans="1:7" ht="20.100000000000001" customHeight="1" thickBot="1" x14ac:dyDescent="0.25">
      <c r="A1598" s="192"/>
      <c r="B1598" s="193"/>
      <c r="C1598" s="194"/>
      <c r="D1598" s="193"/>
      <c r="E1598" s="195"/>
      <c r="F1598" s="196"/>
      <c r="G1598" s="197"/>
    </row>
    <row r="1599" spans="1:7" ht="20.100000000000001" customHeight="1" thickBot="1" x14ac:dyDescent="0.25">
      <c r="A1599" s="246" t="str">
        <f>B1557</f>
        <v>15-1</v>
      </c>
      <c r="B1599" s="244" t="str">
        <f>C1557</f>
        <v>Carpintería madera</v>
      </c>
      <c r="C1599" s="198"/>
      <c r="D1599" s="198" t="s">
        <v>41</v>
      </c>
      <c r="E1599" s="199"/>
      <c r="F1599" s="200" t="s">
        <v>42</v>
      </c>
      <c r="G1599" s="201">
        <f>SUBTOTAL(9,G1562:G1598)</f>
        <v>0</v>
      </c>
    </row>
    <row r="1600" spans="1:7" ht="20.100000000000001" customHeight="1" thickTop="1" thickBot="1" x14ac:dyDescent="0.25"/>
    <row r="1601" spans="1:7" ht="20.100000000000001" customHeight="1" thickTop="1" x14ac:dyDescent="0.2">
      <c r="A1601" s="338" t="s">
        <v>44</v>
      </c>
      <c r="B1601" s="339"/>
      <c r="C1601" s="339"/>
      <c r="D1601" s="339"/>
      <c r="E1601" s="339"/>
      <c r="F1601" s="339"/>
      <c r="G1601" s="340"/>
    </row>
    <row r="1602" spans="1:7" ht="20.100000000000001" customHeight="1" x14ac:dyDescent="0.2">
      <c r="A1602" s="156" t="s">
        <v>823</v>
      </c>
      <c r="B1602" s="157" t="str">
        <f>Comitente</f>
        <v>DIRECCIÓN ARQUITECTURA</v>
      </c>
      <c r="C1602" s="158"/>
      <c r="D1602" s="159"/>
      <c r="E1602" s="159"/>
      <c r="F1602" s="160"/>
      <c r="G1602" s="161"/>
    </row>
    <row r="1603" spans="1:7" ht="20.100000000000001" customHeight="1" x14ac:dyDescent="0.2">
      <c r="A1603" s="156" t="s">
        <v>824</v>
      </c>
      <c r="B1603" s="157">
        <f>Contratista</f>
        <v>0</v>
      </c>
      <c r="C1603" s="162"/>
      <c r="D1603" s="162"/>
      <c r="E1603" s="162"/>
      <c r="F1603" s="157"/>
      <c r="G1603" s="163"/>
    </row>
    <row r="1604" spans="1:7" ht="20.100000000000001" customHeight="1" x14ac:dyDescent="0.2">
      <c r="A1604" s="156" t="s">
        <v>31</v>
      </c>
      <c r="B1604" s="157" t="str">
        <f>Obra</f>
        <v>ESCUELA DE CINE</v>
      </c>
      <c r="C1604" s="162"/>
      <c r="D1604" s="162"/>
      <c r="E1604" s="162"/>
      <c r="F1604" s="157" t="s">
        <v>45</v>
      </c>
      <c r="G1604" s="163">
        <f>Fecha_Base</f>
        <v>42969</v>
      </c>
    </row>
    <row r="1605" spans="1:7" ht="20.100000000000001" customHeight="1" x14ac:dyDescent="0.2">
      <c r="A1605" s="164" t="s">
        <v>822</v>
      </c>
      <c r="B1605" s="165" t="str">
        <f>Ubicación</f>
        <v>CALLE 25 DE MAYO</v>
      </c>
      <c r="C1605" s="165"/>
      <c r="D1605" s="166"/>
      <c r="E1605" s="167"/>
      <c r="F1605" s="168"/>
      <c r="G1605" s="169"/>
    </row>
    <row r="1606" spans="1:7" ht="20.100000000000001" customHeight="1" x14ac:dyDescent="0.2">
      <c r="A1606" s="164" t="s">
        <v>46</v>
      </c>
      <c r="B1606" s="274">
        <v>15</v>
      </c>
      <c r="C1606" s="171" t="str">
        <f>IF(B1606="","",VLOOKUP(B1606,Computo_Presupuesto,2,FALSE))</f>
        <v>CARPINTERIAS</v>
      </c>
      <c r="D1606" s="172"/>
      <c r="E1606" s="167"/>
      <c r="F1606" s="168"/>
      <c r="G1606" s="169"/>
    </row>
    <row r="1607" spans="1:7" ht="20.100000000000001" customHeight="1" x14ac:dyDescent="0.2">
      <c r="A1607" s="164" t="s">
        <v>32</v>
      </c>
      <c r="B1607" s="250" t="s">
        <v>1302</v>
      </c>
      <c r="C1607" s="171" t="str">
        <f>IF(B1607=0,"",VLOOKUP(B1607,Computo_Presupuesto,2,FALSE))</f>
        <v>Carpintería metálica</v>
      </c>
      <c r="D1607" s="166"/>
      <c r="E1607" s="167"/>
      <c r="F1607" s="165" t="s">
        <v>33</v>
      </c>
      <c r="G1607" s="173" t="str">
        <f>IF(B1607=0,"",VLOOKUP(B1607,Computo_Presupuesto,4,FALSE))</f>
        <v>gl</v>
      </c>
    </row>
    <row r="1608" spans="1:7" ht="20.100000000000001" customHeight="1" x14ac:dyDescent="0.2">
      <c r="A1608" s="164"/>
      <c r="B1608" s="165"/>
      <c r="C1608" s="171"/>
      <c r="D1608" s="166"/>
      <c r="E1608" s="167"/>
      <c r="F1608" s="171"/>
      <c r="G1608" s="174"/>
    </row>
    <row r="1609" spans="1:7" ht="20.100000000000001" customHeight="1" x14ac:dyDescent="0.2">
      <c r="A1609" s="341" t="s">
        <v>685</v>
      </c>
      <c r="B1609" s="342"/>
      <c r="C1609" s="343" t="s">
        <v>0</v>
      </c>
      <c r="D1609" s="343" t="s">
        <v>34</v>
      </c>
      <c r="E1609" s="344" t="s">
        <v>35</v>
      </c>
      <c r="F1609" s="345" t="s">
        <v>36</v>
      </c>
      <c r="G1609" s="346" t="s">
        <v>37</v>
      </c>
    </row>
    <row r="1610" spans="1:7" s="15" customFormat="1" ht="20.100000000000001" customHeight="1" x14ac:dyDescent="0.2">
      <c r="A1610" s="175" t="s">
        <v>686</v>
      </c>
      <c r="B1610" s="176" t="s">
        <v>687</v>
      </c>
      <c r="C1610" s="343"/>
      <c r="D1610" s="343"/>
      <c r="E1610" s="344"/>
      <c r="F1610" s="345"/>
      <c r="G1610" s="346"/>
    </row>
    <row r="1611" spans="1:7" ht="20.100000000000001" customHeight="1" x14ac:dyDescent="0.2">
      <c r="A1611" s="263"/>
      <c r="B1611" s="177"/>
      <c r="C1611" s="178" t="s">
        <v>825</v>
      </c>
      <c r="D1611" s="179"/>
      <c r="E1611" s="180"/>
      <c r="F1611" s="181"/>
      <c r="G1611" s="182"/>
    </row>
    <row r="1612" spans="1:7" ht="20.100000000000001" customHeight="1" x14ac:dyDescent="0.2">
      <c r="A1612" s="264"/>
      <c r="B1612" s="183">
        <f t="shared" ref="B1612:B1623" si="198">IF(A1612=0,0,VLOOKUP(A1612,Tabla_Indices,2,FALSE))</f>
        <v>0</v>
      </c>
      <c r="C1612" s="265"/>
      <c r="D1612" s="266"/>
      <c r="E1612" s="267"/>
      <c r="F1612" s="268"/>
      <c r="G1612" s="184">
        <f>ROUND(E1612*F1612,2)</f>
        <v>0</v>
      </c>
    </row>
    <row r="1613" spans="1:7" ht="20.100000000000001" customHeight="1" x14ac:dyDescent="0.2">
      <c r="A1613" s="269"/>
      <c r="B1613" s="183">
        <f t="shared" si="198"/>
        <v>0</v>
      </c>
      <c r="C1613" s="265"/>
      <c r="D1613" s="266"/>
      <c r="E1613" s="267"/>
      <c r="F1613" s="268"/>
      <c r="G1613" s="184">
        <f t="shared" ref="G1613:G1623" si="199">ROUND(E1613*F1613,2)</f>
        <v>0</v>
      </c>
    </row>
    <row r="1614" spans="1:7" ht="20.100000000000001" customHeight="1" x14ac:dyDescent="0.2">
      <c r="A1614" s="264"/>
      <c r="B1614" s="183">
        <f t="shared" si="198"/>
        <v>0</v>
      </c>
      <c r="C1614" s="265"/>
      <c r="D1614" s="266"/>
      <c r="E1614" s="267"/>
      <c r="F1614" s="268"/>
      <c r="G1614" s="184">
        <f t="shared" si="199"/>
        <v>0</v>
      </c>
    </row>
    <row r="1615" spans="1:7" ht="20.100000000000001" customHeight="1" x14ac:dyDescent="0.2">
      <c r="A1615" s="264"/>
      <c r="B1615" s="183">
        <f t="shared" si="198"/>
        <v>0</v>
      </c>
      <c r="C1615" s="265"/>
      <c r="D1615" s="266"/>
      <c r="E1615" s="267"/>
      <c r="F1615" s="268"/>
      <c r="G1615" s="184">
        <f t="shared" si="199"/>
        <v>0</v>
      </c>
    </row>
    <row r="1616" spans="1:7" ht="20.100000000000001" customHeight="1" x14ac:dyDescent="0.2">
      <c r="A1616" s="264"/>
      <c r="B1616" s="183">
        <f t="shared" si="198"/>
        <v>0</v>
      </c>
      <c r="C1616" s="265"/>
      <c r="D1616" s="266"/>
      <c r="E1616" s="270"/>
      <c r="F1616" s="268"/>
      <c r="G1616" s="184">
        <f t="shared" si="199"/>
        <v>0</v>
      </c>
    </row>
    <row r="1617" spans="1:7" ht="20.100000000000001" customHeight="1" x14ac:dyDescent="0.2">
      <c r="A1617" s="264"/>
      <c r="B1617" s="183">
        <f t="shared" si="198"/>
        <v>0</v>
      </c>
      <c r="C1617" s="265"/>
      <c r="D1617" s="266"/>
      <c r="E1617" s="270"/>
      <c r="F1617" s="268"/>
      <c r="G1617" s="184">
        <f t="shared" si="199"/>
        <v>0</v>
      </c>
    </row>
    <row r="1618" spans="1:7" ht="20.100000000000001" customHeight="1" x14ac:dyDescent="0.2">
      <c r="A1618" s="264"/>
      <c r="B1618" s="183">
        <f t="shared" si="198"/>
        <v>0</v>
      </c>
      <c r="C1618" s="265"/>
      <c r="D1618" s="266"/>
      <c r="E1618" s="267"/>
      <c r="F1618" s="268"/>
      <c r="G1618" s="184">
        <f t="shared" si="199"/>
        <v>0</v>
      </c>
    </row>
    <row r="1619" spans="1:7" ht="20.100000000000001" customHeight="1" x14ac:dyDescent="0.2">
      <c r="A1619" s="264"/>
      <c r="B1619" s="183">
        <f t="shared" si="198"/>
        <v>0</v>
      </c>
      <c r="C1619" s="265"/>
      <c r="D1619" s="266"/>
      <c r="E1619" s="267"/>
      <c r="F1619" s="268"/>
      <c r="G1619" s="184">
        <f t="shared" si="199"/>
        <v>0</v>
      </c>
    </row>
    <row r="1620" spans="1:7" ht="20.100000000000001" customHeight="1" x14ac:dyDescent="0.2">
      <c r="A1620" s="264"/>
      <c r="B1620" s="183">
        <f t="shared" si="198"/>
        <v>0</v>
      </c>
      <c r="C1620" s="265"/>
      <c r="D1620" s="266"/>
      <c r="E1620" s="267"/>
      <c r="F1620" s="268"/>
      <c r="G1620" s="184">
        <f t="shared" si="199"/>
        <v>0</v>
      </c>
    </row>
    <row r="1621" spans="1:7" ht="20.100000000000001" customHeight="1" x14ac:dyDescent="0.2">
      <c r="A1621" s="264"/>
      <c r="B1621" s="183">
        <f t="shared" si="198"/>
        <v>0</v>
      </c>
      <c r="C1621" s="265"/>
      <c r="D1621" s="266"/>
      <c r="E1621" s="267"/>
      <c r="F1621" s="268"/>
      <c r="G1621" s="184">
        <f t="shared" si="199"/>
        <v>0</v>
      </c>
    </row>
    <row r="1622" spans="1:7" ht="20.100000000000001" customHeight="1" x14ac:dyDescent="0.2">
      <c r="A1622" s="264"/>
      <c r="B1622" s="183">
        <f t="shared" si="198"/>
        <v>0</v>
      </c>
      <c r="C1622" s="265"/>
      <c r="D1622" s="266"/>
      <c r="E1622" s="267"/>
      <c r="F1622" s="268"/>
      <c r="G1622" s="184">
        <f t="shared" si="199"/>
        <v>0</v>
      </c>
    </row>
    <row r="1623" spans="1:7" ht="20.100000000000001" customHeight="1" x14ac:dyDescent="0.2">
      <c r="A1623" s="264"/>
      <c r="B1623" s="183">
        <f t="shared" si="198"/>
        <v>0</v>
      </c>
      <c r="C1623" s="265"/>
      <c r="D1623" s="266"/>
      <c r="E1623" s="267"/>
      <c r="F1623" s="268"/>
      <c r="G1623" s="184">
        <f t="shared" si="199"/>
        <v>0</v>
      </c>
    </row>
    <row r="1624" spans="1:7" ht="20.100000000000001" customHeight="1" x14ac:dyDescent="0.2">
      <c r="A1624" s="185"/>
      <c r="B1624" s="171"/>
      <c r="C1624" s="171"/>
      <c r="D1624" s="166"/>
      <c r="E1624" s="167"/>
      <c r="F1624" s="186" t="s">
        <v>38</v>
      </c>
      <c r="G1624" s="187">
        <f>SUBTOTAL(9,G1612:G1623)</f>
        <v>0</v>
      </c>
    </row>
    <row r="1625" spans="1:7" ht="20.100000000000001" customHeight="1" x14ac:dyDescent="0.2">
      <c r="A1625" s="185"/>
      <c r="B1625" s="171"/>
      <c r="C1625" s="188" t="s">
        <v>826</v>
      </c>
      <c r="D1625" s="166"/>
      <c r="E1625" s="167"/>
      <c r="F1625" s="168"/>
      <c r="G1625" s="189"/>
    </row>
    <row r="1626" spans="1:7" ht="20.100000000000001" customHeight="1" x14ac:dyDescent="0.2">
      <c r="A1626" s="264"/>
      <c r="B1626" s="183">
        <f t="shared" ref="B1626:B1635" si="200">IF(A1626=0,0,VLOOKUP(A1626,Tabla_Indices,2,FALSE))</f>
        <v>0</v>
      </c>
      <c r="C1626" s="271"/>
      <c r="D1626" s="266"/>
      <c r="E1626" s="267"/>
      <c r="F1626" s="268"/>
      <c r="G1626" s="184">
        <f>ROUND(E1626*F1626,2)</f>
        <v>0</v>
      </c>
    </row>
    <row r="1627" spans="1:7" ht="20.100000000000001" customHeight="1" x14ac:dyDescent="0.2">
      <c r="A1627" s="264"/>
      <c r="B1627" s="183">
        <f t="shared" si="200"/>
        <v>0</v>
      </c>
      <c r="C1627" s="265"/>
      <c r="D1627" s="266"/>
      <c r="E1627" s="267"/>
      <c r="F1627" s="268"/>
      <c r="G1627" s="184">
        <f>ROUND(E1627*F1627,2)</f>
        <v>0</v>
      </c>
    </row>
    <row r="1628" spans="1:7" ht="20.100000000000001" customHeight="1" x14ac:dyDescent="0.2">
      <c r="A1628" s="264"/>
      <c r="B1628" s="183">
        <f t="shared" si="200"/>
        <v>0</v>
      </c>
      <c r="C1628" s="265"/>
      <c r="D1628" s="266"/>
      <c r="E1628" s="267"/>
      <c r="F1628" s="268"/>
      <c r="G1628" s="184">
        <f t="shared" ref="G1628:G1635" si="201">ROUND(E1628*F1628,2)</f>
        <v>0</v>
      </c>
    </row>
    <row r="1629" spans="1:7" ht="20.100000000000001" customHeight="1" x14ac:dyDescent="0.2">
      <c r="A1629" s="264"/>
      <c r="B1629" s="183">
        <f t="shared" si="200"/>
        <v>0</v>
      </c>
      <c r="C1629" s="265"/>
      <c r="D1629" s="266"/>
      <c r="E1629" s="267"/>
      <c r="F1629" s="268"/>
      <c r="G1629" s="184">
        <f t="shared" si="201"/>
        <v>0</v>
      </c>
    </row>
    <row r="1630" spans="1:7" ht="20.100000000000001" customHeight="1" x14ac:dyDescent="0.2">
      <c r="A1630" s="264"/>
      <c r="B1630" s="183">
        <f t="shared" si="200"/>
        <v>0</v>
      </c>
      <c r="C1630" s="265"/>
      <c r="D1630" s="266"/>
      <c r="E1630" s="267"/>
      <c r="F1630" s="268"/>
      <c r="G1630" s="184">
        <f t="shared" si="201"/>
        <v>0</v>
      </c>
    </row>
    <row r="1631" spans="1:7" ht="20.100000000000001" customHeight="1" x14ac:dyDescent="0.2">
      <c r="A1631" s="264"/>
      <c r="B1631" s="183">
        <f t="shared" si="200"/>
        <v>0</v>
      </c>
      <c r="C1631" s="265"/>
      <c r="D1631" s="266"/>
      <c r="E1631" s="267"/>
      <c r="F1631" s="268"/>
      <c r="G1631" s="184">
        <f t="shared" si="201"/>
        <v>0</v>
      </c>
    </row>
    <row r="1632" spans="1:7" ht="20.100000000000001" customHeight="1" x14ac:dyDescent="0.2">
      <c r="A1632" s="264"/>
      <c r="B1632" s="183">
        <f t="shared" si="200"/>
        <v>0</v>
      </c>
      <c r="C1632" s="265"/>
      <c r="D1632" s="266"/>
      <c r="E1632" s="267"/>
      <c r="F1632" s="268"/>
      <c r="G1632" s="184">
        <f t="shared" si="201"/>
        <v>0</v>
      </c>
    </row>
    <row r="1633" spans="1:7" ht="20.100000000000001" customHeight="1" x14ac:dyDescent="0.2">
      <c r="A1633" s="264"/>
      <c r="B1633" s="183">
        <f t="shared" si="200"/>
        <v>0</v>
      </c>
      <c r="C1633" s="265"/>
      <c r="D1633" s="266"/>
      <c r="E1633" s="267"/>
      <c r="F1633" s="268"/>
      <c r="G1633" s="184">
        <f t="shared" si="201"/>
        <v>0</v>
      </c>
    </row>
    <row r="1634" spans="1:7" ht="20.100000000000001" customHeight="1" x14ac:dyDescent="0.2">
      <c r="A1634" s="264"/>
      <c r="B1634" s="183">
        <f t="shared" si="200"/>
        <v>0</v>
      </c>
      <c r="C1634" s="265"/>
      <c r="D1634" s="266"/>
      <c r="E1634" s="267"/>
      <c r="F1634" s="268"/>
      <c r="G1634" s="184">
        <f t="shared" si="201"/>
        <v>0</v>
      </c>
    </row>
    <row r="1635" spans="1:7" ht="20.100000000000001" customHeight="1" x14ac:dyDescent="0.2">
      <c r="A1635" s="264"/>
      <c r="B1635" s="183">
        <f t="shared" si="200"/>
        <v>0</v>
      </c>
      <c r="C1635" s="265"/>
      <c r="D1635" s="266"/>
      <c r="E1635" s="267"/>
      <c r="F1635" s="268"/>
      <c r="G1635" s="184">
        <f t="shared" si="201"/>
        <v>0</v>
      </c>
    </row>
    <row r="1636" spans="1:7" ht="20.100000000000001" customHeight="1" x14ac:dyDescent="0.2">
      <c r="A1636" s="185"/>
      <c r="B1636" s="171"/>
      <c r="C1636" s="171"/>
      <c r="D1636" s="166"/>
      <c r="E1636" s="167"/>
      <c r="F1636" s="186" t="s">
        <v>39</v>
      </c>
      <c r="G1636" s="187">
        <f>SUBTOTAL(9,G1626:G1635)</f>
        <v>0</v>
      </c>
    </row>
    <row r="1637" spans="1:7" ht="20.100000000000001" customHeight="1" x14ac:dyDescent="0.2">
      <c r="A1637" s="185"/>
      <c r="B1637" s="171"/>
      <c r="C1637" s="188" t="s">
        <v>827</v>
      </c>
      <c r="D1637" s="166"/>
      <c r="E1637" s="167"/>
      <c r="F1637" s="171"/>
      <c r="G1637" s="189"/>
    </row>
    <row r="1638" spans="1:7" ht="20.100000000000001" customHeight="1" x14ac:dyDescent="0.2">
      <c r="A1638" s="264"/>
      <c r="B1638" s="183">
        <f t="shared" ref="B1638:B1646" si="202">IF(A1638=0,0,VLOOKUP(A1638,Tabla_Indices,2,FALSE))</f>
        <v>0</v>
      </c>
      <c r="C1638" s="265"/>
      <c r="D1638" s="266"/>
      <c r="E1638" s="267"/>
      <c r="F1638" s="272"/>
      <c r="G1638" s="190">
        <f>ROUND(E1638*F1638,2)</f>
        <v>0</v>
      </c>
    </row>
    <row r="1639" spans="1:7" ht="20.100000000000001" customHeight="1" x14ac:dyDescent="0.2">
      <c r="A1639" s="264"/>
      <c r="B1639" s="183">
        <f t="shared" si="202"/>
        <v>0</v>
      </c>
      <c r="C1639" s="271"/>
      <c r="D1639" s="266"/>
      <c r="E1639" s="267"/>
      <c r="F1639" s="268"/>
      <c r="G1639" s="190">
        <f>ROUND(E1639*F1639,2)</f>
        <v>0</v>
      </c>
    </row>
    <row r="1640" spans="1:7" ht="20.100000000000001" customHeight="1" x14ac:dyDescent="0.2">
      <c r="A1640" s="264"/>
      <c r="B1640" s="183">
        <f t="shared" si="202"/>
        <v>0</v>
      </c>
      <c r="C1640" s="273"/>
      <c r="D1640" s="266"/>
      <c r="E1640" s="267"/>
      <c r="F1640" s="268"/>
      <c r="G1640" s="190">
        <f>ROUND(E1640*F1640,2)</f>
        <v>0</v>
      </c>
    </row>
    <row r="1641" spans="1:7" ht="20.100000000000001" customHeight="1" x14ac:dyDescent="0.2">
      <c r="A1641" s="264"/>
      <c r="B1641" s="183">
        <f t="shared" si="202"/>
        <v>0</v>
      </c>
      <c r="C1641" s="273"/>
      <c r="D1641" s="266"/>
      <c r="E1641" s="267"/>
      <c r="F1641" s="268"/>
      <c r="G1641" s="190">
        <f>ROUND(E1641*F1641,2)</f>
        <v>0</v>
      </c>
    </row>
    <row r="1642" spans="1:7" ht="20.100000000000001" customHeight="1" x14ac:dyDescent="0.2">
      <c r="A1642" s="264"/>
      <c r="B1642" s="183">
        <f t="shared" si="202"/>
        <v>0</v>
      </c>
      <c r="C1642" s="273"/>
      <c r="D1642" s="266"/>
      <c r="E1642" s="267"/>
      <c r="F1642" s="268"/>
      <c r="G1642" s="190">
        <f t="shared" ref="G1642:G1646" si="203">ROUND(E1642*F1642,2)</f>
        <v>0</v>
      </c>
    </row>
    <row r="1643" spans="1:7" ht="20.100000000000001" customHeight="1" x14ac:dyDescent="0.2">
      <c r="A1643" s="264"/>
      <c r="B1643" s="183">
        <f t="shared" si="202"/>
        <v>0</v>
      </c>
      <c r="C1643" s="273"/>
      <c r="D1643" s="266"/>
      <c r="E1643" s="267"/>
      <c r="F1643" s="268"/>
      <c r="G1643" s="190">
        <f t="shared" si="203"/>
        <v>0</v>
      </c>
    </row>
    <row r="1644" spans="1:7" ht="20.100000000000001" customHeight="1" x14ac:dyDescent="0.2">
      <c r="A1644" s="264"/>
      <c r="B1644" s="183">
        <f t="shared" si="202"/>
        <v>0</v>
      </c>
      <c r="C1644" s="265"/>
      <c r="D1644" s="266"/>
      <c r="E1644" s="267"/>
      <c r="F1644" s="268"/>
      <c r="G1644" s="190">
        <f t="shared" si="203"/>
        <v>0</v>
      </c>
    </row>
    <row r="1645" spans="1:7" ht="20.100000000000001" customHeight="1" x14ac:dyDescent="0.2">
      <c r="A1645" s="264"/>
      <c r="B1645" s="183">
        <f t="shared" si="202"/>
        <v>0</v>
      </c>
      <c r="C1645" s="265"/>
      <c r="D1645" s="266"/>
      <c r="E1645" s="267"/>
      <c r="F1645" s="268"/>
      <c r="G1645" s="190">
        <f t="shared" si="203"/>
        <v>0</v>
      </c>
    </row>
    <row r="1646" spans="1:7" ht="20.100000000000001" customHeight="1" x14ac:dyDescent="0.2">
      <c r="A1646" s="264"/>
      <c r="B1646" s="183">
        <f t="shared" si="202"/>
        <v>0</v>
      </c>
      <c r="C1646" s="265"/>
      <c r="D1646" s="266"/>
      <c r="E1646" s="267"/>
      <c r="F1646" s="268"/>
      <c r="G1646" s="190">
        <f t="shared" si="203"/>
        <v>0</v>
      </c>
    </row>
    <row r="1647" spans="1:7" ht="20.100000000000001" customHeight="1" x14ac:dyDescent="0.2">
      <c r="A1647" s="245"/>
      <c r="B1647" s="166"/>
      <c r="C1647" s="171"/>
      <c r="D1647" s="166"/>
      <c r="E1647" s="167"/>
      <c r="F1647" s="186" t="s">
        <v>40</v>
      </c>
      <c r="G1647" s="187">
        <f>SUBTOTAL(9,G1638:G1646)</f>
        <v>0</v>
      </c>
    </row>
    <row r="1648" spans="1:7" ht="20.100000000000001" customHeight="1" thickBot="1" x14ac:dyDescent="0.25">
      <c r="A1648" s="192"/>
      <c r="B1648" s="193"/>
      <c r="C1648" s="194"/>
      <c r="D1648" s="193"/>
      <c r="E1648" s="195"/>
      <c r="F1648" s="196"/>
      <c r="G1648" s="197"/>
    </row>
    <row r="1649" spans="1:7" ht="20.100000000000001" customHeight="1" thickBot="1" x14ac:dyDescent="0.25">
      <c r="A1649" s="246" t="str">
        <f>B1607</f>
        <v>15-2</v>
      </c>
      <c r="B1649" s="244" t="str">
        <f>C1607</f>
        <v>Carpintería metálica</v>
      </c>
      <c r="C1649" s="198"/>
      <c r="D1649" s="198" t="s">
        <v>41</v>
      </c>
      <c r="E1649" s="199"/>
      <c r="F1649" s="200" t="s">
        <v>42</v>
      </c>
      <c r="G1649" s="201">
        <f>SUBTOTAL(9,G1612:G1648)</f>
        <v>0</v>
      </c>
    </row>
    <row r="1650" spans="1:7" ht="20.100000000000001" customHeight="1" thickTop="1" thickBot="1" x14ac:dyDescent="0.25">
      <c r="A1650" s="296"/>
      <c r="B1650" s="297"/>
      <c r="C1650" s="298"/>
      <c r="D1650" s="298"/>
      <c r="E1650" s="299"/>
      <c r="F1650" s="300"/>
      <c r="G1650" s="301"/>
    </row>
    <row r="1651" spans="1:7" ht="20.100000000000001" customHeight="1" thickTop="1" x14ac:dyDescent="0.2">
      <c r="A1651" s="338" t="s">
        <v>44</v>
      </c>
      <c r="B1651" s="339"/>
      <c r="C1651" s="339"/>
      <c r="D1651" s="339"/>
      <c r="E1651" s="339"/>
      <c r="F1651" s="339"/>
      <c r="G1651" s="340"/>
    </row>
    <row r="1652" spans="1:7" ht="20.100000000000001" customHeight="1" x14ac:dyDescent="0.2">
      <c r="A1652" s="156" t="s">
        <v>823</v>
      </c>
      <c r="B1652" s="157" t="str">
        <f>Comitente</f>
        <v>DIRECCIÓN ARQUITECTURA</v>
      </c>
      <c r="C1652" s="158"/>
      <c r="D1652" s="159"/>
      <c r="E1652" s="159"/>
      <c r="F1652" s="160"/>
      <c r="G1652" s="161"/>
    </row>
    <row r="1653" spans="1:7" ht="20.100000000000001" customHeight="1" x14ac:dyDescent="0.2">
      <c r="A1653" s="156" t="s">
        <v>824</v>
      </c>
      <c r="B1653" s="157">
        <f>Contratista</f>
        <v>0</v>
      </c>
      <c r="C1653" s="162"/>
      <c r="D1653" s="162"/>
      <c r="E1653" s="162"/>
      <c r="F1653" s="157"/>
      <c r="G1653" s="163"/>
    </row>
    <row r="1654" spans="1:7" ht="20.100000000000001" customHeight="1" x14ac:dyDescent="0.2">
      <c r="A1654" s="156" t="s">
        <v>31</v>
      </c>
      <c r="B1654" s="157" t="str">
        <f>Obra</f>
        <v>ESCUELA DE CINE</v>
      </c>
      <c r="C1654" s="162"/>
      <c r="D1654" s="162"/>
      <c r="E1654" s="162"/>
      <c r="F1654" s="157" t="s">
        <v>45</v>
      </c>
      <c r="G1654" s="163">
        <f>Fecha_Base</f>
        <v>42969</v>
      </c>
    </row>
    <row r="1655" spans="1:7" ht="20.100000000000001" customHeight="1" x14ac:dyDescent="0.2">
      <c r="A1655" s="164" t="s">
        <v>822</v>
      </c>
      <c r="B1655" s="165" t="str">
        <f>Ubicación</f>
        <v>CALLE 25 DE MAYO</v>
      </c>
      <c r="C1655" s="165"/>
      <c r="D1655" s="166"/>
      <c r="E1655" s="167"/>
      <c r="F1655" s="168"/>
      <c r="G1655" s="169"/>
    </row>
    <row r="1656" spans="1:7" ht="20.100000000000001" customHeight="1" x14ac:dyDescent="0.2">
      <c r="A1656" s="164" t="s">
        <v>46</v>
      </c>
      <c r="B1656" s="274">
        <v>15</v>
      </c>
      <c r="C1656" s="171" t="str">
        <f>IF(B1656="","",VLOOKUP(B1656,Computo_Presupuesto,2,FALSE))</f>
        <v>CARPINTERIAS</v>
      </c>
      <c r="D1656" s="172"/>
      <c r="E1656" s="167"/>
      <c r="F1656" s="168"/>
      <c r="G1656" s="169"/>
    </row>
    <row r="1657" spans="1:7" ht="20.100000000000001" customHeight="1" x14ac:dyDescent="0.2">
      <c r="A1657" s="164" t="s">
        <v>32</v>
      </c>
      <c r="B1657" s="250" t="s">
        <v>1303</v>
      </c>
      <c r="C1657" s="171" t="str">
        <f>IF(B1657=0,"",VLOOKUP(B1657,Computo_Presupuesto,2,FALSE))</f>
        <v>Carpintería aluminio</v>
      </c>
      <c r="D1657" s="166"/>
      <c r="E1657" s="167"/>
      <c r="F1657" s="165" t="s">
        <v>33</v>
      </c>
      <c r="G1657" s="173" t="str">
        <f>IF(B1657=0,"",VLOOKUP(B1657,Computo_Presupuesto,4,FALSE))</f>
        <v>gl</v>
      </c>
    </row>
    <row r="1658" spans="1:7" ht="20.100000000000001" customHeight="1" x14ac:dyDescent="0.2">
      <c r="A1658" s="164"/>
      <c r="B1658" s="165"/>
      <c r="C1658" s="171"/>
      <c r="D1658" s="166"/>
      <c r="E1658" s="167"/>
      <c r="F1658" s="171"/>
      <c r="G1658" s="174"/>
    </row>
    <row r="1659" spans="1:7" ht="20.100000000000001" customHeight="1" x14ac:dyDescent="0.2">
      <c r="A1659" s="341" t="s">
        <v>685</v>
      </c>
      <c r="B1659" s="342"/>
      <c r="C1659" s="343" t="s">
        <v>0</v>
      </c>
      <c r="D1659" s="343" t="s">
        <v>34</v>
      </c>
      <c r="E1659" s="344" t="s">
        <v>35</v>
      </c>
      <c r="F1659" s="345" t="s">
        <v>36</v>
      </c>
      <c r="G1659" s="346" t="s">
        <v>37</v>
      </c>
    </row>
    <row r="1660" spans="1:7" ht="20.100000000000001" customHeight="1" x14ac:dyDescent="0.2">
      <c r="A1660" s="175" t="s">
        <v>686</v>
      </c>
      <c r="B1660" s="176" t="s">
        <v>687</v>
      </c>
      <c r="C1660" s="343"/>
      <c r="D1660" s="343"/>
      <c r="E1660" s="344"/>
      <c r="F1660" s="345"/>
      <c r="G1660" s="346"/>
    </row>
    <row r="1661" spans="1:7" ht="20.100000000000001" customHeight="1" x14ac:dyDescent="0.2">
      <c r="A1661" s="291"/>
      <c r="B1661" s="177"/>
      <c r="C1661" s="178" t="s">
        <v>825</v>
      </c>
      <c r="D1661" s="179"/>
      <c r="E1661" s="180"/>
      <c r="F1661" s="181"/>
      <c r="G1661" s="182"/>
    </row>
    <row r="1662" spans="1:7" ht="20.100000000000001" customHeight="1" x14ac:dyDescent="0.2">
      <c r="A1662" s="264"/>
      <c r="B1662" s="183">
        <f t="shared" ref="B1662:B1673" si="204">IF(A1662=0,0,VLOOKUP(A1662,Tabla_Indices,2,FALSE))</f>
        <v>0</v>
      </c>
      <c r="C1662" s="265"/>
      <c r="D1662" s="266"/>
      <c r="E1662" s="267"/>
      <c r="F1662" s="268"/>
      <c r="G1662" s="184">
        <f>ROUND(E1662*F1662,2)</f>
        <v>0</v>
      </c>
    </row>
    <row r="1663" spans="1:7" ht="20.100000000000001" customHeight="1" x14ac:dyDescent="0.2">
      <c r="A1663" s="269"/>
      <c r="B1663" s="183">
        <f t="shared" si="204"/>
        <v>0</v>
      </c>
      <c r="C1663" s="265"/>
      <c r="D1663" s="266"/>
      <c r="E1663" s="267"/>
      <c r="F1663" s="268"/>
      <c r="G1663" s="184">
        <f t="shared" ref="G1663:G1673" si="205">ROUND(E1663*F1663,2)</f>
        <v>0</v>
      </c>
    </row>
    <row r="1664" spans="1:7" ht="20.100000000000001" customHeight="1" x14ac:dyDescent="0.2">
      <c r="A1664" s="264"/>
      <c r="B1664" s="183">
        <f t="shared" si="204"/>
        <v>0</v>
      </c>
      <c r="C1664" s="265"/>
      <c r="D1664" s="266"/>
      <c r="E1664" s="267"/>
      <c r="F1664" s="268"/>
      <c r="G1664" s="184">
        <f t="shared" si="205"/>
        <v>0</v>
      </c>
    </row>
    <row r="1665" spans="1:7" ht="20.100000000000001" customHeight="1" x14ac:dyDescent="0.2">
      <c r="A1665" s="264"/>
      <c r="B1665" s="183">
        <f t="shared" si="204"/>
        <v>0</v>
      </c>
      <c r="C1665" s="265"/>
      <c r="D1665" s="266"/>
      <c r="E1665" s="267"/>
      <c r="F1665" s="268"/>
      <c r="G1665" s="184">
        <f t="shared" si="205"/>
        <v>0</v>
      </c>
    </row>
    <row r="1666" spans="1:7" ht="20.100000000000001" customHeight="1" x14ac:dyDescent="0.2">
      <c r="A1666" s="264"/>
      <c r="B1666" s="183">
        <f t="shared" si="204"/>
        <v>0</v>
      </c>
      <c r="C1666" s="265"/>
      <c r="D1666" s="266"/>
      <c r="E1666" s="270"/>
      <c r="F1666" s="268"/>
      <c r="G1666" s="184">
        <f t="shared" si="205"/>
        <v>0</v>
      </c>
    </row>
    <row r="1667" spans="1:7" ht="20.100000000000001" customHeight="1" x14ac:dyDescent="0.2">
      <c r="A1667" s="264"/>
      <c r="B1667" s="183">
        <f t="shared" si="204"/>
        <v>0</v>
      </c>
      <c r="C1667" s="265"/>
      <c r="D1667" s="266"/>
      <c r="E1667" s="270"/>
      <c r="F1667" s="268"/>
      <c r="G1667" s="184">
        <f t="shared" si="205"/>
        <v>0</v>
      </c>
    </row>
    <row r="1668" spans="1:7" ht="20.100000000000001" customHeight="1" x14ac:dyDescent="0.2">
      <c r="A1668" s="264"/>
      <c r="B1668" s="183">
        <f t="shared" si="204"/>
        <v>0</v>
      </c>
      <c r="C1668" s="265"/>
      <c r="D1668" s="266"/>
      <c r="E1668" s="267"/>
      <c r="F1668" s="268"/>
      <c r="G1668" s="184">
        <f t="shared" si="205"/>
        <v>0</v>
      </c>
    </row>
    <row r="1669" spans="1:7" ht="20.100000000000001" customHeight="1" x14ac:dyDescent="0.2">
      <c r="A1669" s="264"/>
      <c r="B1669" s="183">
        <f t="shared" si="204"/>
        <v>0</v>
      </c>
      <c r="C1669" s="265"/>
      <c r="D1669" s="266"/>
      <c r="E1669" s="267"/>
      <c r="F1669" s="268"/>
      <c r="G1669" s="184">
        <f t="shared" si="205"/>
        <v>0</v>
      </c>
    </row>
    <row r="1670" spans="1:7" ht="20.100000000000001" customHeight="1" x14ac:dyDescent="0.2">
      <c r="A1670" s="264"/>
      <c r="B1670" s="183">
        <f t="shared" si="204"/>
        <v>0</v>
      </c>
      <c r="C1670" s="265"/>
      <c r="D1670" s="266"/>
      <c r="E1670" s="267"/>
      <c r="F1670" s="268"/>
      <c r="G1670" s="184">
        <f t="shared" si="205"/>
        <v>0</v>
      </c>
    </row>
    <row r="1671" spans="1:7" ht="20.100000000000001" customHeight="1" x14ac:dyDescent="0.2">
      <c r="A1671" s="264"/>
      <c r="B1671" s="183">
        <f t="shared" si="204"/>
        <v>0</v>
      </c>
      <c r="C1671" s="265"/>
      <c r="D1671" s="266"/>
      <c r="E1671" s="267"/>
      <c r="F1671" s="268"/>
      <c r="G1671" s="184">
        <f t="shared" si="205"/>
        <v>0</v>
      </c>
    </row>
    <row r="1672" spans="1:7" ht="20.100000000000001" customHeight="1" x14ac:dyDescent="0.2">
      <c r="A1672" s="264"/>
      <c r="B1672" s="183">
        <f t="shared" si="204"/>
        <v>0</v>
      </c>
      <c r="C1672" s="265"/>
      <c r="D1672" s="266"/>
      <c r="E1672" s="267"/>
      <c r="F1672" s="268"/>
      <c r="G1672" s="184">
        <f t="shared" si="205"/>
        <v>0</v>
      </c>
    </row>
    <row r="1673" spans="1:7" ht="20.100000000000001" customHeight="1" x14ac:dyDescent="0.2">
      <c r="A1673" s="264"/>
      <c r="B1673" s="183">
        <f t="shared" si="204"/>
        <v>0</v>
      </c>
      <c r="C1673" s="265"/>
      <c r="D1673" s="266"/>
      <c r="E1673" s="267"/>
      <c r="F1673" s="268"/>
      <c r="G1673" s="184">
        <f t="shared" si="205"/>
        <v>0</v>
      </c>
    </row>
    <row r="1674" spans="1:7" ht="20.100000000000001" customHeight="1" x14ac:dyDescent="0.2">
      <c r="A1674" s="185"/>
      <c r="B1674" s="171"/>
      <c r="C1674" s="171"/>
      <c r="D1674" s="166"/>
      <c r="E1674" s="167"/>
      <c r="F1674" s="186" t="s">
        <v>38</v>
      </c>
      <c r="G1674" s="187">
        <f>SUBTOTAL(9,G1662:G1673)</f>
        <v>0</v>
      </c>
    </row>
    <row r="1675" spans="1:7" ht="20.100000000000001" customHeight="1" x14ac:dyDescent="0.2">
      <c r="A1675" s="185"/>
      <c r="B1675" s="171"/>
      <c r="C1675" s="188" t="s">
        <v>826</v>
      </c>
      <c r="D1675" s="166"/>
      <c r="E1675" s="167"/>
      <c r="F1675" s="168"/>
      <c r="G1675" s="189"/>
    </row>
    <row r="1676" spans="1:7" ht="20.100000000000001" customHeight="1" x14ac:dyDescent="0.2">
      <c r="A1676" s="264"/>
      <c r="B1676" s="183">
        <f t="shared" ref="B1676:B1685" si="206">IF(A1676=0,0,VLOOKUP(A1676,Tabla_Indices,2,FALSE))</f>
        <v>0</v>
      </c>
      <c r="C1676" s="271"/>
      <c r="D1676" s="266"/>
      <c r="E1676" s="267"/>
      <c r="F1676" s="268"/>
      <c r="G1676" s="184">
        <f>ROUND(E1676*F1676,2)</f>
        <v>0</v>
      </c>
    </row>
    <row r="1677" spans="1:7" ht="20.100000000000001" customHeight="1" x14ac:dyDescent="0.2">
      <c r="A1677" s="264"/>
      <c r="B1677" s="183">
        <f t="shared" si="206"/>
        <v>0</v>
      </c>
      <c r="C1677" s="265"/>
      <c r="D1677" s="266"/>
      <c r="E1677" s="267"/>
      <c r="F1677" s="268"/>
      <c r="G1677" s="184">
        <f>ROUND(E1677*F1677,2)</f>
        <v>0</v>
      </c>
    </row>
    <row r="1678" spans="1:7" ht="20.100000000000001" customHeight="1" x14ac:dyDescent="0.2">
      <c r="A1678" s="264"/>
      <c r="B1678" s="183">
        <f t="shared" si="206"/>
        <v>0</v>
      </c>
      <c r="C1678" s="265"/>
      <c r="D1678" s="266"/>
      <c r="E1678" s="267"/>
      <c r="F1678" s="268"/>
      <c r="G1678" s="184">
        <f t="shared" ref="G1678:G1685" si="207">ROUND(E1678*F1678,2)</f>
        <v>0</v>
      </c>
    </row>
    <row r="1679" spans="1:7" ht="20.100000000000001" customHeight="1" x14ac:dyDescent="0.2">
      <c r="A1679" s="264"/>
      <c r="B1679" s="183">
        <f t="shared" si="206"/>
        <v>0</v>
      </c>
      <c r="C1679" s="265"/>
      <c r="D1679" s="266"/>
      <c r="E1679" s="267"/>
      <c r="F1679" s="268"/>
      <c r="G1679" s="184">
        <f t="shared" si="207"/>
        <v>0</v>
      </c>
    </row>
    <row r="1680" spans="1:7" ht="20.100000000000001" customHeight="1" x14ac:dyDescent="0.2">
      <c r="A1680" s="264"/>
      <c r="B1680" s="183">
        <f t="shared" si="206"/>
        <v>0</v>
      </c>
      <c r="C1680" s="265"/>
      <c r="D1680" s="266"/>
      <c r="E1680" s="267"/>
      <c r="F1680" s="268"/>
      <c r="G1680" s="184">
        <f t="shared" si="207"/>
        <v>0</v>
      </c>
    </row>
    <row r="1681" spans="1:7" ht="20.100000000000001" customHeight="1" x14ac:dyDescent="0.2">
      <c r="A1681" s="264"/>
      <c r="B1681" s="183">
        <f t="shared" si="206"/>
        <v>0</v>
      </c>
      <c r="C1681" s="265"/>
      <c r="D1681" s="266"/>
      <c r="E1681" s="267"/>
      <c r="F1681" s="268"/>
      <c r="G1681" s="184">
        <f t="shared" si="207"/>
        <v>0</v>
      </c>
    </row>
    <row r="1682" spans="1:7" ht="20.100000000000001" customHeight="1" x14ac:dyDescent="0.2">
      <c r="A1682" s="264"/>
      <c r="B1682" s="183">
        <f t="shared" si="206"/>
        <v>0</v>
      </c>
      <c r="C1682" s="265"/>
      <c r="D1682" s="266"/>
      <c r="E1682" s="267"/>
      <c r="F1682" s="268"/>
      <c r="G1682" s="184">
        <f t="shared" si="207"/>
        <v>0</v>
      </c>
    </row>
    <row r="1683" spans="1:7" ht="20.100000000000001" customHeight="1" x14ac:dyDescent="0.2">
      <c r="A1683" s="264"/>
      <c r="B1683" s="183">
        <f t="shared" si="206"/>
        <v>0</v>
      </c>
      <c r="C1683" s="265"/>
      <c r="D1683" s="266"/>
      <c r="E1683" s="267"/>
      <c r="F1683" s="268"/>
      <c r="G1683" s="184">
        <f t="shared" si="207"/>
        <v>0</v>
      </c>
    </row>
    <row r="1684" spans="1:7" ht="20.100000000000001" customHeight="1" x14ac:dyDescent="0.2">
      <c r="A1684" s="264"/>
      <c r="B1684" s="183">
        <f t="shared" si="206"/>
        <v>0</v>
      </c>
      <c r="C1684" s="265"/>
      <c r="D1684" s="266"/>
      <c r="E1684" s="267"/>
      <c r="F1684" s="268"/>
      <c r="G1684" s="184">
        <f t="shared" si="207"/>
        <v>0</v>
      </c>
    </row>
    <row r="1685" spans="1:7" ht="20.100000000000001" customHeight="1" x14ac:dyDescent="0.2">
      <c r="A1685" s="264"/>
      <c r="B1685" s="183">
        <f t="shared" si="206"/>
        <v>0</v>
      </c>
      <c r="C1685" s="265"/>
      <c r="D1685" s="266"/>
      <c r="E1685" s="267"/>
      <c r="F1685" s="268"/>
      <c r="G1685" s="184">
        <f t="shared" si="207"/>
        <v>0</v>
      </c>
    </row>
    <row r="1686" spans="1:7" ht="20.100000000000001" customHeight="1" x14ac:dyDescent="0.2">
      <c r="A1686" s="185"/>
      <c r="B1686" s="171"/>
      <c r="C1686" s="171"/>
      <c r="D1686" s="166"/>
      <c r="E1686" s="167"/>
      <c r="F1686" s="186" t="s">
        <v>39</v>
      </c>
      <c r="G1686" s="187">
        <f>SUBTOTAL(9,G1676:G1685)</f>
        <v>0</v>
      </c>
    </row>
    <row r="1687" spans="1:7" ht="20.100000000000001" customHeight="1" x14ac:dyDescent="0.2">
      <c r="A1687" s="185"/>
      <c r="B1687" s="171"/>
      <c r="C1687" s="188" t="s">
        <v>827</v>
      </c>
      <c r="D1687" s="166"/>
      <c r="E1687" s="167"/>
      <c r="F1687" s="171"/>
      <c r="G1687" s="189"/>
    </row>
    <row r="1688" spans="1:7" ht="20.100000000000001" customHeight="1" x14ac:dyDescent="0.2">
      <c r="A1688" s="264"/>
      <c r="B1688" s="183">
        <f t="shared" ref="B1688:B1696" si="208">IF(A1688=0,0,VLOOKUP(A1688,Tabla_Indices,2,FALSE))</f>
        <v>0</v>
      </c>
      <c r="C1688" s="265"/>
      <c r="D1688" s="266"/>
      <c r="E1688" s="267"/>
      <c r="F1688" s="272"/>
      <c r="G1688" s="190">
        <f>ROUND(E1688*F1688,2)</f>
        <v>0</v>
      </c>
    </row>
    <row r="1689" spans="1:7" ht="20.100000000000001" customHeight="1" x14ac:dyDescent="0.2">
      <c r="A1689" s="264"/>
      <c r="B1689" s="183">
        <f t="shared" si="208"/>
        <v>0</v>
      </c>
      <c r="C1689" s="271"/>
      <c r="D1689" s="266"/>
      <c r="E1689" s="267"/>
      <c r="F1689" s="268"/>
      <c r="G1689" s="190">
        <f>ROUND(E1689*F1689,2)</f>
        <v>0</v>
      </c>
    </row>
    <row r="1690" spans="1:7" ht="20.100000000000001" customHeight="1" x14ac:dyDescent="0.2">
      <c r="A1690" s="264"/>
      <c r="B1690" s="183">
        <f t="shared" si="208"/>
        <v>0</v>
      </c>
      <c r="C1690" s="273"/>
      <c r="D1690" s="266"/>
      <c r="E1690" s="267"/>
      <c r="F1690" s="268"/>
      <c r="G1690" s="190">
        <f>ROUND(E1690*F1690,2)</f>
        <v>0</v>
      </c>
    </row>
    <row r="1691" spans="1:7" ht="20.100000000000001" customHeight="1" x14ac:dyDescent="0.2">
      <c r="A1691" s="264"/>
      <c r="B1691" s="183">
        <f t="shared" si="208"/>
        <v>0</v>
      </c>
      <c r="C1691" s="273"/>
      <c r="D1691" s="266"/>
      <c r="E1691" s="267"/>
      <c r="F1691" s="268"/>
      <c r="G1691" s="190">
        <f>ROUND(E1691*F1691,2)</f>
        <v>0</v>
      </c>
    </row>
    <row r="1692" spans="1:7" ht="20.100000000000001" customHeight="1" x14ac:dyDescent="0.2">
      <c r="A1692" s="264"/>
      <c r="B1692" s="183">
        <f t="shared" si="208"/>
        <v>0</v>
      </c>
      <c r="C1692" s="273"/>
      <c r="D1692" s="266"/>
      <c r="E1692" s="267"/>
      <c r="F1692" s="268"/>
      <c r="G1692" s="190">
        <f t="shared" ref="G1692:G1696" si="209">ROUND(E1692*F1692,2)</f>
        <v>0</v>
      </c>
    </row>
    <row r="1693" spans="1:7" ht="20.100000000000001" customHeight="1" x14ac:dyDescent="0.2">
      <c r="A1693" s="264"/>
      <c r="B1693" s="183">
        <f t="shared" si="208"/>
        <v>0</v>
      </c>
      <c r="C1693" s="273"/>
      <c r="D1693" s="266"/>
      <c r="E1693" s="267"/>
      <c r="F1693" s="268"/>
      <c r="G1693" s="190">
        <f t="shared" si="209"/>
        <v>0</v>
      </c>
    </row>
    <row r="1694" spans="1:7" ht="20.100000000000001" customHeight="1" x14ac:dyDescent="0.2">
      <c r="A1694" s="264"/>
      <c r="B1694" s="183">
        <f t="shared" si="208"/>
        <v>0</v>
      </c>
      <c r="C1694" s="265"/>
      <c r="D1694" s="266"/>
      <c r="E1694" s="267"/>
      <c r="F1694" s="268"/>
      <c r="G1694" s="190">
        <f t="shared" si="209"/>
        <v>0</v>
      </c>
    </row>
    <row r="1695" spans="1:7" ht="20.100000000000001" customHeight="1" x14ac:dyDescent="0.2">
      <c r="A1695" s="264"/>
      <c r="B1695" s="183">
        <f t="shared" si="208"/>
        <v>0</v>
      </c>
      <c r="C1695" s="265"/>
      <c r="D1695" s="266"/>
      <c r="E1695" s="267"/>
      <c r="F1695" s="268"/>
      <c r="G1695" s="190">
        <f t="shared" si="209"/>
        <v>0</v>
      </c>
    </row>
    <row r="1696" spans="1:7" ht="20.100000000000001" customHeight="1" x14ac:dyDescent="0.2">
      <c r="A1696" s="264"/>
      <c r="B1696" s="183">
        <f t="shared" si="208"/>
        <v>0</v>
      </c>
      <c r="C1696" s="265"/>
      <c r="D1696" s="266"/>
      <c r="E1696" s="267"/>
      <c r="F1696" s="268"/>
      <c r="G1696" s="190">
        <f t="shared" si="209"/>
        <v>0</v>
      </c>
    </row>
    <row r="1697" spans="1:7" ht="20.100000000000001" customHeight="1" x14ac:dyDescent="0.2">
      <c r="A1697" s="245"/>
      <c r="B1697" s="166"/>
      <c r="C1697" s="171"/>
      <c r="D1697" s="166"/>
      <c r="E1697" s="167"/>
      <c r="F1697" s="186" t="s">
        <v>40</v>
      </c>
      <c r="G1697" s="187">
        <f>SUBTOTAL(9,G1688:G1696)</f>
        <v>0</v>
      </c>
    </row>
    <row r="1698" spans="1:7" ht="20.100000000000001" customHeight="1" thickBot="1" x14ac:dyDescent="0.25">
      <c r="A1698" s="192"/>
      <c r="B1698" s="193"/>
      <c r="C1698" s="194"/>
      <c r="D1698" s="193"/>
      <c r="E1698" s="195"/>
      <c r="F1698" s="196"/>
      <c r="G1698" s="197"/>
    </row>
    <row r="1699" spans="1:7" ht="20.100000000000001" customHeight="1" thickBot="1" x14ac:dyDescent="0.25">
      <c r="A1699" s="246" t="str">
        <f>B1657</f>
        <v>15-3</v>
      </c>
      <c r="B1699" s="244" t="str">
        <f>C1657</f>
        <v>Carpintería aluminio</v>
      </c>
      <c r="C1699" s="198"/>
      <c r="D1699" s="198" t="s">
        <v>41</v>
      </c>
      <c r="E1699" s="199"/>
      <c r="F1699" s="200" t="s">
        <v>42</v>
      </c>
      <c r="G1699" s="201">
        <f>SUBTOTAL(9,G1662:G1698)</f>
        <v>0</v>
      </c>
    </row>
    <row r="1700" spans="1:7" ht="20.100000000000001" customHeight="1" thickTop="1" thickBot="1" x14ac:dyDescent="0.25"/>
    <row r="1701" spans="1:7" ht="20.100000000000001" customHeight="1" thickTop="1" x14ac:dyDescent="0.2">
      <c r="A1701" s="338" t="s">
        <v>44</v>
      </c>
      <c r="B1701" s="339"/>
      <c r="C1701" s="339"/>
      <c r="D1701" s="339"/>
      <c r="E1701" s="339"/>
      <c r="F1701" s="339"/>
      <c r="G1701" s="340"/>
    </row>
    <row r="1702" spans="1:7" ht="20.100000000000001" customHeight="1" x14ac:dyDescent="0.2">
      <c r="A1702" s="156" t="s">
        <v>823</v>
      </c>
      <c r="B1702" s="157" t="str">
        <f>Comitente</f>
        <v>DIRECCIÓN ARQUITECTURA</v>
      </c>
      <c r="C1702" s="158"/>
      <c r="D1702" s="159"/>
      <c r="E1702" s="159"/>
      <c r="F1702" s="160"/>
      <c r="G1702" s="161"/>
    </row>
    <row r="1703" spans="1:7" ht="20.100000000000001" customHeight="1" x14ac:dyDescent="0.2">
      <c r="A1703" s="156" t="s">
        <v>824</v>
      </c>
      <c r="B1703" s="157">
        <f>Contratista</f>
        <v>0</v>
      </c>
      <c r="C1703" s="162"/>
      <c r="D1703" s="162"/>
      <c r="E1703" s="162"/>
      <c r="F1703" s="157"/>
      <c r="G1703" s="163"/>
    </row>
    <row r="1704" spans="1:7" ht="20.100000000000001" customHeight="1" x14ac:dyDescent="0.2">
      <c r="A1704" s="156" t="s">
        <v>31</v>
      </c>
      <c r="B1704" s="157" t="str">
        <f>Obra</f>
        <v>ESCUELA DE CINE</v>
      </c>
      <c r="C1704" s="162"/>
      <c r="D1704" s="162"/>
      <c r="E1704" s="162"/>
      <c r="F1704" s="157" t="s">
        <v>45</v>
      </c>
      <c r="G1704" s="163">
        <f>Fecha_Base</f>
        <v>42969</v>
      </c>
    </row>
    <row r="1705" spans="1:7" ht="20.100000000000001" customHeight="1" x14ac:dyDescent="0.2">
      <c r="A1705" s="164" t="s">
        <v>822</v>
      </c>
      <c r="B1705" s="165" t="str">
        <f>Ubicación</f>
        <v>CALLE 25 DE MAYO</v>
      </c>
      <c r="C1705" s="165"/>
      <c r="D1705" s="166"/>
      <c r="E1705" s="167"/>
      <c r="F1705" s="168"/>
      <c r="G1705" s="169"/>
    </row>
    <row r="1706" spans="1:7" ht="20.100000000000001" customHeight="1" x14ac:dyDescent="0.2">
      <c r="A1706" s="164" t="s">
        <v>46</v>
      </c>
      <c r="B1706" s="274">
        <v>16</v>
      </c>
      <c r="C1706" s="171" t="str">
        <f>IF(B1706="","",VLOOKUP(B1706,Computo_Presupuesto,2,FALSE))</f>
        <v>VIDRIOS Y ESPEJOS</v>
      </c>
      <c r="D1706" s="172"/>
      <c r="E1706" s="167"/>
      <c r="F1706" s="168"/>
      <c r="G1706" s="169"/>
    </row>
    <row r="1707" spans="1:7" ht="20.100000000000001" customHeight="1" x14ac:dyDescent="0.2">
      <c r="A1707" s="164" t="s">
        <v>32</v>
      </c>
      <c r="B1707" s="250" t="s">
        <v>1211</v>
      </c>
      <c r="C1707" s="171" t="str">
        <f>IF(B1707=0,"",VLOOKUP(B1707,Computo_Presupuesto,2,FALSE))</f>
        <v>Doble Vidrio Hermético (3+3-9+4)</v>
      </c>
      <c r="D1707" s="166"/>
      <c r="E1707" s="167"/>
      <c r="F1707" s="165" t="s">
        <v>33</v>
      </c>
      <c r="G1707" s="173" t="str">
        <f>IF(B1707=0,"",VLOOKUP(B1707,Computo_Presupuesto,4,FALSE))</f>
        <v>m2</v>
      </c>
    </row>
    <row r="1708" spans="1:7" ht="20.100000000000001" customHeight="1" x14ac:dyDescent="0.2">
      <c r="A1708" s="164"/>
      <c r="B1708" s="165"/>
      <c r="C1708" s="171"/>
      <c r="D1708" s="166"/>
      <c r="E1708" s="167"/>
      <c r="F1708" s="171"/>
      <c r="G1708" s="174"/>
    </row>
    <row r="1709" spans="1:7" ht="20.100000000000001" customHeight="1" x14ac:dyDescent="0.2">
      <c r="A1709" s="341" t="s">
        <v>685</v>
      </c>
      <c r="B1709" s="342"/>
      <c r="C1709" s="343" t="s">
        <v>0</v>
      </c>
      <c r="D1709" s="343" t="s">
        <v>34</v>
      </c>
      <c r="E1709" s="344" t="s">
        <v>35</v>
      </c>
      <c r="F1709" s="345" t="s">
        <v>36</v>
      </c>
      <c r="G1709" s="346" t="s">
        <v>37</v>
      </c>
    </row>
    <row r="1710" spans="1:7" ht="20.100000000000001" customHeight="1" x14ac:dyDescent="0.2">
      <c r="A1710" s="175" t="s">
        <v>686</v>
      </c>
      <c r="B1710" s="176" t="s">
        <v>687</v>
      </c>
      <c r="C1710" s="343"/>
      <c r="D1710" s="343"/>
      <c r="E1710" s="344"/>
      <c r="F1710" s="345"/>
      <c r="G1710" s="346"/>
    </row>
    <row r="1711" spans="1:7" ht="20.100000000000001" customHeight="1" x14ac:dyDescent="0.2">
      <c r="A1711" s="263"/>
      <c r="B1711" s="177"/>
      <c r="C1711" s="178" t="s">
        <v>825</v>
      </c>
      <c r="D1711" s="179"/>
      <c r="E1711" s="180"/>
      <c r="F1711" s="181"/>
      <c r="G1711" s="182"/>
    </row>
    <row r="1712" spans="1:7" ht="20.100000000000001" customHeight="1" x14ac:dyDescent="0.2">
      <c r="A1712" s="264"/>
      <c r="B1712" s="183">
        <f t="shared" ref="B1712:B1723" si="210">IF(A1712=0,0,VLOOKUP(A1712,Tabla_Indices,2,FALSE))</f>
        <v>0</v>
      </c>
      <c r="C1712" s="265"/>
      <c r="D1712" s="266"/>
      <c r="E1712" s="267"/>
      <c r="F1712" s="268"/>
      <c r="G1712" s="184">
        <f>ROUND(E1712*F1712,2)</f>
        <v>0</v>
      </c>
    </row>
    <row r="1713" spans="1:7" ht="20.100000000000001" customHeight="1" x14ac:dyDescent="0.2">
      <c r="A1713" s="269"/>
      <c r="B1713" s="183">
        <f t="shared" si="210"/>
        <v>0</v>
      </c>
      <c r="C1713" s="265"/>
      <c r="D1713" s="266"/>
      <c r="E1713" s="267"/>
      <c r="F1713" s="268"/>
      <c r="G1713" s="184">
        <f t="shared" ref="G1713:G1723" si="211">ROUND(E1713*F1713,2)</f>
        <v>0</v>
      </c>
    </row>
    <row r="1714" spans="1:7" ht="20.100000000000001" customHeight="1" x14ac:dyDescent="0.2">
      <c r="A1714" s="264"/>
      <c r="B1714" s="183">
        <f t="shared" si="210"/>
        <v>0</v>
      </c>
      <c r="C1714" s="265"/>
      <c r="D1714" s="266"/>
      <c r="E1714" s="267"/>
      <c r="F1714" s="268"/>
      <c r="G1714" s="184">
        <f t="shared" si="211"/>
        <v>0</v>
      </c>
    </row>
    <row r="1715" spans="1:7" ht="20.100000000000001" customHeight="1" x14ac:dyDescent="0.2">
      <c r="A1715" s="264"/>
      <c r="B1715" s="183">
        <f t="shared" si="210"/>
        <v>0</v>
      </c>
      <c r="C1715" s="265"/>
      <c r="D1715" s="266"/>
      <c r="E1715" s="267"/>
      <c r="F1715" s="268"/>
      <c r="G1715" s="184">
        <f t="shared" si="211"/>
        <v>0</v>
      </c>
    </row>
    <row r="1716" spans="1:7" ht="20.100000000000001" customHeight="1" x14ac:dyDescent="0.2">
      <c r="A1716" s="264"/>
      <c r="B1716" s="183">
        <f t="shared" si="210"/>
        <v>0</v>
      </c>
      <c r="C1716" s="265"/>
      <c r="D1716" s="266"/>
      <c r="E1716" s="270"/>
      <c r="F1716" s="268"/>
      <c r="G1716" s="184">
        <f t="shared" si="211"/>
        <v>0</v>
      </c>
    </row>
    <row r="1717" spans="1:7" ht="20.100000000000001" customHeight="1" x14ac:dyDescent="0.2">
      <c r="A1717" s="264"/>
      <c r="B1717" s="183">
        <f t="shared" si="210"/>
        <v>0</v>
      </c>
      <c r="C1717" s="265"/>
      <c r="D1717" s="266"/>
      <c r="E1717" s="270"/>
      <c r="F1717" s="268"/>
      <c r="G1717" s="184">
        <f t="shared" si="211"/>
        <v>0</v>
      </c>
    </row>
    <row r="1718" spans="1:7" ht="20.100000000000001" customHeight="1" x14ac:dyDescent="0.2">
      <c r="A1718" s="264"/>
      <c r="B1718" s="183">
        <f t="shared" si="210"/>
        <v>0</v>
      </c>
      <c r="C1718" s="265"/>
      <c r="D1718" s="266"/>
      <c r="E1718" s="267"/>
      <c r="F1718" s="268"/>
      <c r="G1718" s="184">
        <f t="shared" si="211"/>
        <v>0</v>
      </c>
    </row>
    <row r="1719" spans="1:7" ht="20.100000000000001" customHeight="1" x14ac:dyDescent="0.2">
      <c r="A1719" s="264"/>
      <c r="B1719" s="183">
        <f t="shared" si="210"/>
        <v>0</v>
      </c>
      <c r="C1719" s="265"/>
      <c r="D1719" s="266"/>
      <c r="E1719" s="267"/>
      <c r="F1719" s="268"/>
      <c r="G1719" s="184">
        <f t="shared" si="211"/>
        <v>0</v>
      </c>
    </row>
    <row r="1720" spans="1:7" ht="20.100000000000001" customHeight="1" x14ac:dyDescent="0.2">
      <c r="A1720" s="264"/>
      <c r="B1720" s="183">
        <f t="shared" si="210"/>
        <v>0</v>
      </c>
      <c r="C1720" s="265"/>
      <c r="D1720" s="266"/>
      <c r="E1720" s="267"/>
      <c r="F1720" s="268"/>
      <c r="G1720" s="184">
        <f t="shared" si="211"/>
        <v>0</v>
      </c>
    </row>
    <row r="1721" spans="1:7" ht="20.100000000000001" customHeight="1" x14ac:dyDescent="0.2">
      <c r="A1721" s="264"/>
      <c r="B1721" s="183">
        <f t="shared" si="210"/>
        <v>0</v>
      </c>
      <c r="C1721" s="265"/>
      <c r="D1721" s="266"/>
      <c r="E1721" s="267"/>
      <c r="F1721" s="268"/>
      <c r="G1721" s="184">
        <f t="shared" si="211"/>
        <v>0</v>
      </c>
    </row>
    <row r="1722" spans="1:7" ht="20.100000000000001" customHeight="1" x14ac:dyDescent="0.2">
      <c r="A1722" s="264"/>
      <c r="B1722" s="183">
        <f t="shared" si="210"/>
        <v>0</v>
      </c>
      <c r="C1722" s="265"/>
      <c r="D1722" s="266"/>
      <c r="E1722" s="267"/>
      <c r="F1722" s="268"/>
      <c r="G1722" s="184">
        <f t="shared" si="211"/>
        <v>0</v>
      </c>
    </row>
    <row r="1723" spans="1:7" ht="20.100000000000001" customHeight="1" x14ac:dyDescent="0.2">
      <c r="A1723" s="264"/>
      <c r="B1723" s="183">
        <f t="shared" si="210"/>
        <v>0</v>
      </c>
      <c r="C1723" s="265"/>
      <c r="D1723" s="266"/>
      <c r="E1723" s="267"/>
      <c r="F1723" s="268"/>
      <c r="G1723" s="184">
        <f t="shared" si="211"/>
        <v>0</v>
      </c>
    </row>
    <row r="1724" spans="1:7" ht="20.100000000000001" customHeight="1" x14ac:dyDescent="0.2">
      <c r="A1724" s="185"/>
      <c r="B1724" s="171"/>
      <c r="C1724" s="171"/>
      <c r="D1724" s="166"/>
      <c r="E1724" s="167"/>
      <c r="F1724" s="186" t="s">
        <v>38</v>
      </c>
      <c r="G1724" s="187">
        <f>SUBTOTAL(9,G1712:G1723)</f>
        <v>0</v>
      </c>
    </row>
    <row r="1725" spans="1:7" ht="20.100000000000001" customHeight="1" x14ac:dyDescent="0.2">
      <c r="A1725" s="185"/>
      <c r="B1725" s="171"/>
      <c r="C1725" s="188" t="s">
        <v>826</v>
      </c>
      <c r="D1725" s="166"/>
      <c r="E1725" s="167"/>
      <c r="F1725" s="168"/>
      <c r="G1725" s="189"/>
    </row>
    <row r="1726" spans="1:7" ht="20.100000000000001" customHeight="1" x14ac:dyDescent="0.2">
      <c r="A1726" s="264"/>
      <c r="B1726" s="183">
        <f t="shared" ref="B1726:B1735" si="212">IF(A1726=0,0,VLOOKUP(A1726,Tabla_Indices,2,FALSE))</f>
        <v>0</v>
      </c>
      <c r="C1726" s="271"/>
      <c r="D1726" s="266"/>
      <c r="E1726" s="267"/>
      <c r="F1726" s="268"/>
      <c r="G1726" s="184">
        <f>ROUND(E1726*F1726,2)</f>
        <v>0</v>
      </c>
    </row>
    <row r="1727" spans="1:7" ht="20.100000000000001" customHeight="1" x14ac:dyDescent="0.2">
      <c r="A1727" s="264"/>
      <c r="B1727" s="183">
        <f t="shared" si="212"/>
        <v>0</v>
      </c>
      <c r="C1727" s="265"/>
      <c r="D1727" s="266"/>
      <c r="E1727" s="267"/>
      <c r="F1727" s="268"/>
      <c r="G1727" s="184">
        <f>ROUND(E1727*F1727,2)</f>
        <v>0</v>
      </c>
    </row>
    <row r="1728" spans="1:7" ht="20.100000000000001" customHeight="1" x14ac:dyDescent="0.2">
      <c r="A1728" s="264"/>
      <c r="B1728" s="183">
        <f t="shared" si="212"/>
        <v>0</v>
      </c>
      <c r="C1728" s="265"/>
      <c r="D1728" s="266"/>
      <c r="E1728" s="267"/>
      <c r="F1728" s="268"/>
      <c r="G1728" s="184">
        <f t="shared" ref="G1728:G1735" si="213">ROUND(E1728*F1728,2)</f>
        <v>0</v>
      </c>
    </row>
    <row r="1729" spans="1:7" ht="20.100000000000001" customHeight="1" x14ac:dyDescent="0.2">
      <c r="A1729" s="264"/>
      <c r="B1729" s="183">
        <f t="shared" si="212"/>
        <v>0</v>
      </c>
      <c r="C1729" s="265"/>
      <c r="D1729" s="266"/>
      <c r="E1729" s="267"/>
      <c r="F1729" s="268"/>
      <c r="G1729" s="184">
        <f t="shared" si="213"/>
        <v>0</v>
      </c>
    </row>
    <row r="1730" spans="1:7" ht="20.100000000000001" customHeight="1" x14ac:dyDescent="0.2">
      <c r="A1730" s="264"/>
      <c r="B1730" s="183">
        <f t="shared" si="212"/>
        <v>0</v>
      </c>
      <c r="C1730" s="265"/>
      <c r="D1730" s="266"/>
      <c r="E1730" s="267"/>
      <c r="F1730" s="268"/>
      <c r="G1730" s="184">
        <f t="shared" si="213"/>
        <v>0</v>
      </c>
    </row>
    <row r="1731" spans="1:7" ht="20.100000000000001" customHeight="1" x14ac:dyDescent="0.2">
      <c r="A1731" s="264"/>
      <c r="B1731" s="183">
        <f t="shared" si="212"/>
        <v>0</v>
      </c>
      <c r="C1731" s="265"/>
      <c r="D1731" s="266"/>
      <c r="E1731" s="267"/>
      <c r="F1731" s="268"/>
      <c r="G1731" s="184">
        <f t="shared" si="213"/>
        <v>0</v>
      </c>
    </row>
    <row r="1732" spans="1:7" ht="20.100000000000001" customHeight="1" x14ac:dyDescent="0.2">
      <c r="A1732" s="264"/>
      <c r="B1732" s="183">
        <f t="shared" si="212"/>
        <v>0</v>
      </c>
      <c r="C1732" s="265"/>
      <c r="D1732" s="266"/>
      <c r="E1732" s="267"/>
      <c r="F1732" s="268"/>
      <c r="G1732" s="184">
        <f t="shared" si="213"/>
        <v>0</v>
      </c>
    </row>
    <row r="1733" spans="1:7" ht="20.100000000000001" customHeight="1" x14ac:dyDescent="0.2">
      <c r="A1733" s="264"/>
      <c r="B1733" s="183">
        <f t="shared" si="212"/>
        <v>0</v>
      </c>
      <c r="C1733" s="265"/>
      <c r="D1733" s="266"/>
      <c r="E1733" s="267"/>
      <c r="F1733" s="268"/>
      <c r="G1733" s="184">
        <f t="shared" si="213"/>
        <v>0</v>
      </c>
    </row>
    <row r="1734" spans="1:7" ht="20.100000000000001" customHeight="1" x14ac:dyDescent="0.2">
      <c r="A1734" s="264"/>
      <c r="B1734" s="183">
        <f t="shared" si="212"/>
        <v>0</v>
      </c>
      <c r="C1734" s="265"/>
      <c r="D1734" s="266"/>
      <c r="E1734" s="267"/>
      <c r="F1734" s="268"/>
      <c r="G1734" s="184">
        <f t="shared" si="213"/>
        <v>0</v>
      </c>
    </row>
    <row r="1735" spans="1:7" ht="20.100000000000001" customHeight="1" x14ac:dyDescent="0.2">
      <c r="A1735" s="264"/>
      <c r="B1735" s="183">
        <f t="shared" si="212"/>
        <v>0</v>
      </c>
      <c r="C1735" s="265"/>
      <c r="D1735" s="266"/>
      <c r="E1735" s="267"/>
      <c r="F1735" s="268"/>
      <c r="G1735" s="184">
        <f t="shared" si="213"/>
        <v>0</v>
      </c>
    </row>
    <row r="1736" spans="1:7" ht="20.100000000000001" customHeight="1" x14ac:dyDescent="0.2">
      <c r="A1736" s="185"/>
      <c r="B1736" s="171"/>
      <c r="C1736" s="171"/>
      <c r="D1736" s="166"/>
      <c r="E1736" s="167"/>
      <c r="F1736" s="186" t="s">
        <v>39</v>
      </c>
      <c r="G1736" s="187">
        <f>SUBTOTAL(9,G1726:G1735)</f>
        <v>0</v>
      </c>
    </row>
    <row r="1737" spans="1:7" ht="20.100000000000001" customHeight="1" x14ac:dyDescent="0.2">
      <c r="A1737" s="185"/>
      <c r="B1737" s="171"/>
      <c r="C1737" s="188" t="s">
        <v>827</v>
      </c>
      <c r="D1737" s="166"/>
      <c r="E1737" s="167"/>
      <c r="F1737" s="171"/>
      <c r="G1737" s="189"/>
    </row>
    <row r="1738" spans="1:7" ht="20.100000000000001" customHeight="1" x14ac:dyDescent="0.2">
      <c r="A1738" s="264"/>
      <c r="B1738" s="183">
        <f t="shared" ref="B1738:B1746" si="214">IF(A1738=0,0,VLOOKUP(A1738,Tabla_Indices,2,FALSE))</f>
        <v>0</v>
      </c>
      <c r="C1738" s="265"/>
      <c r="D1738" s="266"/>
      <c r="E1738" s="267"/>
      <c r="F1738" s="272"/>
      <c r="G1738" s="190">
        <f>ROUND(E1738*F1738,2)</f>
        <v>0</v>
      </c>
    </row>
    <row r="1739" spans="1:7" ht="20.100000000000001" customHeight="1" x14ac:dyDescent="0.2">
      <c r="A1739" s="264"/>
      <c r="B1739" s="183">
        <f t="shared" si="214"/>
        <v>0</v>
      </c>
      <c r="C1739" s="271"/>
      <c r="D1739" s="266"/>
      <c r="E1739" s="267"/>
      <c r="F1739" s="268"/>
      <c r="G1739" s="190">
        <f>ROUND(E1739*F1739,2)</f>
        <v>0</v>
      </c>
    </row>
    <row r="1740" spans="1:7" ht="20.100000000000001" customHeight="1" x14ac:dyDescent="0.2">
      <c r="A1740" s="264"/>
      <c r="B1740" s="183">
        <f t="shared" si="214"/>
        <v>0</v>
      </c>
      <c r="C1740" s="273"/>
      <c r="D1740" s="266"/>
      <c r="E1740" s="267"/>
      <c r="F1740" s="268"/>
      <c r="G1740" s="190">
        <f>ROUND(E1740*F1740,2)</f>
        <v>0</v>
      </c>
    </row>
    <row r="1741" spans="1:7" ht="20.100000000000001" customHeight="1" x14ac:dyDescent="0.2">
      <c r="A1741" s="264"/>
      <c r="B1741" s="183">
        <f t="shared" si="214"/>
        <v>0</v>
      </c>
      <c r="C1741" s="273"/>
      <c r="D1741" s="266"/>
      <c r="E1741" s="267"/>
      <c r="F1741" s="268"/>
      <c r="G1741" s="190">
        <f>ROUND(E1741*F1741,2)</f>
        <v>0</v>
      </c>
    </row>
    <row r="1742" spans="1:7" ht="20.100000000000001" customHeight="1" x14ac:dyDescent="0.2">
      <c r="A1742" s="264"/>
      <c r="B1742" s="183">
        <f t="shared" si="214"/>
        <v>0</v>
      </c>
      <c r="C1742" s="273"/>
      <c r="D1742" s="266"/>
      <c r="E1742" s="267"/>
      <c r="F1742" s="268"/>
      <c r="G1742" s="190">
        <f t="shared" ref="G1742:G1746" si="215">ROUND(E1742*F1742,2)</f>
        <v>0</v>
      </c>
    </row>
    <row r="1743" spans="1:7" ht="20.100000000000001" customHeight="1" x14ac:dyDescent="0.2">
      <c r="A1743" s="264"/>
      <c r="B1743" s="183">
        <f t="shared" si="214"/>
        <v>0</v>
      </c>
      <c r="C1743" s="273"/>
      <c r="D1743" s="266"/>
      <c r="E1743" s="267"/>
      <c r="F1743" s="268"/>
      <c r="G1743" s="190">
        <f t="shared" si="215"/>
        <v>0</v>
      </c>
    </row>
    <row r="1744" spans="1:7" ht="20.100000000000001" customHeight="1" x14ac:dyDescent="0.2">
      <c r="A1744" s="264"/>
      <c r="B1744" s="183">
        <f t="shared" si="214"/>
        <v>0</v>
      </c>
      <c r="C1744" s="265"/>
      <c r="D1744" s="266"/>
      <c r="E1744" s="267"/>
      <c r="F1744" s="268"/>
      <c r="G1744" s="190">
        <f t="shared" si="215"/>
        <v>0</v>
      </c>
    </row>
    <row r="1745" spans="1:7" ht="20.100000000000001" customHeight="1" x14ac:dyDescent="0.2">
      <c r="A1745" s="264"/>
      <c r="B1745" s="183">
        <f t="shared" si="214"/>
        <v>0</v>
      </c>
      <c r="C1745" s="265"/>
      <c r="D1745" s="266"/>
      <c r="E1745" s="267"/>
      <c r="F1745" s="268"/>
      <c r="G1745" s="190">
        <f t="shared" si="215"/>
        <v>0</v>
      </c>
    </row>
    <row r="1746" spans="1:7" ht="20.100000000000001" customHeight="1" x14ac:dyDescent="0.2">
      <c r="A1746" s="264"/>
      <c r="B1746" s="183">
        <f t="shared" si="214"/>
        <v>0</v>
      </c>
      <c r="C1746" s="265"/>
      <c r="D1746" s="266"/>
      <c r="E1746" s="267"/>
      <c r="F1746" s="268"/>
      <c r="G1746" s="190">
        <f t="shared" si="215"/>
        <v>0</v>
      </c>
    </row>
    <row r="1747" spans="1:7" ht="20.100000000000001" customHeight="1" x14ac:dyDescent="0.2">
      <c r="A1747" s="191"/>
      <c r="B1747" s="166"/>
      <c r="C1747" s="171"/>
      <c r="D1747" s="166"/>
      <c r="E1747" s="167"/>
      <c r="F1747" s="186" t="s">
        <v>40</v>
      </c>
      <c r="G1747" s="187">
        <f>SUBTOTAL(9,G1738:G1746)</f>
        <v>0</v>
      </c>
    </row>
    <row r="1748" spans="1:7" ht="20.100000000000001" customHeight="1" thickBot="1" x14ac:dyDescent="0.25">
      <c r="A1748" s="192"/>
      <c r="B1748" s="193"/>
      <c r="C1748" s="194"/>
      <c r="D1748" s="193"/>
      <c r="E1748" s="195"/>
      <c r="F1748" s="196"/>
      <c r="G1748" s="197"/>
    </row>
    <row r="1749" spans="1:7" ht="20.100000000000001" customHeight="1" thickBot="1" x14ac:dyDescent="0.25">
      <c r="A1749" s="246" t="str">
        <f>B1707</f>
        <v>16-1</v>
      </c>
      <c r="B1749" s="244" t="str">
        <f>C1707</f>
        <v>Doble Vidrio Hermético (3+3-9+4)</v>
      </c>
      <c r="C1749" s="198"/>
      <c r="D1749" s="198" t="s">
        <v>41</v>
      </c>
      <c r="E1749" s="199"/>
      <c r="F1749" s="200" t="s">
        <v>42</v>
      </c>
      <c r="G1749" s="201">
        <f>SUBTOTAL(9,G1712:G1748)</f>
        <v>0</v>
      </c>
    </row>
    <row r="1750" spans="1:7" ht="20.100000000000001" customHeight="1" thickTop="1" thickBot="1" x14ac:dyDescent="0.25"/>
    <row r="1751" spans="1:7" ht="20.100000000000001" customHeight="1" thickTop="1" x14ac:dyDescent="0.2">
      <c r="A1751" s="338" t="s">
        <v>44</v>
      </c>
      <c r="B1751" s="339"/>
      <c r="C1751" s="339"/>
      <c r="D1751" s="339"/>
      <c r="E1751" s="339"/>
      <c r="F1751" s="339"/>
      <c r="G1751" s="340"/>
    </row>
    <row r="1752" spans="1:7" ht="20.100000000000001" customHeight="1" x14ac:dyDescent="0.2">
      <c r="A1752" s="156" t="s">
        <v>823</v>
      </c>
      <c r="B1752" s="157" t="str">
        <f>Comitente</f>
        <v>DIRECCIÓN ARQUITECTURA</v>
      </c>
      <c r="C1752" s="158"/>
      <c r="D1752" s="302"/>
      <c r="E1752" s="302"/>
      <c r="F1752" s="160"/>
      <c r="G1752" s="161"/>
    </row>
    <row r="1753" spans="1:7" ht="20.100000000000001" customHeight="1" x14ac:dyDescent="0.2">
      <c r="A1753" s="156" t="s">
        <v>824</v>
      </c>
      <c r="B1753" s="157">
        <f>Contratista</f>
        <v>0</v>
      </c>
      <c r="C1753" s="162"/>
      <c r="D1753" s="162"/>
      <c r="E1753" s="162"/>
      <c r="F1753" s="157"/>
      <c r="G1753" s="163"/>
    </row>
    <row r="1754" spans="1:7" ht="20.100000000000001" customHeight="1" x14ac:dyDescent="0.2">
      <c r="A1754" s="156" t="s">
        <v>31</v>
      </c>
      <c r="B1754" s="157" t="str">
        <f>Obra</f>
        <v>ESCUELA DE CINE</v>
      </c>
      <c r="C1754" s="162"/>
      <c r="D1754" s="162"/>
      <c r="E1754" s="162"/>
      <c r="F1754" s="157" t="s">
        <v>45</v>
      </c>
      <c r="G1754" s="163">
        <f>Fecha_Base</f>
        <v>42969</v>
      </c>
    </row>
    <row r="1755" spans="1:7" ht="20.100000000000001" customHeight="1" x14ac:dyDescent="0.2">
      <c r="A1755" s="164" t="s">
        <v>822</v>
      </c>
      <c r="B1755" s="165" t="str">
        <f>Ubicación</f>
        <v>CALLE 25 DE MAYO</v>
      </c>
      <c r="C1755" s="165"/>
      <c r="D1755" s="166"/>
      <c r="E1755" s="167"/>
      <c r="F1755" s="168"/>
      <c r="G1755" s="169"/>
    </row>
    <row r="1756" spans="1:7" ht="20.100000000000001" customHeight="1" x14ac:dyDescent="0.2">
      <c r="A1756" s="164" t="s">
        <v>46</v>
      </c>
      <c r="B1756" s="274">
        <v>16</v>
      </c>
      <c r="C1756" s="171" t="str">
        <f>IF(B1756="","",VLOOKUP(B1756,Computo_Presupuesto,2,FALSE))</f>
        <v>VIDRIOS Y ESPEJOS</v>
      </c>
      <c r="D1756" s="172"/>
      <c r="E1756" s="167"/>
      <c r="F1756" s="168"/>
      <c r="G1756" s="169"/>
    </row>
    <row r="1757" spans="1:7" ht="20.100000000000001" customHeight="1" x14ac:dyDescent="0.2">
      <c r="A1757" s="164" t="s">
        <v>32</v>
      </c>
      <c r="B1757" s="250" t="s">
        <v>1212</v>
      </c>
      <c r="C1757" s="171" t="str">
        <f>IF(B1757=0,"",VLOOKUP(B1757,Computo_Presupuesto,2,FALSE))</f>
        <v>Espejos</v>
      </c>
      <c r="D1757" s="166"/>
      <c r="E1757" s="167"/>
      <c r="F1757" s="165" t="s">
        <v>33</v>
      </c>
      <c r="G1757" s="173" t="str">
        <f>IF(B1757=0,"",VLOOKUP(B1757,Computo_Presupuesto,4,FALSE))</f>
        <v>m2</v>
      </c>
    </row>
    <row r="1758" spans="1:7" ht="20.100000000000001" customHeight="1" x14ac:dyDescent="0.2">
      <c r="A1758" s="164"/>
      <c r="B1758" s="165"/>
      <c r="C1758" s="171"/>
      <c r="D1758" s="166"/>
      <c r="E1758" s="167"/>
      <c r="F1758" s="171"/>
      <c r="G1758" s="174"/>
    </row>
    <row r="1759" spans="1:7" ht="20.100000000000001" customHeight="1" x14ac:dyDescent="0.2">
      <c r="A1759" s="341" t="s">
        <v>685</v>
      </c>
      <c r="B1759" s="342"/>
      <c r="C1759" s="353" t="s">
        <v>0</v>
      </c>
      <c r="D1759" s="353" t="s">
        <v>34</v>
      </c>
      <c r="E1759" s="351" t="s">
        <v>35</v>
      </c>
      <c r="F1759" s="349" t="s">
        <v>36</v>
      </c>
      <c r="G1759" s="347" t="s">
        <v>37</v>
      </c>
    </row>
    <row r="1760" spans="1:7" ht="20.100000000000001" customHeight="1" x14ac:dyDescent="0.2">
      <c r="A1760" s="175" t="s">
        <v>686</v>
      </c>
      <c r="B1760" s="176" t="s">
        <v>687</v>
      </c>
      <c r="C1760" s="354"/>
      <c r="D1760" s="354"/>
      <c r="E1760" s="352"/>
      <c r="F1760" s="350"/>
      <c r="G1760" s="348"/>
    </row>
    <row r="1761" spans="1:7" ht="20.100000000000001" customHeight="1" x14ac:dyDescent="0.2">
      <c r="A1761" s="291"/>
      <c r="B1761" s="177"/>
      <c r="C1761" s="290" t="s">
        <v>825</v>
      </c>
      <c r="D1761" s="179"/>
      <c r="E1761" s="180"/>
      <c r="F1761" s="181"/>
      <c r="G1761" s="182"/>
    </row>
    <row r="1762" spans="1:7" ht="20.100000000000001" customHeight="1" x14ac:dyDescent="0.2">
      <c r="A1762" s="264"/>
      <c r="B1762" s="183">
        <f t="shared" ref="B1762:B1773" si="216">IF(A1762=0,0,VLOOKUP(A1762,Tabla_Indices,2,FALSE))</f>
        <v>0</v>
      </c>
      <c r="C1762" s="265"/>
      <c r="D1762" s="266"/>
      <c r="E1762" s="267"/>
      <c r="F1762" s="268"/>
      <c r="G1762" s="184">
        <f>ROUND(E1762*F1762,2)</f>
        <v>0</v>
      </c>
    </row>
    <row r="1763" spans="1:7" ht="20.100000000000001" customHeight="1" x14ac:dyDescent="0.2">
      <c r="A1763" s="269"/>
      <c r="B1763" s="183">
        <f t="shared" si="216"/>
        <v>0</v>
      </c>
      <c r="C1763" s="265"/>
      <c r="D1763" s="266"/>
      <c r="E1763" s="267"/>
      <c r="F1763" s="268"/>
      <c r="G1763" s="184">
        <f t="shared" ref="G1763:G1773" si="217">ROUND(E1763*F1763,2)</f>
        <v>0</v>
      </c>
    </row>
    <row r="1764" spans="1:7" ht="20.100000000000001" customHeight="1" x14ac:dyDescent="0.2">
      <c r="A1764" s="264"/>
      <c r="B1764" s="183">
        <f t="shared" si="216"/>
        <v>0</v>
      </c>
      <c r="C1764" s="265"/>
      <c r="D1764" s="266"/>
      <c r="E1764" s="267"/>
      <c r="F1764" s="268"/>
      <c r="G1764" s="184">
        <f t="shared" si="217"/>
        <v>0</v>
      </c>
    </row>
    <row r="1765" spans="1:7" ht="20.100000000000001" customHeight="1" x14ac:dyDescent="0.2">
      <c r="A1765" s="264"/>
      <c r="B1765" s="183">
        <f t="shared" si="216"/>
        <v>0</v>
      </c>
      <c r="C1765" s="265"/>
      <c r="D1765" s="266"/>
      <c r="E1765" s="267"/>
      <c r="F1765" s="268"/>
      <c r="G1765" s="184">
        <f t="shared" si="217"/>
        <v>0</v>
      </c>
    </row>
    <row r="1766" spans="1:7" ht="20.100000000000001" customHeight="1" x14ac:dyDescent="0.2">
      <c r="A1766" s="264"/>
      <c r="B1766" s="183">
        <f t="shared" si="216"/>
        <v>0</v>
      </c>
      <c r="C1766" s="265"/>
      <c r="D1766" s="266"/>
      <c r="E1766" s="270"/>
      <c r="F1766" s="268"/>
      <c r="G1766" s="184">
        <f t="shared" si="217"/>
        <v>0</v>
      </c>
    </row>
    <row r="1767" spans="1:7" ht="20.100000000000001" customHeight="1" x14ac:dyDescent="0.2">
      <c r="A1767" s="264"/>
      <c r="B1767" s="183">
        <f t="shared" si="216"/>
        <v>0</v>
      </c>
      <c r="C1767" s="265"/>
      <c r="D1767" s="266"/>
      <c r="E1767" s="270"/>
      <c r="F1767" s="268"/>
      <c r="G1767" s="184">
        <f t="shared" si="217"/>
        <v>0</v>
      </c>
    </row>
    <row r="1768" spans="1:7" ht="20.100000000000001" customHeight="1" x14ac:dyDescent="0.2">
      <c r="A1768" s="264"/>
      <c r="B1768" s="183">
        <f t="shared" si="216"/>
        <v>0</v>
      </c>
      <c r="C1768" s="265"/>
      <c r="D1768" s="266"/>
      <c r="E1768" s="267"/>
      <c r="F1768" s="268"/>
      <c r="G1768" s="184">
        <f t="shared" si="217"/>
        <v>0</v>
      </c>
    </row>
    <row r="1769" spans="1:7" ht="20.100000000000001" customHeight="1" x14ac:dyDescent="0.2">
      <c r="A1769" s="264"/>
      <c r="B1769" s="183">
        <f t="shared" si="216"/>
        <v>0</v>
      </c>
      <c r="C1769" s="265"/>
      <c r="D1769" s="266"/>
      <c r="E1769" s="267"/>
      <c r="F1769" s="268"/>
      <c r="G1769" s="184">
        <f t="shared" si="217"/>
        <v>0</v>
      </c>
    </row>
    <row r="1770" spans="1:7" ht="20.100000000000001" customHeight="1" x14ac:dyDescent="0.2">
      <c r="A1770" s="264"/>
      <c r="B1770" s="183">
        <f t="shared" si="216"/>
        <v>0</v>
      </c>
      <c r="C1770" s="265"/>
      <c r="D1770" s="266"/>
      <c r="E1770" s="267"/>
      <c r="F1770" s="268"/>
      <c r="G1770" s="184">
        <f t="shared" si="217"/>
        <v>0</v>
      </c>
    </row>
    <row r="1771" spans="1:7" ht="20.100000000000001" customHeight="1" x14ac:dyDescent="0.2">
      <c r="A1771" s="264"/>
      <c r="B1771" s="183">
        <f t="shared" si="216"/>
        <v>0</v>
      </c>
      <c r="C1771" s="265"/>
      <c r="D1771" s="266"/>
      <c r="E1771" s="267"/>
      <c r="F1771" s="268"/>
      <c r="G1771" s="184">
        <f t="shared" si="217"/>
        <v>0</v>
      </c>
    </row>
    <row r="1772" spans="1:7" ht="20.100000000000001" customHeight="1" x14ac:dyDescent="0.2">
      <c r="A1772" s="264"/>
      <c r="B1772" s="183">
        <f t="shared" si="216"/>
        <v>0</v>
      </c>
      <c r="C1772" s="265"/>
      <c r="D1772" s="266"/>
      <c r="E1772" s="267"/>
      <c r="F1772" s="268"/>
      <c r="G1772" s="184">
        <f t="shared" si="217"/>
        <v>0</v>
      </c>
    </row>
    <row r="1773" spans="1:7" ht="20.100000000000001" customHeight="1" x14ac:dyDescent="0.2">
      <c r="A1773" s="264"/>
      <c r="B1773" s="183">
        <f t="shared" si="216"/>
        <v>0</v>
      </c>
      <c r="C1773" s="265"/>
      <c r="D1773" s="266"/>
      <c r="E1773" s="267"/>
      <c r="F1773" s="268"/>
      <c r="G1773" s="184">
        <f t="shared" si="217"/>
        <v>0</v>
      </c>
    </row>
    <row r="1774" spans="1:7" ht="20.100000000000001" customHeight="1" x14ac:dyDescent="0.2">
      <c r="A1774" s="185"/>
      <c r="B1774" s="171"/>
      <c r="C1774" s="171"/>
      <c r="D1774" s="166"/>
      <c r="E1774" s="167"/>
      <c r="F1774" s="186" t="s">
        <v>38</v>
      </c>
      <c r="G1774" s="187">
        <f>SUBTOTAL(9,G1762:G1773)</f>
        <v>0</v>
      </c>
    </row>
    <row r="1775" spans="1:7" ht="20.100000000000001" customHeight="1" x14ac:dyDescent="0.2">
      <c r="A1775" s="185"/>
      <c r="B1775" s="171"/>
      <c r="C1775" s="188" t="s">
        <v>826</v>
      </c>
      <c r="D1775" s="166"/>
      <c r="E1775" s="167"/>
      <c r="F1775" s="168"/>
      <c r="G1775" s="189"/>
    </row>
    <row r="1776" spans="1:7" ht="20.100000000000001" customHeight="1" x14ac:dyDescent="0.2">
      <c r="A1776" s="264"/>
      <c r="B1776" s="183">
        <f t="shared" ref="B1776:B1785" si="218">IF(A1776=0,0,VLOOKUP(A1776,Tabla_Indices,2,FALSE))</f>
        <v>0</v>
      </c>
      <c r="C1776" s="271"/>
      <c r="D1776" s="266"/>
      <c r="E1776" s="267"/>
      <c r="F1776" s="268"/>
      <c r="G1776" s="184">
        <f>ROUND(E1776*F1776,2)</f>
        <v>0</v>
      </c>
    </row>
    <row r="1777" spans="1:7" ht="20.100000000000001" customHeight="1" x14ac:dyDescent="0.2">
      <c r="A1777" s="264"/>
      <c r="B1777" s="183">
        <f t="shared" si="218"/>
        <v>0</v>
      </c>
      <c r="C1777" s="265"/>
      <c r="D1777" s="266"/>
      <c r="E1777" s="267"/>
      <c r="F1777" s="268"/>
      <c r="G1777" s="184">
        <f>ROUND(E1777*F1777,2)</f>
        <v>0</v>
      </c>
    </row>
    <row r="1778" spans="1:7" ht="20.100000000000001" customHeight="1" x14ac:dyDescent="0.2">
      <c r="A1778" s="264"/>
      <c r="B1778" s="183">
        <f t="shared" si="218"/>
        <v>0</v>
      </c>
      <c r="C1778" s="265"/>
      <c r="D1778" s="266"/>
      <c r="E1778" s="267"/>
      <c r="F1778" s="268"/>
      <c r="G1778" s="184">
        <f t="shared" ref="G1778:G1785" si="219">ROUND(E1778*F1778,2)</f>
        <v>0</v>
      </c>
    </row>
    <row r="1779" spans="1:7" ht="20.100000000000001" customHeight="1" x14ac:dyDescent="0.2">
      <c r="A1779" s="264"/>
      <c r="B1779" s="183">
        <f t="shared" si="218"/>
        <v>0</v>
      </c>
      <c r="C1779" s="265"/>
      <c r="D1779" s="266"/>
      <c r="E1779" s="267"/>
      <c r="F1779" s="268"/>
      <c r="G1779" s="184">
        <f t="shared" si="219"/>
        <v>0</v>
      </c>
    </row>
    <row r="1780" spans="1:7" ht="20.100000000000001" customHeight="1" x14ac:dyDescent="0.2">
      <c r="A1780" s="264"/>
      <c r="B1780" s="183">
        <f t="shared" si="218"/>
        <v>0</v>
      </c>
      <c r="C1780" s="265"/>
      <c r="D1780" s="266"/>
      <c r="E1780" s="267"/>
      <c r="F1780" s="268"/>
      <c r="G1780" s="184">
        <f t="shared" si="219"/>
        <v>0</v>
      </c>
    </row>
    <row r="1781" spans="1:7" ht="20.100000000000001" customHeight="1" x14ac:dyDescent="0.2">
      <c r="A1781" s="264"/>
      <c r="B1781" s="183">
        <f t="shared" si="218"/>
        <v>0</v>
      </c>
      <c r="C1781" s="265"/>
      <c r="D1781" s="266"/>
      <c r="E1781" s="267"/>
      <c r="F1781" s="268"/>
      <c r="G1781" s="184">
        <f t="shared" si="219"/>
        <v>0</v>
      </c>
    </row>
    <row r="1782" spans="1:7" ht="20.100000000000001" customHeight="1" x14ac:dyDescent="0.2">
      <c r="A1782" s="264"/>
      <c r="B1782" s="183">
        <f t="shared" si="218"/>
        <v>0</v>
      </c>
      <c r="C1782" s="265"/>
      <c r="D1782" s="266"/>
      <c r="E1782" s="267"/>
      <c r="F1782" s="268"/>
      <c r="G1782" s="184">
        <f t="shared" si="219"/>
        <v>0</v>
      </c>
    </row>
    <row r="1783" spans="1:7" ht="20.100000000000001" customHeight="1" x14ac:dyDescent="0.2">
      <c r="A1783" s="264"/>
      <c r="B1783" s="183">
        <f t="shared" si="218"/>
        <v>0</v>
      </c>
      <c r="C1783" s="265"/>
      <c r="D1783" s="266"/>
      <c r="E1783" s="267"/>
      <c r="F1783" s="268"/>
      <c r="G1783" s="184">
        <f t="shared" si="219"/>
        <v>0</v>
      </c>
    </row>
    <row r="1784" spans="1:7" ht="20.100000000000001" customHeight="1" x14ac:dyDescent="0.2">
      <c r="A1784" s="264"/>
      <c r="B1784" s="183">
        <f t="shared" si="218"/>
        <v>0</v>
      </c>
      <c r="C1784" s="265"/>
      <c r="D1784" s="266"/>
      <c r="E1784" s="267"/>
      <c r="F1784" s="268"/>
      <c r="G1784" s="184">
        <f t="shared" si="219"/>
        <v>0</v>
      </c>
    </row>
    <row r="1785" spans="1:7" ht="20.100000000000001" customHeight="1" x14ac:dyDescent="0.2">
      <c r="A1785" s="264"/>
      <c r="B1785" s="183">
        <f t="shared" si="218"/>
        <v>0</v>
      </c>
      <c r="C1785" s="265"/>
      <c r="D1785" s="266"/>
      <c r="E1785" s="267"/>
      <c r="F1785" s="268"/>
      <c r="G1785" s="184">
        <f t="shared" si="219"/>
        <v>0</v>
      </c>
    </row>
    <row r="1786" spans="1:7" ht="20.100000000000001" customHeight="1" x14ac:dyDescent="0.2">
      <c r="A1786" s="185"/>
      <c r="B1786" s="171"/>
      <c r="C1786" s="171"/>
      <c r="D1786" s="166"/>
      <c r="E1786" s="167"/>
      <c r="F1786" s="186" t="s">
        <v>39</v>
      </c>
      <c r="G1786" s="187">
        <f>SUBTOTAL(9,G1776:G1785)</f>
        <v>0</v>
      </c>
    </row>
    <row r="1787" spans="1:7" ht="20.100000000000001" customHeight="1" x14ac:dyDescent="0.2">
      <c r="A1787" s="185"/>
      <c r="B1787" s="171"/>
      <c r="C1787" s="188" t="s">
        <v>827</v>
      </c>
      <c r="D1787" s="166"/>
      <c r="E1787" s="167"/>
      <c r="F1787" s="171"/>
      <c r="G1787" s="189"/>
    </row>
    <row r="1788" spans="1:7" ht="20.100000000000001" customHeight="1" x14ac:dyDescent="0.2">
      <c r="A1788" s="264"/>
      <c r="B1788" s="183">
        <f t="shared" ref="B1788:B1796" si="220">IF(A1788=0,0,VLOOKUP(A1788,Tabla_Indices,2,FALSE))</f>
        <v>0</v>
      </c>
      <c r="C1788" s="265"/>
      <c r="D1788" s="266"/>
      <c r="E1788" s="267"/>
      <c r="F1788" s="272"/>
      <c r="G1788" s="190">
        <f>ROUND(E1788*F1788,2)</f>
        <v>0</v>
      </c>
    </row>
    <row r="1789" spans="1:7" ht="20.100000000000001" customHeight="1" x14ac:dyDescent="0.2">
      <c r="A1789" s="264"/>
      <c r="B1789" s="183">
        <f t="shared" si="220"/>
        <v>0</v>
      </c>
      <c r="C1789" s="271"/>
      <c r="D1789" s="266"/>
      <c r="E1789" s="267"/>
      <c r="F1789" s="268"/>
      <c r="G1789" s="190">
        <f>ROUND(E1789*F1789,2)</f>
        <v>0</v>
      </c>
    </row>
    <row r="1790" spans="1:7" ht="20.100000000000001" customHeight="1" x14ac:dyDescent="0.2">
      <c r="A1790" s="264"/>
      <c r="B1790" s="183">
        <f t="shared" si="220"/>
        <v>0</v>
      </c>
      <c r="C1790" s="273"/>
      <c r="D1790" s="266"/>
      <c r="E1790" s="267"/>
      <c r="F1790" s="268"/>
      <c r="G1790" s="190">
        <f>ROUND(E1790*F1790,2)</f>
        <v>0</v>
      </c>
    </row>
    <row r="1791" spans="1:7" ht="20.100000000000001" customHeight="1" x14ac:dyDescent="0.2">
      <c r="A1791" s="264"/>
      <c r="B1791" s="183">
        <f t="shared" si="220"/>
        <v>0</v>
      </c>
      <c r="C1791" s="273"/>
      <c r="D1791" s="266"/>
      <c r="E1791" s="267"/>
      <c r="F1791" s="268"/>
      <c r="G1791" s="190">
        <f>ROUND(E1791*F1791,2)</f>
        <v>0</v>
      </c>
    </row>
    <row r="1792" spans="1:7" ht="20.100000000000001" customHeight="1" x14ac:dyDescent="0.2">
      <c r="A1792" s="264"/>
      <c r="B1792" s="183">
        <f t="shared" si="220"/>
        <v>0</v>
      </c>
      <c r="C1792" s="273"/>
      <c r="D1792" s="266"/>
      <c r="E1792" s="267"/>
      <c r="F1792" s="268"/>
      <c r="G1792" s="190">
        <f t="shared" ref="G1792:G1796" si="221">ROUND(E1792*F1792,2)</f>
        <v>0</v>
      </c>
    </row>
    <row r="1793" spans="1:7" ht="20.100000000000001" customHeight="1" x14ac:dyDescent="0.2">
      <c r="A1793" s="264"/>
      <c r="B1793" s="183">
        <f t="shared" si="220"/>
        <v>0</v>
      </c>
      <c r="C1793" s="273"/>
      <c r="D1793" s="266"/>
      <c r="E1793" s="267"/>
      <c r="F1793" s="268"/>
      <c r="G1793" s="190">
        <f t="shared" si="221"/>
        <v>0</v>
      </c>
    </row>
    <row r="1794" spans="1:7" ht="20.100000000000001" customHeight="1" x14ac:dyDescent="0.2">
      <c r="A1794" s="264"/>
      <c r="B1794" s="183">
        <f t="shared" si="220"/>
        <v>0</v>
      </c>
      <c r="C1794" s="265"/>
      <c r="D1794" s="266"/>
      <c r="E1794" s="267"/>
      <c r="F1794" s="268"/>
      <c r="G1794" s="190">
        <f t="shared" si="221"/>
        <v>0</v>
      </c>
    </row>
    <row r="1795" spans="1:7" ht="20.100000000000001" customHeight="1" x14ac:dyDescent="0.2">
      <c r="A1795" s="264"/>
      <c r="B1795" s="183">
        <f t="shared" si="220"/>
        <v>0</v>
      </c>
      <c r="C1795" s="265"/>
      <c r="D1795" s="266"/>
      <c r="E1795" s="267"/>
      <c r="F1795" s="268"/>
      <c r="G1795" s="190">
        <f t="shared" si="221"/>
        <v>0</v>
      </c>
    </row>
    <row r="1796" spans="1:7" ht="20.100000000000001" customHeight="1" x14ac:dyDescent="0.2">
      <c r="A1796" s="264"/>
      <c r="B1796" s="183">
        <f t="shared" si="220"/>
        <v>0</v>
      </c>
      <c r="C1796" s="265"/>
      <c r="D1796" s="266"/>
      <c r="E1796" s="267"/>
      <c r="F1796" s="268"/>
      <c r="G1796" s="190">
        <f t="shared" si="221"/>
        <v>0</v>
      </c>
    </row>
    <row r="1797" spans="1:7" ht="20.100000000000001" customHeight="1" x14ac:dyDescent="0.2">
      <c r="A1797" s="191"/>
      <c r="B1797" s="166"/>
      <c r="C1797" s="171"/>
      <c r="D1797" s="166"/>
      <c r="E1797" s="167"/>
      <c r="F1797" s="186" t="s">
        <v>40</v>
      </c>
      <c r="G1797" s="187">
        <f>SUBTOTAL(9,G1788:G1796)</f>
        <v>0</v>
      </c>
    </row>
    <row r="1798" spans="1:7" ht="20.100000000000001" customHeight="1" thickBot="1" x14ac:dyDescent="0.25">
      <c r="A1798" s="192"/>
      <c r="B1798" s="193"/>
      <c r="C1798" s="194"/>
      <c r="D1798" s="193"/>
      <c r="E1798" s="195"/>
      <c r="F1798" s="196"/>
      <c r="G1798" s="197"/>
    </row>
    <row r="1799" spans="1:7" ht="20.100000000000001" customHeight="1" thickBot="1" x14ac:dyDescent="0.25">
      <c r="A1799" s="246" t="str">
        <f>B1757</f>
        <v>16-2</v>
      </c>
      <c r="B1799" s="244" t="str">
        <f>C1757</f>
        <v>Espejos</v>
      </c>
      <c r="C1799" s="198"/>
      <c r="D1799" s="198" t="s">
        <v>41</v>
      </c>
      <c r="E1799" s="199"/>
      <c r="F1799" s="200" t="s">
        <v>42</v>
      </c>
      <c r="G1799" s="201">
        <f>SUBTOTAL(9,G1762:G1798)</f>
        <v>0</v>
      </c>
    </row>
    <row r="1800" spans="1:7" ht="20.100000000000001" customHeight="1" thickTop="1" thickBot="1" x14ac:dyDescent="0.25"/>
    <row r="1801" spans="1:7" ht="20.100000000000001" customHeight="1" thickTop="1" x14ac:dyDescent="0.2">
      <c r="A1801" s="338" t="s">
        <v>44</v>
      </c>
      <c r="B1801" s="339"/>
      <c r="C1801" s="339"/>
      <c r="D1801" s="339"/>
      <c r="E1801" s="339"/>
      <c r="F1801" s="339"/>
      <c r="G1801" s="340"/>
    </row>
    <row r="1802" spans="1:7" ht="20.100000000000001" customHeight="1" x14ac:dyDescent="0.2">
      <c r="A1802" s="156" t="s">
        <v>823</v>
      </c>
      <c r="B1802" s="157" t="str">
        <f>Comitente</f>
        <v>DIRECCIÓN ARQUITECTURA</v>
      </c>
      <c r="C1802" s="158"/>
      <c r="D1802" s="159"/>
      <c r="E1802" s="159"/>
      <c r="F1802" s="160"/>
      <c r="G1802" s="161"/>
    </row>
    <row r="1803" spans="1:7" ht="20.100000000000001" customHeight="1" x14ac:dyDescent="0.2">
      <c r="A1803" s="156" t="s">
        <v>824</v>
      </c>
      <c r="B1803" s="157">
        <f>Contratista</f>
        <v>0</v>
      </c>
      <c r="C1803" s="162"/>
      <c r="D1803" s="162"/>
      <c r="E1803" s="162"/>
      <c r="F1803" s="157"/>
      <c r="G1803" s="163"/>
    </row>
    <row r="1804" spans="1:7" ht="20.100000000000001" customHeight="1" x14ac:dyDescent="0.2">
      <c r="A1804" s="156" t="s">
        <v>31</v>
      </c>
      <c r="B1804" s="157" t="str">
        <f>Obra</f>
        <v>ESCUELA DE CINE</v>
      </c>
      <c r="C1804" s="162"/>
      <c r="D1804" s="162"/>
      <c r="E1804" s="162"/>
      <c r="F1804" s="157" t="s">
        <v>45</v>
      </c>
      <c r="G1804" s="163">
        <f>Fecha_Base</f>
        <v>42969</v>
      </c>
    </row>
    <row r="1805" spans="1:7" ht="20.100000000000001" customHeight="1" x14ac:dyDescent="0.2">
      <c r="A1805" s="164" t="s">
        <v>822</v>
      </c>
      <c r="B1805" s="165" t="str">
        <f>Ubicación</f>
        <v>CALLE 25 DE MAYO</v>
      </c>
      <c r="C1805" s="165"/>
      <c r="D1805" s="166"/>
      <c r="E1805" s="167"/>
      <c r="F1805" s="168"/>
      <c r="G1805" s="169"/>
    </row>
    <row r="1806" spans="1:7" ht="20.100000000000001" customHeight="1" x14ac:dyDescent="0.2">
      <c r="A1806" s="164" t="s">
        <v>46</v>
      </c>
      <c r="B1806" s="274">
        <v>17</v>
      </c>
      <c r="C1806" s="171" t="str">
        <f>IF(B1806="","",VLOOKUP(B1806,Computo_Presupuesto,2,FALSE))</f>
        <v>PINTURAS</v>
      </c>
      <c r="D1806" s="172"/>
      <c r="E1806" s="167"/>
      <c r="F1806" s="168"/>
      <c r="G1806" s="169"/>
    </row>
    <row r="1807" spans="1:7" ht="20.100000000000001" customHeight="1" x14ac:dyDescent="0.2">
      <c r="A1807" s="164" t="s">
        <v>32</v>
      </c>
      <c r="B1807" s="250" t="s">
        <v>1192</v>
      </c>
      <c r="C1807" s="171" t="str">
        <f>IF(B1807=0,"",VLOOKUP(B1807,Computo_Presupuesto,2,FALSE))</f>
        <v>Látex muro interior</v>
      </c>
      <c r="D1807" s="166"/>
      <c r="E1807" s="167"/>
      <c r="F1807" s="165" t="s">
        <v>33</v>
      </c>
      <c r="G1807" s="173" t="str">
        <f>IF(B1807=0,"",VLOOKUP(B1807,Computo_Presupuesto,4,FALSE))</f>
        <v>m2</v>
      </c>
    </row>
    <row r="1808" spans="1:7" ht="20.100000000000001" customHeight="1" x14ac:dyDescent="0.2">
      <c r="A1808" s="164"/>
      <c r="B1808" s="165"/>
      <c r="C1808" s="171"/>
      <c r="D1808" s="166"/>
      <c r="E1808" s="167"/>
      <c r="F1808" s="171"/>
      <c r="G1808" s="174"/>
    </row>
    <row r="1809" spans="1:7" ht="20.100000000000001" customHeight="1" x14ac:dyDescent="0.2">
      <c r="A1809" s="341" t="s">
        <v>685</v>
      </c>
      <c r="B1809" s="342"/>
      <c r="C1809" s="343" t="s">
        <v>0</v>
      </c>
      <c r="D1809" s="343" t="s">
        <v>34</v>
      </c>
      <c r="E1809" s="344" t="s">
        <v>35</v>
      </c>
      <c r="F1809" s="345" t="s">
        <v>36</v>
      </c>
      <c r="G1809" s="346" t="s">
        <v>37</v>
      </c>
    </row>
    <row r="1810" spans="1:7" s="15" customFormat="1" ht="20.100000000000001" customHeight="1" x14ac:dyDescent="0.2">
      <c r="A1810" s="175" t="s">
        <v>686</v>
      </c>
      <c r="B1810" s="176" t="s">
        <v>687</v>
      </c>
      <c r="C1810" s="343"/>
      <c r="D1810" s="343"/>
      <c r="E1810" s="344"/>
      <c r="F1810" s="345"/>
      <c r="G1810" s="346"/>
    </row>
    <row r="1811" spans="1:7" ht="20.100000000000001" customHeight="1" x14ac:dyDescent="0.2">
      <c r="A1811" s="263"/>
      <c r="B1811" s="177"/>
      <c r="C1811" s="178" t="s">
        <v>825</v>
      </c>
      <c r="D1811" s="179"/>
      <c r="E1811" s="180"/>
      <c r="F1811" s="181"/>
      <c r="G1811" s="182"/>
    </row>
    <row r="1812" spans="1:7" ht="20.100000000000001" customHeight="1" x14ac:dyDescent="0.2">
      <c r="A1812" s="264"/>
      <c r="B1812" s="183">
        <f t="shared" ref="B1812:B1823" si="222">IF(A1812=0,0,VLOOKUP(A1812,Tabla_Indices,2,FALSE))</f>
        <v>0</v>
      </c>
      <c r="C1812" s="265"/>
      <c r="D1812" s="266"/>
      <c r="E1812" s="267"/>
      <c r="F1812" s="268"/>
      <c r="G1812" s="184">
        <f>ROUND(E1812*F1812,2)</f>
        <v>0</v>
      </c>
    </row>
    <row r="1813" spans="1:7" ht="20.100000000000001" customHeight="1" x14ac:dyDescent="0.2">
      <c r="A1813" s="269"/>
      <c r="B1813" s="183">
        <f t="shared" si="222"/>
        <v>0</v>
      </c>
      <c r="C1813" s="265"/>
      <c r="D1813" s="266"/>
      <c r="E1813" s="267"/>
      <c r="F1813" s="268"/>
      <c r="G1813" s="184">
        <f t="shared" ref="G1813:G1823" si="223">ROUND(E1813*F1813,2)</f>
        <v>0</v>
      </c>
    </row>
    <row r="1814" spans="1:7" ht="20.100000000000001" customHeight="1" x14ac:dyDescent="0.2">
      <c r="A1814" s="264"/>
      <c r="B1814" s="183">
        <f t="shared" si="222"/>
        <v>0</v>
      </c>
      <c r="C1814" s="265"/>
      <c r="D1814" s="266"/>
      <c r="E1814" s="267"/>
      <c r="F1814" s="268"/>
      <c r="G1814" s="184">
        <f t="shared" si="223"/>
        <v>0</v>
      </c>
    </row>
    <row r="1815" spans="1:7" ht="20.100000000000001" customHeight="1" x14ac:dyDescent="0.2">
      <c r="A1815" s="264"/>
      <c r="B1815" s="183">
        <f t="shared" si="222"/>
        <v>0</v>
      </c>
      <c r="C1815" s="265"/>
      <c r="D1815" s="266"/>
      <c r="E1815" s="267"/>
      <c r="F1815" s="268"/>
      <c r="G1815" s="184">
        <f t="shared" si="223"/>
        <v>0</v>
      </c>
    </row>
    <row r="1816" spans="1:7" ht="20.100000000000001" customHeight="1" x14ac:dyDescent="0.2">
      <c r="A1816" s="264"/>
      <c r="B1816" s="183">
        <f t="shared" si="222"/>
        <v>0</v>
      </c>
      <c r="C1816" s="265"/>
      <c r="D1816" s="266"/>
      <c r="E1816" s="270"/>
      <c r="F1816" s="268"/>
      <c r="G1816" s="184">
        <f t="shared" si="223"/>
        <v>0</v>
      </c>
    </row>
    <row r="1817" spans="1:7" ht="20.100000000000001" customHeight="1" x14ac:dyDescent="0.2">
      <c r="A1817" s="264"/>
      <c r="B1817" s="183">
        <f t="shared" si="222"/>
        <v>0</v>
      </c>
      <c r="C1817" s="265"/>
      <c r="D1817" s="266"/>
      <c r="E1817" s="270"/>
      <c r="F1817" s="268"/>
      <c r="G1817" s="184">
        <f t="shared" si="223"/>
        <v>0</v>
      </c>
    </row>
    <row r="1818" spans="1:7" ht="20.100000000000001" customHeight="1" x14ac:dyDescent="0.2">
      <c r="A1818" s="264"/>
      <c r="B1818" s="183">
        <f t="shared" si="222"/>
        <v>0</v>
      </c>
      <c r="C1818" s="265"/>
      <c r="D1818" s="266"/>
      <c r="E1818" s="267"/>
      <c r="F1818" s="268"/>
      <c r="G1818" s="184">
        <f t="shared" si="223"/>
        <v>0</v>
      </c>
    </row>
    <row r="1819" spans="1:7" ht="20.100000000000001" customHeight="1" x14ac:dyDescent="0.2">
      <c r="A1819" s="264"/>
      <c r="B1819" s="183">
        <f t="shared" si="222"/>
        <v>0</v>
      </c>
      <c r="C1819" s="265"/>
      <c r="D1819" s="266"/>
      <c r="E1819" s="267"/>
      <c r="F1819" s="268"/>
      <c r="G1819" s="184">
        <f t="shared" si="223"/>
        <v>0</v>
      </c>
    </row>
    <row r="1820" spans="1:7" ht="20.100000000000001" customHeight="1" x14ac:dyDescent="0.2">
      <c r="A1820" s="264"/>
      <c r="B1820" s="183">
        <f t="shared" si="222"/>
        <v>0</v>
      </c>
      <c r="C1820" s="265"/>
      <c r="D1820" s="266"/>
      <c r="E1820" s="267"/>
      <c r="F1820" s="268"/>
      <c r="G1820" s="184">
        <f t="shared" si="223"/>
        <v>0</v>
      </c>
    </row>
    <row r="1821" spans="1:7" ht="20.100000000000001" customHeight="1" x14ac:dyDescent="0.2">
      <c r="A1821" s="264"/>
      <c r="B1821" s="183">
        <f t="shared" si="222"/>
        <v>0</v>
      </c>
      <c r="C1821" s="265"/>
      <c r="D1821" s="266"/>
      <c r="E1821" s="267"/>
      <c r="F1821" s="268"/>
      <c r="G1821" s="184">
        <f t="shared" si="223"/>
        <v>0</v>
      </c>
    </row>
    <row r="1822" spans="1:7" ht="20.100000000000001" customHeight="1" x14ac:dyDescent="0.2">
      <c r="A1822" s="264"/>
      <c r="B1822" s="183">
        <f t="shared" si="222"/>
        <v>0</v>
      </c>
      <c r="C1822" s="265"/>
      <c r="D1822" s="266"/>
      <c r="E1822" s="267"/>
      <c r="F1822" s="268"/>
      <c r="G1822" s="184">
        <f t="shared" si="223"/>
        <v>0</v>
      </c>
    </row>
    <row r="1823" spans="1:7" ht="20.100000000000001" customHeight="1" x14ac:dyDescent="0.2">
      <c r="A1823" s="264"/>
      <c r="B1823" s="183">
        <f t="shared" si="222"/>
        <v>0</v>
      </c>
      <c r="C1823" s="265"/>
      <c r="D1823" s="266"/>
      <c r="E1823" s="267"/>
      <c r="F1823" s="268"/>
      <c r="G1823" s="184">
        <f t="shared" si="223"/>
        <v>0</v>
      </c>
    </row>
    <row r="1824" spans="1:7" ht="20.100000000000001" customHeight="1" x14ac:dyDescent="0.2">
      <c r="A1824" s="185"/>
      <c r="B1824" s="171"/>
      <c r="C1824" s="171"/>
      <c r="D1824" s="166"/>
      <c r="E1824" s="167"/>
      <c r="F1824" s="186" t="s">
        <v>38</v>
      </c>
      <c r="G1824" s="187">
        <f>SUBTOTAL(9,G1812:G1823)</f>
        <v>0</v>
      </c>
    </row>
    <row r="1825" spans="1:7" ht="20.100000000000001" customHeight="1" x14ac:dyDescent="0.2">
      <c r="A1825" s="185"/>
      <c r="B1825" s="171"/>
      <c r="C1825" s="188" t="s">
        <v>826</v>
      </c>
      <c r="D1825" s="166"/>
      <c r="E1825" s="167"/>
      <c r="F1825" s="168"/>
      <c r="G1825" s="189"/>
    </row>
    <row r="1826" spans="1:7" ht="20.100000000000001" customHeight="1" x14ac:dyDescent="0.2">
      <c r="A1826" s="264"/>
      <c r="B1826" s="183">
        <f t="shared" ref="B1826:B1835" si="224">IF(A1826=0,0,VLOOKUP(A1826,Tabla_Indices,2,FALSE))</f>
        <v>0</v>
      </c>
      <c r="C1826" s="271"/>
      <c r="D1826" s="266"/>
      <c r="E1826" s="267"/>
      <c r="F1826" s="268"/>
      <c r="G1826" s="184">
        <f>ROUND(E1826*F1826,2)</f>
        <v>0</v>
      </c>
    </row>
    <row r="1827" spans="1:7" ht="20.100000000000001" customHeight="1" x14ac:dyDescent="0.2">
      <c r="A1827" s="264"/>
      <c r="B1827" s="183">
        <f t="shared" si="224"/>
        <v>0</v>
      </c>
      <c r="C1827" s="265"/>
      <c r="D1827" s="266"/>
      <c r="E1827" s="267"/>
      <c r="F1827" s="268"/>
      <c r="G1827" s="184">
        <f>ROUND(E1827*F1827,2)</f>
        <v>0</v>
      </c>
    </row>
    <row r="1828" spans="1:7" ht="20.100000000000001" customHeight="1" x14ac:dyDescent="0.2">
      <c r="A1828" s="264"/>
      <c r="B1828" s="183">
        <f t="shared" si="224"/>
        <v>0</v>
      </c>
      <c r="C1828" s="265"/>
      <c r="D1828" s="266"/>
      <c r="E1828" s="267"/>
      <c r="F1828" s="268"/>
      <c r="G1828" s="184">
        <f t="shared" ref="G1828:G1835" si="225">ROUND(E1828*F1828,2)</f>
        <v>0</v>
      </c>
    </row>
    <row r="1829" spans="1:7" ht="20.100000000000001" customHeight="1" x14ac:dyDescent="0.2">
      <c r="A1829" s="264"/>
      <c r="B1829" s="183">
        <f t="shared" si="224"/>
        <v>0</v>
      </c>
      <c r="C1829" s="265"/>
      <c r="D1829" s="266"/>
      <c r="E1829" s="267"/>
      <c r="F1829" s="268"/>
      <c r="G1829" s="184">
        <f t="shared" si="225"/>
        <v>0</v>
      </c>
    </row>
    <row r="1830" spans="1:7" ht="20.100000000000001" customHeight="1" x14ac:dyDescent="0.2">
      <c r="A1830" s="264"/>
      <c r="B1830" s="183">
        <f t="shared" si="224"/>
        <v>0</v>
      </c>
      <c r="C1830" s="265"/>
      <c r="D1830" s="266"/>
      <c r="E1830" s="267"/>
      <c r="F1830" s="268"/>
      <c r="G1830" s="184">
        <f t="shared" si="225"/>
        <v>0</v>
      </c>
    </row>
    <row r="1831" spans="1:7" ht="20.100000000000001" customHeight="1" x14ac:dyDescent="0.2">
      <c r="A1831" s="264"/>
      <c r="B1831" s="183">
        <f t="shared" si="224"/>
        <v>0</v>
      </c>
      <c r="C1831" s="265"/>
      <c r="D1831" s="266"/>
      <c r="E1831" s="267"/>
      <c r="F1831" s="268"/>
      <c r="G1831" s="184">
        <f t="shared" si="225"/>
        <v>0</v>
      </c>
    </row>
    <row r="1832" spans="1:7" ht="20.100000000000001" customHeight="1" x14ac:dyDescent="0.2">
      <c r="A1832" s="264"/>
      <c r="B1832" s="183">
        <f t="shared" si="224"/>
        <v>0</v>
      </c>
      <c r="C1832" s="265"/>
      <c r="D1832" s="266"/>
      <c r="E1832" s="267"/>
      <c r="F1832" s="268"/>
      <c r="G1832" s="184">
        <f t="shared" si="225"/>
        <v>0</v>
      </c>
    </row>
    <row r="1833" spans="1:7" ht="20.100000000000001" customHeight="1" x14ac:dyDescent="0.2">
      <c r="A1833" s="264"/>
      <c r="B1833" s="183">
        <f t="shared" si="224"/>
        <v>0</v>
      </c>
      <c r="C1833" s="265"/>
      <c r="D1833" s="266"/>
      <c r="E1833" s="267"/>
      <c r="F1833" s="268"/>
      <c r="G1833" s="184">
        <f t="shared" si="225"/>
        <v>0</v>
      </c>
    </row>
    <row r="1834" spans="1:7" ht="20.100000000000001" customHeight="1" x14ac:dyDescent="0.2">
      <c r="A1834" s="264"/>
      <c r="B1834" s="183">
        <f t="shared" si="224"/>
        <v>0</v>
      </c>
      <c r="C1834" s="265"/>
      <c r="D1834" s="266"/>
      <c r="E1834" s="267"/>
      <c r="F1834" s="268"/>
      <c r="G1834" s="184">
        <f t="shared" si="225"/>
        <v>0</v>
      </c>
    </row>
    <row r="1835" spans="1:7" ht="20.100000000000001" customHeight="1" x14ac:dyDescent="0.2">
      <c r="A1835" s="264"/>
      <c r="B1835" s="183">
        <f t="shared" si="224"/>
        <v>0</v>
      </c>
      <c r="C1835" s="265"/>
      <c r="D1835" s="266"/>
      <c r="E1835" s="267"/>
      <c r="F1835" s="268"/>
      <c r="G1835" s="184">
        <f t="shared" si="225"/>
        <v>0</v>
      </c>
    </row>
    <row r="1836" spans="1:7" ht="20.100000000000001" customHeight="1" x14ac:dyDescent="0.2">
      <c r="A1836" s="185"/>
      <c r="B1836" s="171"/>
      <c r="C1836" s="171"/>
      <c r="D1836" s="166"/>
      <c r="E1836" s="167"/>
      <c r="F1836" s="186" t="s">
        <v>39</v>
      </c>
      <c r="G1836" s="187">
        <f>SUBTOTAL(9,G1826:G1835)</f>
        <v>0</v>
      </c>
    </row>
    <row r="1837" spans="1:7" ht="20.100000000000001" customHeight="1" x14ac:dyDescent="0.2">
      <c r="A1837" s="185"/>
      <c r="B1837" s="171"/>
      <c r="C1837" s="188" t="s">
        <v>827</v>
      </c>
      <c r="D1837" s="166"/>
      <c r="E1837" s="167"/>
      <c r="F1837" s="171"/>
      <c r="G1837" s="189"/>
    </row>
    <row r="1838" spans="1:7" ht="20.100000000000001" customHeight="1" x14ac:dyDescent="0.2">
      <c r="A1838" s="264"/>
      <c r="B1838" s="183">
        <f t="shared" ref="B1838:B1846" si="226">IF(A1838=0,0,VLOOKUP(A1838,Tabla_Indices,2,FALSE))</f>
        <v>0</v>
      </c>
      <c r="C1838" s="265"/>
      <c r="D1838" s="266"/>
      <c r="E1838" s="267"/>
      <c r="F1838" s="272"/>
      <c r="G1838" s="190">
        <f>ROUND(E1838*F1838,2)</f>
        <v>0</v>
      </c>
    </row>
    <row r="1839" spans="1:7" ht="20.100000000000001" customHeight="1" x14ac:dyDescent="0.2">
      <c r="A1839" s="264"/>
      <c r="B1839" s="183">
        <f t="shared" si="226"/>
        <v>0</v>
      </c>
      <c r="C1839" s="271"/>
      <c r="D1839" s="266"/>
      <c r="E1839" s="267"/>
      <c r="F1839" s="268"/>
      <c r="G1839" s="190">
        <f>ROUND(E1839*F1839,2)</f>
        <v>0</v>
      </c>
    </row>
    <row r="1840" spans="1:7" ht="20.100000000000001" customHeight="1" x14ac:dyDescent="0.2">
      <c r="A1840" s="264"/>
      <c r="B1840" s="183">
        <f t="shared" si="226"/>
        <v>0</v>
      </c>
      <c r="C1840" s="273"/>
      <c r="D1840" s="266"/>
      <c r="E1840" s="267"/>
      <c r="F1840" s="268"/>
      <c r="G1840" s="190">
        <f>ROUND(E1840*F1840,2)</f>
        <v>0</v>
      </c>
    </row>
    <row r="1841" spans="1:7" ht="20.100000000000001" customHeight="1" x14ac:dyDescent="0.2">
      <c r="A1841" s="264"/>
      <c r="B1841" s="183">
        <f t="shared" si="226"/>
        <v>0</v>
      </c>
      <c r="C1841" s="273"/>
      <c r="D1841" s="266"/>
      <c r="E1841" s="267"/>
      <c r="F1841" s="268"/>
      <c r="G1841" s="190">
        <f>ROUND(E1841*F1841,2)</f>
        <v>0</v>
      </c>
    </row>
    <row r="1842" spans="1:7" ht="20.100000000000001" customHeight="1" x14ac:dyDescent="0.2">
      <c r="A1842" s="264"/>
      <c r="B1842" s="183">
        <f t="shared" si="226"/>
        <v>0</v>
      </c>
      <c r="C1842" s="273"/>
      <c r="D1842" s="266"/>
      <c r="E1842" s="267"/>
      <c r="F1842" s="268"/>
      <c r="G1842" s="190">
        <f t="shared" ref="G1842:G1846" si="227">ROUND(E1842*F1842,2)</f>
        <v>0</v>
      </c>
    </row>
    <row r="1843" spans="1:7" ht="20.100000000000001" customHeight="1" x14ac:dyDescent="0.2">
      <c r="A1843" s="264"/>
      <c r="B1843" s="183">
        <f t="shared" si="226"/>
        <v>0</v>
      </c>
      <c r="C1843" s="273"/>
      <c r="D1843" s="266"/>
      <c r="E1843" s="267"/>
      <c r="F1843" s="268"/>
      <c r="G1843" s="190">
        <f t="shared" si="227"/>
        <v>0</v>
      </c>
    </row>
    <row r="1844" spans="1:7" ht="20.100000000000001" customHeight="1" x14ac:dyDescent="0.2">
      <c r="A1844" s="264"/>
      <c r="B1844" s="183">
        <f t="shared" si="226"/>
        <v>0</v>
      </c>
      <c r="C1844" s="265"/>
      <c r="D1844" s="266"/>
      <c r="E1844" s="267"/>
      <c r="F1844" s="268"/>
      <c r="G1844" s="190">
        <f t="shared" si="227"/>
        <v>0</v>
      </c>
    </row>
    <row r="1845" spans="1:7" ht="20.100000000000001" customHeight="1" x14ac:dyDescent="0.2">
      <c r="A1845" s="264"/>
      <c r="B1845" s="183">
        <f t="shared" si="226"/>
        <v>0</v>
      </c>
      <c r="C1845" s="265"/>
      <c r="D1845" s="266"/>
      <c r="E1845" s="267"/>
      <c r="F1845" s="268"/>
      <c r="G1845" s="190">
        <f t="shared" si="227"/>
        <v>0</v>
      </c>
    </row>
    <row r="1846" spans="1:7" ht="20.100000000000001" customHeight="1" x14ac:dyDescent="0.2">
      <c r="A1846" s="264"/>
      <c r="B1846" s="183">
        <f t="shared" si="226"/>
        <v>0</v>
      </c>
      <c r="C1846" s="265"/>
      <c r="D1846" s="266"/>
      <c r="E1846" s="267"/>
      <c r="F1846" s="268"/>
      <c r="G1846" s="190">
        <f t="shared" si="227"/>
        <v>0</v>
      </c>
    </row>
    <row r="1847" spans="1:7" ht="20.100000000000001" customHeight="1" x14ac:dyDescent="0.2">
      <c r="A1847" s="245"/>
      <c r="B1847" s="166"/>
      <c r="C1847" s="171"/>
      <c r="D1847" s="166"/>
      <c r="E1847" s="167"/>
      <c r="F1847" s="186" t="s">
        <v>40</v>
      </c>
      <c r="G1847" s="187">
        <f>SUBTOTAL(9,G1838:G1846)</f>
        <v>0</v>
      </c>
    </row>
    <row r="1848" spans="1:7" ht="20.100000000000001" customHeight="1" thickBot="1" x14ac:dyDescent="0.25">
      <c r="A1848" s="192"/>
      <c r="B1848" s="193"/>
      <c r="C1848" s="194"/>
      <c r="D1848" s="193"/>
      <c r="E1848" s="195"/>
      <c r="F1848" s="196"/>
      <c r="G1848" s="197"/>
    </row>
    <row r="1849" spans="1:7" ht="20.100000000000001" customHeight="1" thickBot="1" x14ac:dyDescent="0.25">
      <c r="A1849" s="246" t="str">
        <f>B1807</f>
        <v>17-1</v>
      </c>
      <c r="B1849" s="244" t="str">
        <f>C1807</f>
        <v>Látex muro interior</v>
      </c>
      <c r="C1849" s="198"/>
      <c r="D1849" s="198" t="s">
        <v>41</v>
      </c>
      <c r="E1849" s="199"/>
      <c r="F1849" s="200" t="s">
        <v>42</v>
      </c>
      <c r="G1849" s="201">
        <f>SUBTOTAL(9,G1812:G1848)</f>
        <v>0</v>
      </c>
    </row>
    <row r="1850" spans="1:7" ht="20.100000000000001" customHeight="1" thickTop="1" thickBot="1" x14ac:dyDescent="0.25"/>
    <row r="1851" spans="1:7" ht="20.100000000000001" customHeight="1" thickTop="1" x14ac:dyDescent="0.2">
      <c r="A1851" s="338" t="s">
        <v>44</v>
      </c>
      <c r="B1851" s="339"/>
      <c r="C1851" s="339"/>
      <c r="D1851" s="339"/>
      <c r="E1851" s="339"/>
      <c r="F1851" s="339"/>
      <c r="G1851" s="340"/>
    </row>
    <row r="1852" spans="1:7" ht="20.100000000000001" customHeight="1" x14ac:dyDescent="0.2">
      <c r="A1852" s="156" t="s">
        <v>823</v>
      </c>
      <c r="B1852" s="157" t="str">
        <f>Comitente</f>
        <v>DIRECCIÓN ARQUITECTURA</v>
      </c>
      <c r="C1852" s="158"/>
      <c r="D1852" s="159"/>
      <c r="E1852" s="159"/>
      <c r="F1852" s="160"/>
      <c r="G1852" s="161"/>
    </row>
    <row r="1853" spans="1:7" ht="20.100000000000001" customHeight="1" x14ac:dyDescent="0.2">
      <c r="A1853" s="156" t="s">
        <v>824</v>
      </c>
      <c r="B1853" s="157">
        <f>Contratista</f>
        <v>0</v>
      </c>
      <c r="C1853" s="162"/>
      <c r="D1853" s="162"/>
      <c r="E1853" s="162"/>
      <c r="F1853" s="157"/>
      <c r="G1853" s="163"/>
    </row>
    <row r="1854" spans="1:7" ht="20.100000000000001" customHeight="1" x14ac:dyDescent="0.2">
      <c r="A1854" s="156" t="s">
        <v>31</v>
      </c>
      <c r="B1854" s="157" t="str">
        <f>Obra</f>
        <v>ESCUELA DE CINE</v>
      </c>
      <c r="C1854" s="162"/>
      <c r="D1854" s="162"/>
      <c r="E1854" s="162"/>
      <c r="F1854" s="157" t="s">
        <v>45</v>
      </c>
      <c r="G1854" s="163">
        <f>Fecha_Base</f>
        <v>42969</v>
      </c>
    </row>
    <row r="1855" spans="1:7" ht="20.100000000000001" customHeight="1" x14ac:dyDescent="0.2">
      <c r="A1855" s="164" t="s">
        <v>822</v>
      </c>
      <c r="B1855" s="165" t="str">
        <f>Ubicación</f>
        <v>CALLE 25 DE MAYO</v>
      </c>
      <c r="C1855" s="165"/>
      <c r="D1855" s="166"/>
      <c r="E1855" s="167"/>
      <c r="F1855" s="168"/>
      <c r="G1855" s="169"/>
    </row>
    <row r="1856" spans="1:7" ht="20.100000000000001" customHeight="1" x14ac:dyDescent="0.2">
      <c r="A1856" s="164" t="s">
        <v>46</v>
      </c>
      <c r="B1856" s="274">
        <v>17</v>
      </c>
      <c r="C1856" s="171" t="str">
        <f>IF(B1856="","",VLOOKUP(B1856,Computo_Presupuesto,2,FALSE))</f>
        <v>PINTURAS</v>
      </c>
      <c r="D1856" s="172"/>
      <c r="E1856" s="167"/>
      <c r="F1856" s="168"/>
      <c r="G1856" s="169"/>
    </row>
    <row r="1857" spans="1:7" ht="20.100000000000001" customHeight="1" x14ac:dyDescent="0.2">
      <c r="A1857" s="164" t="s">
        <v>32</v>
      </c>
      <c r="B1857" s="250" t="s">
        <v>1193</v>
      </c>
      <c r="C1857" s="171" t="str">
        <f>IF(B1857=0,"",VLOOKUP(B1857,Computo_Presupuesto,2,FALSE))</f>
        <v>Látex muro exterior</v>
      </c>
      <c r="D1857" s="166"/>
      <c r="E1857" s="167"/>
      <c r="F1857" s="165" t="s">
        <v>33</v>
      </c>
      <c r="G1857" s="173" t="str">
        <f>IF(B1857=0,"",VLOOKUP(B1857,Computo_Presupuesto,4,FALSE))</f>
        <v>m2</v>
      </c>
    </row>
    <row r="1858" spans="1:7" ht="20.100000000000001" customHeight="1" x14ac:dyDescent="0.2">
      <c r="A1858" s="164"/>
      <c r="B1858" s="165"/>
      <c r="C1858" s="171"/>
      <c r="D1858" s="166"/>
      <c r="E1858" s="167"/>
      <c r="F1858" s="171"/>
      <c r="G1858" s="174"/>
    </row>
    <row r="1859" spans="1:7" ht="20.100000000000001" customHeight="1" x14ac:dyDescent="0.2">
      <c r="A1859" s="341" t="s">
        <v>685</v>
      </c>
      <c r="B1859" s="342"/>
      <c r="C1859" s="343" t="s">
        <v>0</v>
      </c>
      <c r="D1859" s="343" t="s">
        <v>34</v>
      </c>
      <c r="E1859" s="344" t="s">
        <v>35</v>
      </c>
      <c r="F1859" s="345" t="s">
        <v>36</v>
      </c>
      <c r="G1859" s="346" t="s">
        <v>37</v>
      </c>
    </row>
    <row r="1860" spans="1:7" ht="20.100000000000001" customHeight="1" x14ac:dyDescent="0.2">
      <c r="A1860" s="175" t="s">
        <v>686</v>
      </c>
      <c r="B1860" s="176" t="s">
        <v>687</v>
      </c>
      <c r="C1860" s="343"/>
      <c r="D1860" s="343"/>
      <c r="E1860" s="344"/>
      <c r="F1860" s="345"/>
      <c r="G1860" s="346"/>
    </row>
    <row r="1861" spans="1:7" ht="20.100000000000001" customHeight="1" x14ac:dyDescent="0.2">
      <c r="A1861" s="263"/>
      <c r="B1861" s="177"/>
      <c r="C1861" s="178" t="s">
        <v>825</v>
      </c>
      <c r="D1861" s="179"/>
      <c r="E1861" s="180"/>
      <c r="F1861" s="181"/>
      <c r="G1861" s="182"/>
    </row>
    <row r="1862" spans="1:7" ht="20.100000000000001" customHeight="1" x14ac:dyDescent="0.2">
      <c r="A1862" s="264"/>
      <c r="B1862" s="183">
        <f t="shared" ref="B1862:B1873" si="228">IF(A1862=0,0,VLOOKUP(A1862,Tabla_Indices,2,FALSE))</f>
        <v>0</v>
      </c>
      <c r="C1862" s="265"/>
      <c r="D1862" s="266"/>
      <c r="E1862" s="267"/>
      <c r="F1862" s="268"/>
      <c r="G1862" s="184">
        <f>ROUND(E1862*F1862,2)</f>
        <v>0</v>
      </c>
    </row>
    <row r="1863" spans="1:7" ht="20.100000000000001" customHeight="1" x14ac:dyDescent="0.2">
      <c r="A1863" s="269"/>
      <c r="B1863" s="183">
        <f t="shared" si="228"/>
        <v>0</v>
      </c>
      <c r="C1863" s="265"/>
      <c r="D1863" s="266"/>
      <c r="E1863" s="267"/>
      <c r="F1863" s="268"/>
      <c r="G1863" s="184">
        <f t="shared" ref="G1863:G1873" si="229">ROUND(E1863*F1863,2)</f>
        <v>0</v>
      </c>
    </row>
    <row r="1864" spans="1:7" ht="20.100000000000001" customHeight="1" x14ac:dyDescent="0.2">
      <c r="A1864" s="264"/>
      <c r="B1864" s="183">
        <f t="shared" si="228"/>
        <v>0</v>
      </c>
      <c r="C1864" s="265"/>
      <c r="D1864" s="266"/>
      <c r="E1864" s="267"/>
      <c r="F1864" s="268"/>
      <c r="G1864" s="184">
        <f t="shared" si="229"/>
        <v>0</v>
      </c>
    </row>
    <row r="1865" spans="1:7" ht="20.100000000000001" customHeight="1" x14ac:dyDescent="0.2">
      <c r="A1865" s="264"/>
      <c r="B1865" s="183">
        <f t="shared" si="228"/>
        <v>0</v>
      </c>
      <c r="C1865" s="265"/>
      <c r="D1865" s="266"/>
      <c r="E1865" s="267"/>
      <c r="F1865" s="268"/>
      <c r="G1865" s="184">
        <f t="shared" si="229"/>
        <v>0</v>
      </c>
    </row>
    <row r="1866" spans="1:7" ht="20.100000000000001" customHeight="1" x14ac:dyDescent="0.2">
      <c r="A1866" s="264"/>
      <c r="B1866" s="183">
        <f t="shared" si="228"/>
        <v>0</v>
      </c>
      <c r="C1866" s="265"/>
      <c r="D1866" s="266"/>
      <c r="E1866" s="270"/>
      <c r="F1866" s="268"/>
      <c r="G1866" s="184">
        <f t="shared" si="229"/>
        <v>0</v>
      </c>
    </row>
    <row r="1867" spans="1:7" ht="20.100000000000001" customHeight="1" x14ac:dyDescent="0.2">
      <c r="A1867" s="264"/>
      <c r="B1867" s="183">
        <f t="shared" si="228"/>
        <v>0</v>
      </c>
      <c r="C1867" s="265"/>
      <c r="D1867" s="266"/>
      <c r="E1867" s="270"/>
      <c r="F1867" s="268"/>
      <c r="G1867" s="184">
        <f t="shared" si="229"/>
        <v>0</v>
      </c>
    </row>
    <row r="1868" spans="1:7" ht="20.100000000000001" customHeight="1" x14ac:dyDescent="0.2">
      <c r="A1868" s="264"/>
      <c r="B1868" s="183">
        <f t="shared" si="228"/>
        <v>0</v>
      </c>
      <c r="C1868" s="265"/>
      <c r="D1868" s="266"/>
      <c r="E1868" s="267"/>
      <c r="F1868" s="268"/>
      <c r="G1868" s="184">
        <f t="shared" si="229"/>
        <v>0</v>
      </c>
    </row>
    <row r="1869" spans="1:7" ht="20.100000000000001" customHeight="1" x14ac:dyDescent="0.2">
      <c r="A1869" s="264"/>
      <c r="B1869" s="183">
        <f t="shared" si="228"/>
        <v>0</v>
      </c>
      <c r="C1869" s="265"/>
      <c r="D1869" s="266"/>
      <c r="E1869" s="267"/>
      <c r="F1869" s="268"/>
      <c r="G1869" s="184">
        <f t="shared" si="229"/>
        <v>0</v>
      </c>
    </row>
    <row r="1870" spans="1:7" ht="20.100000000000001" customHeight="1" x14ac:dyDescent="0.2">
      <c r="A1870" s="264"/>
      <c r="B1870" s="183">
        <f t="shared" si="228"/>
        <v>0</v>
      </c>
      <c r="C1870" s="265"/>
      <c r="D1870" s="266"/>
      <c r="E1870" s="267"/>
      <c r="F1870" s="268"/>
      <c r="G1870" s="184">
        <f t="shared" si="229"/>
        <v>0</v>
      </c>
    </row>
    <row r="1871" spans="1:7" ht="20.100000000000001" customHeight="1" x14ac:dyDescent="0.2">
      <c r="A1871" s="264"/>
      <c r="B1871" s="183">
        <f t="shared" si="228"/>
        <v>0</v>
      </c>
      <c r="C1871" s="265"/>
      <c r="D1871" s="266"/>
      <c r="E1871" s="267"/>
      <c r="F1871" s="268"/>
      <c r="G1871" s="184">
        <f t="shared" si="229"/>
        <v>0</v>
      </c>
    </row>
    <row r="1872" spans="1:7" ht="20.100000000000001" customHeight="1" x14ac:dyDescent="0.2">
      <c r="A1872" s="264"/>
      <c r="B1872" s="183">
        <f t="shared" si="228"/>
        <v>0</v>
      </c>
      <c r="C1872" s="265"/>
      <c r="D1872" s="266"/>
      <c r="E1872" s="267"/>
      <c r="F1872" s="268"/>
      <c r="G1872" s="184">
        <f t="shared" si="229"/>
        <v>0</v>
      </c>
    </row>
    <row r="1873" spans="1:7" ht="20.100000000000001" customHeight="1" x14ac:dyDescent="0.2">
      <c r="A1873" s="264"/>
      <c r="B1873" s="183">
        <f t="shared" si="228"/>
        <v>0</v>
      </c>
      <c r="C1873" s="265"/>
      <c r="D1873" s="266"/>
      <c r="E1873" s="267"/>
      <c r="F1873" s="268"/>
      <c r="G1873" s="184">
        <f t="shared" si="229"/>
        <v>0</v>
      </c>
    </row>
    <row r="1874" spans="1:7" ht="20.100000000000001" customHeight="1" x14ac:dyDescent="0.2">
      <c r="A1874" s="185"/>
      <c r="B1874" s="171"/>
      <c r="C1874" s="171"/>
      <c r="D1874" s="166"/>
      <c r="E1874" s="167"/>
      <c r="F1874" s="186" t="s">
        <v>38</v>
      </c>
      <c r="G1874" s="187">
        <f>SUBTOTAL(9,G1862:G1873)</f>
        <v>0</v>
      </c>
    </row>
    <row r="1875" spans="1:7" ht="20.100000000000001" customHeight="1" x14ac:dyDescent="0.2">
      <c r="A1875" s="185"/>
      <c r="B1875" s="171"/>
      <c r="C1875" s="188" t="s">
        <v>826</v>
      </c>
      <c r="D1875" s="166"/>
      <c r="E1875" s="167"/>
      <c r="F1875" s="168"/>
      <c r="G1875" s="189"/>
    </row>
    <row r="1876" spans="1:7" ht="20.100000000000001" customHeight="1" x14ac:dyDescent="0.2">
      <c r="A1876" s="264"/>
      <c r="B1876" s="183">
        <f t="shared" ref="B1876:B1885" si="230">IF(A1876=0,0,VLOOKUP(A1876,Tabla_Indices,2,FALSE))</f>
        <v>0</v>
      </c>
      <c r="C1876" s="271"/>
      <c r="D1876" s="266"/>
      <c r="E1876" s="267"/>
      <c r="F1876" s="268"/>
      <c r="G1876" s="184">
        <f>ROUND(E1876*F1876,2)</f>
        <v>0</v>
      </c>
    </row>
    <row r="1877" spans="1:7" ht="20.100000000000001" customHeight="1" x14ac:dyDescent="0.2">
      <c r="A1877" s="264"/>
      <c r="B1877" s="183">
        <f t="shared" si="230"/>
        <v>0</v>
      </c>
      <c r="C1877" s="265"/>
      <c r="D1877" s="266"/>
      <c r="E1877" s="267"/>
      <c r="F1877" s="268"/>
      <c r="G1877" s="184">
        <f>ROUND(E1877*F1877,2)</f>
        <v>0</v>
      </c>
    </row>
    <row r="1878" spans="1:7" ht="20.100000000000001" customHeight="1" x14ac:dyDescent="0.2">
      <c r="A1878" s="264"/>
      <c r="B1878" s="183">
        <f t="shared" si="230"/>
        <v>0</v>
      </c>
      <c r="C1878" s="265"/>
      <c r="D1878" s="266"/>
      <c r="E1878" s="267"/>
      <c r="F1878" s="268"/>
      <c r="G1878" s="184">
        <f t="shared" ref="G1878:G1885" si="231">ROUND(E1878*F1878,2)</f>
        <v>0</v>
      </c>
    </row>
    <row r="1879" spans="1:7" ht="20.100000000000001" customHeight="1" x14ac:dyDescent="0.2">
      <c r="A1879" s="264"/>
      <c r="B1879" s="183">
        <f t="shared" si="230"/>
        <v>0</v>
      </c>
      <c r="C1879" s="265"/>
      <c r="D1879" s="266"/>
      <c r="E1879" s="267"/>
      <c r="F1879" s="268"/>
      <c r="G1879" s="184">
        <f t="shared" si="231"/>
        <v>0</v>
      </c>
    </row>
    <row r="1880" spans="1:7" ht="20.100000000000001" customHeight="1" x14ac:dyDescent="0.2">
      <c r="A1880" s="264"/>
      <c r="B1880" s="183">
        <f t="shared" si="230"/>
        <v>0</v>
      </c>
      <c r="C1880" s="265"/>
      <c r="D1880" s="266"/>
      <c r="E1880" s="267"/>
      <c r="F1880" s="268"/>
      <c r="G1880" s="184">
        <f t="shared" si="231"/>
        <v>0</v>
      </c>
    </row>
    <row r="1881" spans="1:7" ht="20.100000000000001" customHeight="1" x14ac:dyDescent="0.2">
      <c r="A1881" s="264"/>
      <c r="B1881" s="183">
        <f t="shared" si="230"/>
        <v>0</v>
      </c>
      <c r="C1881" s="265"/>
      <c r="D1881" s="266"/>
      <c r="E1881" s="267"/>
      <c r="F1881" s="268"/>
      <c r="G1881" s="184">
        <f t="shared" si="231"/>
        <v>0</v>
      </c>
    </row>
    <row r="1882" spans="1:7" ht="20.100000000000001" customHeight="1" x14ac:dyDescent="0.2">
      <c r="A1882" s="264"/>
      <c r="B1882" s="183">
        <f t="shared" si="230"/>
        <v>0</v>
      </c>
      <c r="C1882" s="265"/>
      <c r="D1882" s="266"/>
      <c r="E1882" s="267"/>
      <c r="F1882" s="268"/>
      <c r="G1882" s="184">
        <f t="shared" si="231"/>
        <v>0</v>
      </c>
    </row>
    <row r="1883" spans="1:7" ht="20.100000000000001" customHeight="1" x14ac:dyDescent="0.2">
      <c r="A1883" s="264"/>
      <c r="B1883" s="183">
        <f t="shared" si="230"/>
        <v>0</v>
      </c>
      <c r="C1883" s="265"/>
      <c r="D1883" s="266"/>
      <c r="E1883" s="267"/>
      <c r="F1883" s="268"/>
      <c r="G1883" s="184">
        <f t="shared" si="231"/>
        <v>0</v>
      </c>
    </row>
    <row r="1884" spans="1:7" ht="20.100000000000001" customHeight="1" x14ac:dyDescent="0.2">
      <c r="A1884" s="264"/>
      <c r="B1884" s="183">
        <f t="shared" si="230"/>
        <v>0</v>
      </c>
      <c r="C1884" s="265"/>
      <c r="D1884" s="266"/>
      <c r="E1884" s="267"/>
      <c r="F1884" s="268"/>
      <c r="G1884" s="184">
        <f t="shared" si="231"/>
        <v>0</v>
      </c>
    </row>
    <row r="1885" spans="1:7" ht="20.100000000000001" customHeight="1" x14ac:dyDescent="0.2">
      <c r="A1885" s="264"/>
      <c r="B1885" s="183">
        <f t="shared" si="230"/>
        <v>0</v>
      </c>
      <c r="C1885" s="265"/>
      <c r="D1885" s="266"/>
      <c r="E1885" s="267"/>
      <c r="F1885" s="268"/>
      <c r="G1885" s="184">
        <f t="shared" si="231"/>
        <v>0</v>
      </c>
    </row>
    <row r="1886" spans="1:7" ht="20.100000000000001" customHeight="1" x14ac:dyDescent="0.2">
      <c r="A1886" s="185"/>
      <c r="B1886" s="171"/>
      <c r="C1886" s="171"/>
      <c r="D1886" s="166"/>
      <c r="E1886" s="167"/>
      <c r="F1886" s="186" t="s">
        <v>39</v>
      </c>
      <c r="G1886" s="187">
        <f>SUBTOTAL(9,G1876:G1885)</f>
        <v>0</v>
      </c>
    </row>
    <row r="1887" spans="1:7" ht="20.100000000000001" customHeight="1" x14ac:dyDescent="0.2">
      <c r="A1887" s="185"/>
      <c r="B1887" s="171"/>
      <c r="C1887" s="188" t="s">
        <v>827</v>
      </c>
      <c r="D1887" s="166"/>
      <c r="E1887" s="167"/>
      <c r="F1887" s="171"/>
      <c r="G1887" s="189"/>
    </row>
    <row r="1888" spans="1:7" ht="20.100000000000001" customHeight="1" x14ac:dyDescent="0.2">
      <c r="A1888" s="264"/>
      <c r="B1888" s="183">
        <f t="shared" ref="B1888:B1896" si="232">IF(A1888=0,0,VLOOKUP(A1888,Tabla_Indices,2,FALSE))</f>
        <v>0</v>
      </c>
      <c r="C1888" s="265"/>
      <c r="D1888" s="266"/>
      <c r="E1888" s="267"/>
      <c r="F1888" s="272"/>
      <c r="G1888" s="190">
        <f>ROUND(E1888*F1888,2)</f>
        <v>0</v>
      </c>
    </row>
    <row r="1889" spans="1:7" ht="20.100000000000001" customHeight="1" x14ac:dyDescent="0.2">
      <c r="A1889" s="264"/>
      <c r="B1889" s="183">
        <f t="shared" si="232"/>
        <v>0</v>
      </c>
      <c r="C1889" s="271"/>
      <c r="D1889" s="266"/>
      <c r="E1889" s="267"/>
      <c r="F1889" s="268"/>
      <c r="G1889" s="190">
        <f>ROUND(E1889*F1889,2)</f>
        <v>0</v>
      </c>
    </row>
    <row r="1890" spans="1:7" ht="20.100000000000001" customHeight="1" x14ac:dyDescent="0.2">
      <c r="A1890" s="264"/>
      <c r="B1890" s="183">
        <f t="shared" si="232"/>
        <v>0</v>
      </c>
      <c r="C1890" s="273"/>
      <c r="D1890" s="266"/>
      <c r="E1890" s="267"/>
      <c r="F1890" s="268"/>
      <c r="G1890" s="190">
        <f>ROUND(E1890*F1890,2)</f>
        <v>0</v>
      </c>
    </row>
    <row r="1891" spans="1:7" ht="20.100000000000001" customHeight="1" x14ac:dyDescent="0.2">
      <c r="A1891" s="264"/>
      <c r="B1891" s="183">
        <f t="shared" si="232"/>
        <v>0</v>
      </c>
      <c r="C1891" s="273"/>
      <c r="D1891" s="266"/>
      <c r="E1891" s="267"/>
      <c r="F1891" s="268"/>
      <c r="G1891" s="190">
        <f>ROUND(E1891*F1891,2)</f>
        <v>0</v>
      </c>
    </row>
    <row r="1892" spans="1:7" ht="20.100000000000001" customHeight="1" x14ac:dyDescent="0.2">
      <c r="A1892" s="264"/>
      <c r="B1892" s="183">
        <f t="shared" si="232"/>
        <v>0</v>
      </c>
      <c r="C1892" s="273"/>
      <c r="D1892" s="266"/>
      <c r="E1892" s="267"/>
      <c r="F1892" s="268"/>
      <c r="G1892" s="190">
        <f t="shared" ref="G1892:G1896" si="233">ROUND(E1892*F1892,2)</f>
        <v>0</v>
      </c>
    </row>
    <row r="1893" spans="1:7" ht="20.100000000000001" customHeight="1" x14ac:dyDescent="0.2">
      <c r="A1893" s="264"/>
      <c r="B1893" s="183">
        <f t="shared" si="232"/>
        <v>0</v>
      </c>
      <c r="C1893" s="273"/>
      <c r="D1893" s="266"/>
      <c r="E1893" s="267"/>
      <c r="F1893" s="268"/>
      <c r="G1893" s="190">
        <f t="shared" si="233"/>
        <v>0</v>
      </c>
    </row>
    <row r="1894" spans="1:7" ht="20.100000000000001" customHeight="1" x14ac:dyDescent="0.2">
      <c r="A1894" s="264"/>
      <c r="B1894" s="183">
        <f t="shared" si="232"/>
        <v>0</v>
      </c>
      <c r="C1894" s="265"/>
      <c r="D1894" s="266"/>
      <c r="E1894" s="267"/>
      <c r="F1894" s="268"/>
      <c r="G1894" s="190">
        <f t="shared" si="233"/>
        <v>0</v>
      </c>
    </row>
    <row r="1895" spans="1:7" ht="20.100000000000001" customHeight="1" x14ac:dyDescent="0.2">
      <c r="A1895" s="264"/>
      <c r="B1895" s="183">
        <f t="shared" si="232"/>
        <v>0</v>
      </c>
      <c r="C1895" s="265"/>
      <c r="D1895" s="266"/>
      <c r="E1895" s="267"/>
      <c r="F1895" s="268"/>
      <c r="G1895" s="190">
        <f t="shared" si="233"/>
        <v>0</v>
      </c>
    </row>
    <row r="1896" spans="1:7" ht="20.100000000000001" customHeight="1" x14ac:dyDescent="0.2">
      <c r="A1896" s="264"/>
      <c r="B1896" s="183">
        <f t="shared" si="232"/>
        <v>0</v>
      </c>
      <c r="C1896" s="265"/>
      <c r="D1896" s="266"/>
      <c r="E1896" s="267"/>
      <c r="F1896" s="268"/>
      <c r="G1896" s="190">
        <f t="shared" si="233"/>
        <v>0</v>
      </c>
    </row>
    <row r="1897" spans="1:7" ht="20.100000000000001" customHeight="1" x14ac:dyDescent="0.2">
      <c r="A1897" s="191"/>
      <c r="B1897" s="166"/>
      <c r="C1897" s="171"/>
      <c r="D1897" s="166"/>
      <c r="E1897" s="167"/>
      <c r="F1897" s="186" t="s">
        <v>40</v>
      </c>
      <c r="G1897" s="187">
        <f>SUBTOTAL(9,G1888:G1896)</f>
        <v>0</v>
      </c>
    </row>
    <row r="1898" spans="1:7" ht="20.100000000000001" customHeight="1" thickBot="1" x14ac:dyDescent="0.25">
      <c r="A1898" s="192"/>
      <c r="B1898" s="193"/>
      <c r="C1898" s="194"/>
      <c r="D1898" s="193"/>
      <c r="E1898" s="195"/>
      <c r="F1898" s="196"/>
      <c r="G1898" s="197"/>
    </row>
    <row r="1899" spans="1:7" ht="20.100000000000001" customHeight="1" thickBot="1" x14ac:dyDescent="0.25">
      <c r="A1899" s="246" t="str">
        <f>B1857</f>
        <v>17-2</v>
      </c>
      <c r="B1899" s="244" t="str">
        <f>C1857</f>
        <v>Látex muro exterior</v>
      </c>
      <c r="C1899" s="198"/>
      <c r="D1899" s="198" t="s">
        <v>41</v>
      </c>
      <c r="E1899" s="199"/>
      <c r="F1899" s="200" t="s">
        <v>42</v>
      </c>
      <c r="G1899" s="201">
        <f>SUBTOTAL(9,G1862:G1898)</f>
        <v>0</v>
      </c>
    </row>
    <row r="1900" spans="1:7" ht="20.100000000000001" customHeight="1" thickTop="1" thickBot="1" x14ac:dyDescent="0.25"/>
    <row r="1901" spans="1:7" ht="20.100000000000001" customHeight="1" thickTop="1" x14ac:dyDescent="0.2">
      <c r="A1901" s="338" t="s">
        <v>44</v>
      </c>
      <c r="B1901" s="339"/>
      <c r="C1901" s="339"/>
      <c r="D1901" s="339"/>
      <c r="E1901" s="339"/>
      <c r="F1901" s="339"/>
      <c r="G1901" s="340"/>
    </row>
    <row r="1902" spans="1:7" ht="20.100000000000001" customHeight="1" x14ac:dyDescent="0.2">
      <c r="A1902" s="156" t="s">
        <v>823</v>
      </c>
      <c r="B1902" s="157" t="str">
        <f>Comitente</f>
        <v>DIRECCIÓN ARQUITECTURA</v>
      </c>
      <c r="C1902" s="158"/>
      <c r="D1902" s="159"/>
      <c r="E1902" s="159"/>
      <c r="F1902" s="160"/>
      <c r="G1902" s="161"/>
    </row>
    <row r="1903" spans="1:7" ht="20.100000000000001" customHeight="1" x14ac:dyDescent="0.2">
      <c r="A1903" s="156" t="s">
        <v>824</v>
      </c>
      <c r="B1903" s="157">
        <f>Contratista</f>
        <v>0</v>
      </c>
      <c r="C1903" s="162"/>
      <c r="D1903" s="162"/>
      <c r="E1903" s="162"/>
      <c r="F1903" s="157"/>
      <c r="G1903" s="163"/>
    </row>
    <row r="1904" spans="1:7" ht="20.100000000000001" customHeight="1" x14ac:dyDescent="0.2">
      <c r="A1904" s="156" t="s">
        <v>31</v>
      </c>
      <c r="B1904" s="157" t="str">
        <f>Obra</f>
        <v>ESCUELA DE CINE</v>
      </c>
      <c r="C1904" s="162"/>
      <c r="D1904" s="162"/>
      <c r="E1904" s="162"/>
      <c r="F1904" s="157" t="s">
        <v>45</v>
      </c>
      <c r="G1904" s="163">
        <f>Fecha_Base</f>
        <v>42969</v>
      </c>
    </row>
    <row r="1905" spans="1:7" ht="20.100000000000001" customHeight="1" x14ac:dyDescent="0.2">
      <c r="A1905" s="164" t="s">
        <v>822</v>
      </c>
      <c r="B1905" s="165" t="str">
        <f>Ubicación</f>
        <v>CALLE 25 DE MAYO</v>
      </c>
      <c r="C1905" s="165"/>
      <c r="D1905" s="166"/>
      <c r="E1905" s="167"/>
      <c r="F1905" s="168"/>
      <c r="G1905" s="169"/>
    </row>
    <row r="1906" spans="1:7" ht="20.100000000000001" customHeight="1" x14ac:dyDescent="0.2">
      <c r="A1906" s="164" t="s">
        <v>46</v>
      </c>
      <c r="B1906" s="274">
        <v>17</v>
      </c>
      <c r="C1906" s="171" t="str">
        <f>IF(B1906="","",VLOOKUP(B1906,Computo_Presupuesto,2,FALSE))</f>
        <v>PINTURAS</v>
      </c>
      <c r="D1906" s="172"/>
      <c r="E1906" s="167"/>
      <c r="F1906" s="168"/>
      <c r="G1906" s="169"/>
    </row>
    <row r="1907" spans="1:7" ht="20.100000000000001" customHeight="1" x14ac:dyDescent="0.2">
      <c r="A1907" s="164" t="s">
        <v>32</v>
      </c>
      <c r="B1907" s="250" t="s">
        <v>1625</v>
      </c>
      <c r="C1907" s="171" t="str">
        <f>IF(B1907=0,"",VLOOKUP(B1907,Computo_Presupuesto,2,FALSE))</f>
        <v xml:space="preserve">Látex cielorraso </v>
      </c>
      <c r="D1907" s="166"/>
      <c r="E1907" s="167"/>
      <c r="F1907" s="165" t="s">
        <v>33</v>
      </c>
      <c r="G1907" s="173" t="str">
        <f>IF(B1907=0,"",VLOOKUP(B1907,Computo_Presupuesto,4,FALSE))</f>
        <v>m2</v>
      </c>
    </row>
    <row r="1908" spans="1:7" ht="20.100000000000001" customHeight="1" x14ac:dyDescent="0.2">
      <c r="A1908" s="164"/>
      <c r="B1908" s="165"/>
      <c r="C1908" s="171"/>
      <c r="D1908" s="166"/>
      <c r="E1908" s="167"/>
      <c r="F1908" s="171"/>
      <c r="G1908" s="174"/>
    </row>
    <row r="1909" spans="1:7" ht="20.100000000000001" customHeight="1" x14ac:dyDescent="0.2">
      <c r="A1909" s="341" t="s">
        <v>685</v>
      </c>
      <c r="B1909" s="342"/>
      <c r="C1909" s="343" t="s">
        <v>0</v>
      </c>
      <c r="D1909" s="343" t="s">
        <v>34</v>
      </c>
      <c r="E1909" s="344" t="s">
        <v>35</v>
      </c>
      <c r="F1909" s="345" t="s">
        <v>36</v>
      </c>
      <c r="G1909" s="346" t="s">
        <v>37</v>
      </c>
    </row>
    <row r="1910" spans="1:7" ht="20.100000000000001" customHeight="1" x14ac:dyDescent="0.2">
      <c r="A1910" s="175" t="s">
        <v>686</v>
      </c>
      <c r="B1910" s="176" t="s">
        <v>687</v>
      </c>
      <c r="C1910" s="343"/>
      <c r="D1910" s="343"/>
      <c r="E1910" s="344"/>
      <c r="F1910" s="345"/>
      <c r="G1910" s="346"/>
    </row>
    <row r="1911" spans="1:7" ht="20.100000000000001" customHeight="1" x14ac:dyDescent="0.2">
      <c r="A1911" s="263"/>
      <c r="B1911" s="177"/>
      <c r="C1911" s="178" t="s">
        <v>825</v>
      </c>
      <c r="D1911" s="179"/>
      <c r="E1911" s="180"/>
      <c r="F1911" s="181"/>
      <c r="G1911" s="182"/>
    </row>
    <row r="1912" spans="1:7" ht="20.100000000000001" customHeight="1" x14ac:dyDescent="0.2">
      <c r="A1912" s="264"/>
      <c r="B1912" s="183">
        <f t="shared" ref="B1912:B1923" si="234">IF(A1912=0,0,VLOOKUP(A1912,Tabla_Indices,2,FALSE))</f>
        <v>0</v>
      </c>
      <c r="C1912" s="265"/>
      <c r="D1912" s="266"/>
      <c r="E1912" s="267"/>
      <c r="F1912" s="268"/>
      <c r="G1912" s="184">
        <f>ROUND(E1912*F1912,2)</f>
        <v>0</v>
      </c>
    </row>
    <row r="1913" spans="1:7" ht="20.100000000000001" customHeight="1" x14ac:dyDescent="0.2">
      <c r="A1913" s="269"/>
      <c r="B1913" s="183">
        <f t="shared" si="234"/>
        <v>0</v>
      </c>
      <c r="C1913" s="265"/>
      <c r="D1913" s="266"/>
      <c r="E1913" s="267"/>
      <c r="F1913" s="268"/>
      <c r="G1913" s="184">
        <f t="shared" ref="G1913:G1923" si="235">ROUND(E1913*F1913,2)</f>
        <v>0</v>
      </c>
    </row>
    <row r="1914" spans="1:7" ht="20.100000000000001" customHeight="1" x14ac:dyDescent="0.2">
      <c r="A1914" s="264"/>
      <c r="B1914" s="183">
        <f t="shared" si="234"/>
        <v>0</v>
      </c>
      <c r="C1914" s="265"/>
      <c r="D1914" s="266"/>
      <c r="E1914" s="267"/>
      <c r="F1914" s="268"/>
      <c r="G1914" s="184">
        <f t="shared" si="235"/>
        <v>0</v>
      </c>
    </row>
    <row r="1915" spans="1:7" ht="20.100000000000001" customHeight="1" x14ac:dyDescent="0.2">
      <c r="A1915" s="264"/>
      <c r="B1915" s="183">
        <f t="shared" si="234"/>
        <v>0</v>
      </c>
      <c r="C1915" s="265"/>
      <c r="D1915" s="266"/>
      <c r="E1915" s="267"/>
      <c r="F1915" s="268"/>
      <c r="G1915" s="184">
        <f t="shared" si="235"/>
        <v>0</v>
      </c>
    </row>
    <row r="1916" spans="1:7" ht="20.100000000000001" customHeight="1" x14ac:dyDescent="0.2">
      <c r="A1916" s="264"/>
      <c r="B1916" s="183">
        <f t="shared" si="234"/>
        <v>0</v>
      </c>
      <c r="C1916" s="265"/>
      <c r="D1916" s="266"/>
      <c r="E1916" s="270"/>
      <c r="F1916" s="268"/>
      <c r="G1916" s="184">
        <f t="shared" si="235"/>
        <v>0</v>
      </c>
    </row>
    <row r="1917" spans="1:7" ht="20.100000000000001" customHeight="1" x14ac:dyDescent="0.2">
      <c r="A1917" s="264"/>
      <c r="B1917" s="183">
        <f t="shared" si="234"/>
        <v>0</v>
      </c>
      <c r="C1917" s="265"/>
      <c r="D1917" s="266"/>
      <c r="E1917" s="270"/>
      <c r="F1917" s="268"/>
      <c r="G1917" s="184">
        <f t="shared" si="235"/>
        <v>0</v>
      </c>
    </row>
    <row r="1918" spans="1:7" ht="20.100000000000001" customHeight="1" x14ac:dyDescent="0.2">
      <c r="A1918" s="264"/>
      <c r="B1918" s="183">
        <f t="shared" si="234"/>
        <v>0</v>
      </c>
      <c r="C1918" s="265"/>
      <c r="D1918" s="266"/>
      <c r="E1918" s="267"/>
      <c r="F1918" s="268"/>
      <c r="G1918" s="184">
        <f t="shared" si="235"/>
        <v>0</v>
      </c>
    </row>
    <row r="1919" spans="1:7" ht="20.100000000000001" customHeight="1" x14ac:dyDescent="0.2">
      <c r="A1919" s="264"/>
      <c r="B1919" s="183">
        <f t="shared" si="234"/>
        <v>0</v>
      </c>
      <c r="C1919" s="265"/>
      <c r="D1919" s="266"/>
      <c r="E1919" s="267"/>
      <c r="F1919" s="268"/>
      <c r="G1919" s="184">
        <f t="shared" si="235"/>
        <v>0</v>
      </c>
    </row>
    <row r="1920" spans="1:7" ht="20.100000000000001" customHeight="1" x14ac:dyDescent="0.2">
      <c r="A1920" s="264"/>
      <c r="B1920" s="183">
        <f t="shared" si="234"/>
        <v>0</v>
      </c>
      <c r="C1920" s="265"/>
      <c r="D1920" s="266"/>
      <c r="E1920" s="267"/>
      <c r="F1920" s="268"/>
      <c r="G1920" s="184">
        <f t="shared" si="235"/>
        <v>0</v>
      </c>
    </row>
    <row r="1921" spans="1:7" ht="20.100000000000001" customHeight="1" x14ac:dyDescent="0.2">
      <c r="A1921" s="264"/>
      <c r="B1921" s="183">
        <f t="shared" si="234"/>
        <v>0</v>
      </c>
      <c r="C1921" s="265"/>
      <c r="D1921" s="266"/>
      <c r="E1921" s="267"/>
      <c r="F1921" s="268"/>
      <c r="G1921" s="184">
        <f t="shared" si="235"/>
        <v>0</v>
      </c>
    </row>
    <row r="1922" spans="1:7" ht="20.100000000000001" customHeight="1" x14ac:dyDescent="0.2">
      <c r="A1922" s="264"/>
      <c r="B1922" s="183">
        <f t="shared" si="234"/>
        <v>0</v>
      </c>
      <c r="C1922" s="265"/>
      <c r="D1922" s="266"/>
      <c r="E1922" s="267"/>
      <c r="F1922" s="268"/>
      <c r="G1922" s="184">
        <f t="shared" si="235"/>
        <v>0</v>
      </c>
    </row>
    <row r="1923" spans="1:7" ht="20.100000000000001" customHeight="1" x14ac:dyDescent="0.2">
      <c r="A1923" s="264"/>
      <c r="B1923" s="183">
        <f t="shared" si="234"/>
        <v>0</v>
      </c>
      <c r="C1923" s="265"/>
      <c r="D1923" s="266"/>
      <c r="E1923" s="267"/>
      <c r="F1923" s="268"/>
      <c r="G1923" s="184">
        <f t="shared" si="235"/>
        <v>0</v>
      </c>
    </row>
    <row r="1924" spans="1:7" ht="20.100000000000001" customHeight="1" x14ac:dyDescent="0.2">
      <c r="A1924" s="185"/>
      <c r="B1924" s="171"/>
      <c r="C1924" s="171"/>
      <c r="D1924" s="166"/>
      <c r="E1924" s="167"/>
      <c r="F1924" s="186" t="s">
        <v>38</v>
      </c>
      <c r="G1924" s="187">
        <f>SUBTOTAL(9,G1912:G1923)</f>
        <v>0</v>
      </c>
    </row>
    <row r="1925" spans="1:7" ht="20.100000000000001" customHeight="1" x14ac:dyDescent="0.2">
      <c r="A1925" s="185"/>
      <c r="B1925" s="171"/>
      <c r="C1925" s="188" t="s">
        <v>826</v>
      </c>
      <c r="D1925" s="166"/>
      <c r="E1925" s="167"/>
      <c r="F1925" s="168"/>
      <c r="G1925" s="189"/>
    </row>
    <row r="1926" spans="1:7" ht="20.100000000000001" customHeight="1" x14ac:dyDescent="0.2">
      <c r="A1926" s="264"/>
      <c r="B1926" s="183">
        <f t="shared" ref="B1926:B1935" si="236">IF(A1926=0,0,VLOOKUP(A1926,Tabla_Indices,2,FALSE))</f>
        <v>0</v>
      </c>
      <c r="C1926" s="271"/>
      <c r="D1926" s="266"/>
      <c r="E1926" s="267"/>
      <c r="F1926" s="268"/>
      <c r="G1926" s="184">
        <f>ROUND(E1926*F1926,2)</f>
        <v>0</v>
      </c>
    </row>
    <row r="1927" spans="1:7" ht="20.100000000000001" customHeight="1" x14ac:dyDescent="0.2">
      <c r="A1927" s="264"/>
      <c r="B1927" s="183">
        <f t="shared" si="236"/>
        <v>0</v>
      </c>
      <c r="C1927" s="265"/>
      <c r="D1927" s="266"/>
      <c r="E1927" s="267"/>
      <c r="F1927" s="268"/>
      <c r="G1927" s="184">
        <f>ROUND(E1927*F1927,2)</f>
        <v>0</v>
      </c>
    </row>
    <row r="1928" spans="1:7" ht="20.100000000000001" customHeight="1" x14ac:dyDescent="0.2">
      <c r="A1928" s="264"/>
      <c r="B1928" s="183">
        <f t="shared" si="236"/>
        <v>0</v>
      </c>
      <c r="C1928" s="265"/>
      <c r="D1928" s="266"/>
      <c r="E1928" s="267"/>
      <c r="F1928" s="268"/>
      <c r="G1928" s="184">
        <f t="shared" ref="G1928:G1935" si="237">ROUND(E1928*F1928,2)</f>
        <v>0</v>
      </c>
    </row>
    <row r="1929" spans="1:7" ht="20.100000000000001" customHeight="1" x14ac:dyDescent="0.2">
      <c r="A1929" s="264"/>
      <c r="B1929" s="183">
        <f t="shared" si="236"/>
        <v>0</v>
      </c>
      <c r="C1929" s="265"/>
      <c r="D1929" s="266"/>
      <c r="E1929" s="267"/>
      <c r="F1929" s="268"/>
      <c r="G1929" s="184">
        <f t="shared" si="237"/>
        <v>0</v>
      </c>
    </row>
    <row r="1930" spans="1:7" ht="20.100000000000001" customHeight="1" x14ac:dyDescent="0.2">
      <c r="A1930" s="264"/>
      <c r="B1930" s="183">
        <f t="shared" si="236"/>
        <v>0</v>
      </c>
      <c r="C1930" s="265"/>
      <c r="D1930" s="266"/>
      <c r="E1930" s="267"/>
      <c r="F1930" s="268"/>
      <c r="G1930" s="184">
        <f t="shared" si="237"/>
        <v>0</v>
      </c>
    </row>
    <row r="1931" spans="1:7" ht="20.100000000000001" customHeight="1" x14ac:dyDescent="0.2">
      <c r="A1931" s="264"/>
      <c r="B1931" s="183">
        <f t="shared" si="236"/>
        <v>0</v>
      </c>
      <c r="C1931" s="265"/>
      <c r="D1931" s="266"/>
      <c r="E1931" s="267"/>
      <c r="F1931" s="268"/>
      <c r="G1931" s="184">
        <f t="shared" si="237"/>
        <v>0</v>
      </c>
    </row>
    <row r="1932" spans="1:7" ht="20.100000000000001" customHeight="1" x14ac:dyDescent="0.2">
      <c r="A1932" s="264"/>
      <c r="B1932" s="183">
        <f t="shared" si="236"/>
        <v>0</v>
      </c>
      <c r="C1932" s="265"/>
      <c r="D1932" s="266"/>
      <c r="E1932" s="267"/>
      <c r="F1932" s="268"/>
      <c r="G1932" s="184">
        <f t="shared" si="237"/>
        <v>0</v>
      </c>
    </row>
    <row r="1933" spans="1:7" ht="20.100000000000001" customHeight="1" x14ac:dyDescent="0.2">
      <c r="A1933" s="264"/>
      <c r="B1933" s="183">
        <f t="shared" si="236"/>
        <v>0</v>
      </c>
      <c r="C1933" s="265"/>
      <c r="D1933" s="266"/>
      <c r="E1933" s="267"/>
      <c r="F1933" s="268"/>
      <c r="G1933" s="184">
        <f t="shared" si="237"/>
        <v>0</v>
      </c>
    </row>
    <row r="1934" spans="1:7" ht="20.100000000000001" customHeight="1" x14ac:dyDescent="0.2">
      <c r="A1934" s="264"/>
      <c r="B1934" s="183">
        <f t="shared" si="236"/>
        <v>0</v>
      </c>
      <c r="C1934" s="265"/>
      <c r="D1934" s="266"/>
      <c r="E1934" s="267"/>
      <c r="F1934" s="268"/>
      <c r="G1934" s="184">
        <f t="shared" si="237"/>
        <v>0</v>
      </c>
    </row>
    <row r="1935" spans="1:7" ht="20.100000000000001" customHeight="1" x14ac:dyDescent="0.2">
      <c r="A1935" s="264"/>
      <c r="B1935" s="183">
        <f t="shared" si="236"/>
        <v>0</v>
      </c>
      <c r="C1935" s="265"/>
      <c r="D1935" s="266"/>
      <c r="E1935" s="267"/>
      <c r="F1935" s="268"/>
      <c r="G1935" s="184">
        <f t="shared" si="237"/>
        <v>0</v>
      </c>
    </row>
    <row r="1936" spans="1:7" ht="20.100000000000001" customHeight="1" x14ac:dyDescent="0.2">
      <c r="A1936" s="185"/>
      <c r="B1936" s="171"/>
      <c r="C1936" s="171"/>
      <c r="D1936" s="166"/>
      <c r="E1936" s="167"/>
      <c r="F1936" s="186" t="s">
        <v>39</v>
      </c>
      <c r="G1936" s="187">
        <f>SUBTOTAL(9,G1926:G1935)</f>
        <v>0</v>
      </c>
    </row>
    <row r="1937" spans="1:7" ht="20.100000000000001" customHeight="1" x14ac:dyDescent="0.2">
      <c r="A1937" s="185"/>
      <c r="B1937" s="171"/>
      <c r="C1937" s="188" t="s">
        <v>827</v>
      </c>
      <c r="D1937" s="166"/>
      <c r="E1937" s="167"/>
      <c r="F1937" s="171"/>
      <c r="G1937" s="189"/>
    </row>
    <row r="1938" spans="1:7" ht="20.100000000000001" customHeight="1" x14ac:dyDescent="0.2">
      <c r="A1938" s="264"/>
      <c r="B1938" s="183">
        <f t="shared" ref="B1938:B1946" si="238">IF(A1938=0,0,VLOOKUP(A1938,Tabla_Indices,2,FALSE))</f>
        <v>0</v>
      </c>
      <c r="C1938" s="265"/>
      <c r="D1938" s="266"/>
      <c r="E1938" s="267"/>
      <c r="F1938" s="272"/>
      <c r="G1938" s="190">
        <f>ROUND(E1938*F1938,2)</f>
        <v>0</v>
      </c>
    </row>
    <row r="1939" spans="1:7" ht="20.100000000000001" customHeight="1" x14ac:dyDescent="0.2">
      <c r="A1939" s="264"/>
      <c r="B1939" s="183">
        <f t="shared" si="238"/>
        <v>0</v>
      </c>
      <c r="C1939" s="271"/>
      <c r="D1939" s="266"/>
      <c r="E1939" s="267"/>
      <c r="F1939" s="268"/>
      <c r="G1939" s="190">
        <f>ROUND(E1939*F1939,2)</f>
        <v>0</v>
      </c>
    </row>
    <row r="1940" spans="1:7" ht="20.100000000000001" customHeight="1" x14ac:dyDescent="0.2">
      <c r="A1940" s="264"/>
      <c r="B1940" s="183">
        <f t="shared" si="238"/>
        <v>0</v>
      </c>
      <c r="C1940" s="273"/>
      <c r="D1940" s="266"/>
      <c r="E1940" s="267"/>
      <c r="F1940" s="268"/>
      <c r="G1940" s="190">
        <f>ROUND(E1940*F1940,2)</f>
        <v>0</v>
      </c>
    </row>
    <row r="1941" spans="1:7" ht="20.100000000000001" customHeight="1" x14ac:dyDescent="0.2">
      <c r="A1941" s="264"/>
      <c r="B1941" s="183">
        <f t="shared" si="238"/>
        <v>0</v>
      </c>
      <c r="C1941" s="273"/>
      <c r="D1941" s="266"/>
      <c r="E1941" s="267"/>
      <c r="F1941" s="268"/>
      <c r="G1941" s="190">
        <f>ROUND(E1941*F1941,2)</f>
        <v>0</v>
      </c>
    </row>
    <row r="1942" spans="1:7" ht="20.100000000000001" customHeight="1" x14ac:dyDescent="0.2">
      <c r="A1942" s="264"/>
      <c r="B1942" s="183">
        <f t="shared" si="238"/>
        <v>0</v>
      </c>
      <c r="C1942" s="273"/>
      <c r="D1942" s="266"/>
      <c r="E1942" s="267"/>
      <c r="F1942" s="268"/>
      <c r="G1942" s="190">
        <f t="shared" ref="G1942:G1946" si="239">ROUND(E1942*F1942,2)</f>
        <v>0</v>
      </c>
    </row>
    <row r="1943" spans="1:7" ht="20.100000000000001" customHeight="1" x14ac:dyDescent="0.2">
      <c r="A1943" s="264"/>
      <c r="B1943" s="183">
        <f t="shared" si="238"/>
        <v>0</v>
      </c>
      <c r="C1943" s="273"/>
      <c r="D1943" s="266"/>
      <c r="E1943" s="267"/>
      <c r="F1943" s="268"/>
      <c r="G1943" s="190">
        <f t="shared" si="239"/>
        <v>0</v>
      </c>
    </row>
    <row r="1944" spans="1:7" ht="20.100000000000001" customHeight="1" x14ac:dyDescent="0.2">
      <c r="A1944" s="264"/>
      <c r="B1944" s="183">
        <f t="shared" si="238"/>
        <v>0</v>
      </c>
      <c r="C1944" s="265"/>
      <c r="D1944" s="266"/>
      <c r="E1944" s="267"/>
      <c r="F1944" s="268"/>
      <c r="G1944" s="190">
        <f t="shared" si="239"/>
        <v>0</v>
      </c>
    </row>
    <row r="1945" spans="1:7" ht="20.100000000000001" customHeight="1" x14ac:dyDescent="0.2">
      <c r="A1945" s="264"/>
      <c r="B1945" s="183">
        <f t="shared" si="238"/>
        <v>0</v>
      </c>
      <c r="C1945" s="265"/>
      <c r="D1945" s="266"/>
      <c r="E1945" s="267"/>
      <c r="F1945" s="268"/>
      <c r="G1945" s="190">
        <f t="shared" si="239"/>
        <v>0</v>
      </c>
    </row>
    <row r="1946" spans="1:7" ht="20.100000000000001" customHeight="1" x14ac:dyDescent="0.2">
      <c r="A1946" s="264"/>
      <c r="B1946" s="183">
        <f t="shared" si="238"/>
        <v>0</v>
      </c>
      <c r="C1946" s="265"/>
      <c r="D1946" s="266"/>
      <c r="E1946" s="267"/>
      <c r="F1946" s="268"/>
      <c r="G1946" s="190">
        <f t="shared" si="239"/>
        <v>0</v>
      </c>
    </row>
    <row r="1947" spans="1:7" ht="20.100000000000001" customHeight="1" x14ac:dyDescent="0.2">
      <c r="A1947" s="191"/>
      <c r="B1947" s="166"/>
      <c r="C1947" s="171"/>
      <c r="D1947" s="166"/>
      <c r="E1947" s="167"/>
      <c r="F1947" s="186" t="s">
        <v>40</v>
      </c>
      <c r="G1947" s="187">
        <f>SUBTOTAL(9,G1938:G1946)</f>
        <v>0</v>
      </c>
    </row>
    <row r="1948" spans="1:7" ht="20.100000000000001" customHeight="1" thickBot="1" x14ac:dyDescent="0.25">
      <c r="A1948" s="192"/>
      <c r="B1948" s="193"/>
      <c r="C1948" s="194"/>
      <c r="D1948" s="193"/>
      <c r="E1948" s="195"/>
      <c r="F1948" s="196"/>
      <c r="G1948" s="197"/>
    </row>
    <row r="1949" spans="1:7" ht="20.100000000000001" customHeight="1" thickBot="1" x14ac:dyDescent="0.25">
      <c r="A1949" s="246" t="str">
        <f>B1907</f>
        <v>17-3</v>
      </c>
      <c r="B1949" s="244" t="str">
        <f>C1907</f>
        <v xml:space="preserve">Látex cielorraso </v>
      </c>
      <c r="C1949" s="198"/>
      <c r="D1949" s="198" t="s">
        <v>41</v>
      </c>
      <c r="E1949" s="199"/>
      <c r="F1949" s="200" t="s">
        <v>42</v>
      </c>
      <c r="G1949" s="201">
        <f>SUBTOTAL(9,G1912:G1948)</f>
        <v>0</v>
      </c>
    </row>
    <row r="1950" spans="1:7" ht="20.100000000000001" customHeight="1" thickTop="1" thickBot="1" x14ac:dyDescent="0.25"/>
    <row r="1951" spans="1:7" ht="20.100000000000001" customHeight="1" thickTop="1" x14ac:dyDescent="0.2">
      <c r="A1951" s="338" t="s">
        <v>44</v>
      </c>
      <c r="B1951" s="339"/>
      <c r="C1951" s="339"/>
      <c r="D1951" s="339"/>
      <c r="E1951" s="339"/>
      <c r="F1951" s="339"/>
      <c r="G1951" s="340"/>
    </row>
    <row r="1952" spans="1:7" ht="20.100000000000001" customHeight="1" x14ac:dyDescent="0.2">
      <c r="A1952" s="156" t="s">
        <v>823</v>
      </c>
      <c r="B1952" s="157" t="str">
        <f>Comitente</f>
        <v>DIRECCIÓN ARQUITECTURA</v>
      </c>
      <c r="C1952" s="158"/>
      <c r="D1952" s="159"/>
      <c r="E1952" s="159"/>
      <c r="F1952" s="160"/>
      <c r="G1952" s="161"/>
    </row>
    <row r="1953" spans="1:7" ht="20.100000000000001" customHeight="1" x14ac:dyDescent="0.2">
      <c r="A1953" s="156" t="s">
        <v>824</v>
      </c>
      <c r="B1953" s="157">
        <f>Contratista</f>
        <v>0</v>
      </c>
      <c r="C1953" s="162"/>
      <c r="D1953" s="162"/>
      <c r="E1953" s="162"/>
      <c r="F1953" s="157"/>
      <c r="G1953" s="163"/>
    </row>
    <row r="1954" spans="1:7" ht="20.100000000000001" customHeight="1" x14ac:dyDescent="0.2">
      <c r="A1954" s="156" t="s">
        <v>31</v>
      </c>
      <c r="B1954" s="157" t="str">
        <f>Obra</f>
        <v>ESCUELA DE CINE</v>
      </c>
      <c r="C1954" s="162"/>
      <c r="D1954" s="162"/>
      <c r="E1954" s="162"/>
      <c r="F1954" s="157" t="s">
        <v>45</v>
      </c>
      <c r="G1954" s="163">
        <f>Fecha_Base</f>
        <v>42969</v>
      </c>
    </row>
    <row r="1955" spans="1:7" ht="20.100000000000001" customHeight="1" x14ac:dyDescent="0.2">
      <c r="A1955" s="164" t="s">
        <v>822</v>
      </c>
      <c r="B1955" s="165" t="str">
        <f>Ubicación</f>
        <v>CALLE 25 DE MAYO</v>
      </c>
      <c r="C1955" s="165"/>
      <c r="D1955" s="166"/>
      <c r="E1955" s="167"/>
      <c r="F1955" s="168"/>
      <c r="G1955" s="169"/>
    </row>
    <row r="1956" spans="1:7" ht="20.100000000000001" customHeight="1" x14ac:dyDescent="0.2">
      <c r="A1956" s="164" t="s">
        <v>46</v>
      </c>
      <c r="B1956" s="274">
        <v>17</v>
      </c>
      <c r="C1956" s="171" t="str">
        <f>IF(B1956="","",VLOOKUP(B1956,Computo_Presupuesto,2,FALSE))</f>
        <v>PINTURAS</v>
      </c>
      <c r="D1956" s="172"/>
      <c r="E1956" s="167"/>
      <c r="F1956" s="168"/>
      <c r="G1956" s="169"/>
    </row>
    <row r="1957" spans="1:7" ht="20.100000000000001" customHeight="1" x14ac:dyDescent="0.2">
      <c r="A1957" s="164" t="s">
        <v>32</v>
      </c>
      <c r="B1957" s="250" t="s">
        <v>1626</v>
      </c>
      <c r="C1957" s="171" t="str">
        <f>IF(B1957=0,"",VLOOKUP(B1957,Computo_Presupuesto,2,FALSE))</f>
        <v>Esmalte sintético sobre carpintería madera</v>
      </c>
      <c r="D1957" s="166"/>
      <c r="E1957" s="167"/>
      <c r="F1957" s="165" t="s">
        <v>33</v>
      </c>
      <c r="G1957" s="173" t="str">
        <f>IF(B1957=0,"",VLOOKUP(B1957,Computo_Presupuesto,4,FALSE))</f>
        <v>m2</v>
      </c>
    </row>
    <row r="1958" spans="1:7" ht="20.100000000000001" customHeight="1" x14ac:dyDescent="0.2">
      <c r="A1958" s="164"/>
      <c r="B1958" s="165"/>
      <c r="C1958" s="171"/>
      <c r="D1958" s="166"/>
      <c r="E1958" s="167"/>
      <c r="F1958" s="171"/>
      <c r="G1958" s="174"/>
    </row>
    <row r="1959" spans="1:7" ht="20.100000000000001" customHeight="1" x14ac:dyDescent="0.2">
      <c r="A1959" s="341" t="s">
        <v>685</v>
      </c>
      <c r="B1959" s="342"/>
      <c r="C1959" s="343" t="s">
        <v>0</v>
      </c>
      <c r="D1959" s="343" t="s">
        <v>34</v>
      </c>
      <c r="E1959" s="344" t="s">
        <v>35</v>
      </c>
      <c r="F1959" s="345" t="s">
        <v>36</v>
      </c>
      <c r="G1959" s="346" t="s">
        <v>37</v>
      </c>
    </row>
    <row r="1960" spans="1:7" s="15" customFormat="1" ht="20.100000000000001" customHeight="1" x14ac:dyDescent="0.2">
      <c r="A1960" s="175" t="s">
        <v>686</v>
      </c>
      <c r="B1960" s="176" t="s">
        <v>687</v>
      </c>
      <c r="C1960" s="343"/>
      <c r="D1960" s="343"/>
      <c r="E1960" s="344"/>
      <c r="F1960" s="345"/>
      <c r="G1960" s="346"/>
    </row>
    <row r="1961" spans="1:7" ht="20.100000000000001" customHeight="1" x14ac:dyDescent="0.2">
      <c r="A1961" s="263"/>
      <c r="B1961" s="177"/>
      <c r="C1961" s="178" t="s">
        <v>825</v>
      </c>
      <c r="D1961" s="179"/>
      <c r="E1961" s="180"/>
      <c r="F1961" s="181"/>
      <c r="G1961" s="182"/>
    </row>
    <row r="1962" spans="1:7" ht="20.100000000000001" customHeight="1" x14ac:dyDescent="0.2">
      <c r="A1962" s="264"/>
      <c r="B1962" s="183">
        <f t="shared" ref="B1962:B1973" si="240">IF(A1962=0,0,VLOOKUP(A1962,Tabla_Indices,2,FALSE))</f>
        <v>0</v>
      </c>
      <c r="C1962" s="265"/>
      <c r="D1962" s="266"/>
      <c r="E1962" s="267"/>
      <c r="F1962" s="268"/>
      <c r="G1962" s="184">
        <f>ROUND(E1962*F1962,2)</f>
        <v>0</v>
      </c>
    </row>
    <row r="1963" spans="1:7" ht="20.100000000000001" customHeight="1" x14ac:dyDescent="0.2">
      <c r="A1963" s="269"/>
      <c r="B1963" s="183">
        <f t="shared" si="240"/>
        <v>0</v>
      </c>
      <c r="C1963" s="265"/>
      <c r="D1963" s="266"/>
      <c r="E1963" s="267"/>
      <c r="F1963" s="268"/>
      <c r="G1963" s="184">
        <f t="shared" ref="G1963:G1973" si="241">ROUND(E1963*F1963,2)</f>
        <v>0</v>
      </c>
    </row>
    <row r="1964" spans="1:7" ht="20.100000000000001" customHeight="1" x14ac:dyDescent="0.2">
      <c r="A1964" s="264"/>
      <c r="B1964" s="183">
        <f t="shared" si="240"/>
        <v>0</v>
      </c>
      <c r="C1964" s="265"/>
      <c r="D1964" s="266"/>
      <c r="E1964" s="267"/>
      <c r="F1964" s="268"/>
      <c r="G1964" s="184">
        <f t="shared" si="241"/>
        <v>0</v>
      </c>
    </row>
    <row r="1965" spans="1:7" ht="20.100000000000001" customHeight="1" x14ac:dyDescent="0.2">
      <c r="A1965" s="264"/>
      <c r="B1965" s="183">
        <f t="shared" si="240"/>
        <v>0</v>
      </c>
      <c r="C1965" s="265"/>
      <c r="D1965" s="266"/>
      <c r="E1965" s="267"/>
      <c r="F1965" s="268"/>
      <c r="G1965" s="184">
        <f t="shared" si="241"/>
        <v>0</v>
      </c>
    </row>
    <row r="1966" spans="1:7" ht="20.100000000000001" customHeight="1" x14ac:dyDescent="0.2">
      <c r="A1966" s="264"/>
      <c r="B1966" s="183">
        <f t="shared" si="240"/>
        <v>0</v>
      </c>
      <c r="C1966" s="265"/>
      <c r="D1966" s="266"/>
      <c r="E1966" s="270"/>
      <c r="F1966" s="268"/>
      <c r="G1966" s="184">
        <f t="shared" si="241"/>
        <v>0</v>
      </c>
    </row>
    <row r="1967" spans="1:7" ht="20.100000000000001" customHeight="1" x14ac:dyDescent="0.2">
      <c r="A1967" s="264"/>
      <c r="B1967" s="183">
        <f t="shared" si="240"/>
        <v>0</v>
      </c>
      <c r="C1967" s="265"/>
      <c r="D1967" s="266"/>
      <c r="E1967" s="270"/>
      <c r="F1967" s="268"/>
      <c r="G1967" s="184">
        <f t="shared" si="241"/>
        <v>0</v>
      </c>
    </row>
    <row r="1968" spans="1:7" ht="20.100000000000001" customHeight="1" x14ac:dyDescent="0.2">
      <c r="A1968" s="264"/>
      <c r="B1968" s="183">
        <f t="shared" si="240"/>
        <v>0</v>
      </c>
      <c r="C1968" s="265"/>
      <c r="D1968" s="266"/>
      <c r="E1968" s="267"/>
      <c r="F1968" s="268"/>
      <c r="G1968" s="184">
        <f t="shared" si="241"/>
        <v>0</v>
      </c>
    </row>
    <row r="1969" spans="1:7" ht="20.100000000000001" customHeight="1" x14ac:dyDescent="0.2">
      <c r="A1969" s="264"/>
      <c r="B1969" s="183">
        <f t="shared" si="240"/>
        <v>0</v>
      </c>
      <c r="C1969" s="265"/>
      <c r="D1969" s="266"/>
      <c r="E1969" s="267"/>
      <c r="F1969" s="268"/>
      <c r="G1969" s="184">
        <f t="shared" si="241"/>
        <v>0</v>
      </c>
    </row>
    <row r="1970" spans="1:7" ht="20.100000000000001" customHeight="1" x14ac:dyDescent="0.2">
      <c r="A1970" s="264"/>
      <c r="B1970" s="183">
        <f t="shared" si="240"/>
        <v>0</v>
      </c>
      <c r="C1970" s="265"/>
      <c r="D1970" s="266"/>
      <c r="E1970" s="267"/>
      <c r="F1970" s="268"/>
      <c r="G1970" s="184">
        <f t="shared" si="241"/>
        <v>0</v>
      </c>
    </row>
    <row r="1971" spans="1:7" ht="20.100000000000001" customHeight="1" x14ac:dyDescent="0.2">
      <c r="A1971" s="264"/>
      <c r="B1971" s="183">
        <f t="shared" si="240"/>
        <v>0</v>
      </c>
      <c r="C1971" s="265"/>
      <c r="D1971" s="266"/>
      <c r="E1971" s="267"/>
      <c r="F1971" s="268"/>
      <c r="G1971" s="184">
        <f t="shared" si="241"/>
        <v>0</v>
      </c>
    </row>
    <row r="1972" spans="1:7" ht="20.100000000000001" customHeight="1" x14ac:dyDescent="0.2">
      <c r="A1972" s="264"/>
      <c r="B1972" s="183">
        <f t="shared" si="240"/>
        <v>0</v>
      </c>
      <c r="C1972" s="265"/>
      <c r="D1972" s="266"/>
      <c r="E1972" s="267"/>
      <c r="F1972" s="268"/>
      <c r="G1972" s="184">
        <f t="shared" si="241"/>
        <v>0</v>
      </c>
    </row>
    <row r="1973" spans="1:7" ht="20.100000000000001" customHeight="1" x14ac:dyDescent="0.2">
      <c r="A1973" s="264"/>
      <c r="B1973" s="183">
        <f t="shared" si="240"/>
        <v>0</v>
      </c>
      <c r="C1973" s="265"/>
      <c r="D1973" s="266"/>
      <c r="E1973" s="267"/>
      <c r="F1973" s="268"/>
      <c r="G1973" s="184">
        <f t="shared" si="241"/>
        <v>0</v>
      </c>
    </row>
    <row r="1974" spans="1:7" ht="20.100000000000001" customHeight="1" x14ac:dyDescent="0.2">
      <c r="A1974" s="185"/>
      <c r="B1974" s="171"/>
      <c r="C1974" s="171"/>
      <c r="D1974" s="166"/>
      <c r="E1974" s="167"/>
      <c r="F1974" s="186" t="s">
        <v>38</v>
      </c>
      <c r="G1974" s="187">
        <f>SUBTOTAL(9,G1962:G1973)</f>
        <v>0</v>
      </c>
    </row>
    <row r="1975" spans="1:7" ht="20.100000000000001" customHeight="1" x14ac:dyDescent="0.2">
      <c r="A1975" s="185"/>
      <c r="B1975" s="171"/>
      <c r="C1975" s="188" t="s">
        <v>826</v>
      </c>
      <c r="D1975" s="166"/>
      <c r="E1975" s="167"/>
      <c r="F1975" s="168"/>
      <c r="G1975" s="189"/>
    </row>
    <row r="1976" spans="1:7" ht="20.100000000000001" customHeight="1" x14ac:dyDescent="0.2">
      <c r="A1976" s="264"/>
      <c r="B1976" s="183">
        <f t="shared" ref="B1976:B1985" si="242">IF(A1976=0,0,VLOOKUP(A1976,Tabla_Indices,2,FALSE))</f>
        <v>0</v>
      </c>
      <c r="C1976" s="271"/>
      <c r="D1976" s="266"/>
      <c r="E1976" s="267"/>
      <c r="F1976" s="268"/>
      <c r="G1976" s="184">
        <f>ROUND(E1976*F1976,2)</f>
        <v>0</v>
      </c>
    </row>
    <row r="1977" spans="1:7" ht="20.100000000000001" customHeight="1" x14ac:dyDescent="0.2">
      <c r="A1977" s="264"/>
      <c r="B1977" s="183">
        <f t="shared" si="242"/>
        <v>0</v>
      </c>
      <c r="C1977" s="265"/>
      <c r="D1977" s="266"/>
      <c r="E1977" s="267"/>
      <c r="F1977" s="268"/>
      <c r="G1977" s="184">
        <f>ROUND(E1977*F1977,2)</f>
        <v>0</v>
      </c>
    </row>
    <row r="1978" spans="1:7" ht="20.100000000000001" customHeight="1" x14ac:dyDescent="0.2">
      <c r="A1978" s="264"/>
      <c r="B1978" s="183">
        <f t="shared" si="242"/>
        <v>0</v>
      </c>
      <c r="C1978" s="265"/>
      <c r="D1978" s="266"/>
      <c r="E1978" s="267"/>
      <c r="F1978" s="268"/>
      <c r="G1978" s="184">
        <f t="shared" ref="G1978:G1985" si="243">ROUND(E1978*F1978,2)</f>
        <v>0</v>
      </c>
    </row>
    <row r="1979" spans="1:7" ht="20.100000000000001" customHeight="1" x14ac:dyDescent="0.2">
      <c r="A1979" s="264"/>
      <c r="B1979" s="183">
        <f t="shared" si="242"/>
        <v>0</v>
      </c>
      <c r="C1979" s="265"/>
      <c r="D1979" s="266"/>
      <c r="E1979" s="267"/>
      <c r="F1979" s="268"/>
      <c r="G1979" s="184">
        <f t="shared" si="243"/>
        <v>0</v>
      </c>
    </row>
    <row r="1980" spans="1:7" ht="20.100000000000001" customHeight="1" x14ac:dyDescent="0.2">
      <c r="A1980" s="264"/>
      <c r="B1980" s="183">
        <f t="shared" si="242"/>
        <v>0</v>
      </c>
      <c r="C1980" s="265"/>
      <c r="D1980" s="266"/>
      <c r="E1980" s="267"/>
      <c r="F1980" s="268"/>
      <c r="G1980" s="184">
        <f t="shared" si="243"/>
        <v>0</v>
      </c>
    </row>
    <row r="1981" spans="1:7" ht="20.100000000000001" customHeight="1" x14ac:dyDescent="0.2">
      <c r="A1981" s="264"/>
      <c r="B1981" s="183">
        <f t="shared" si="242"/>
        <v>0</v>
      </c>
      <c r="C1981" s="265"/>
      <c r="D1981" s="266"/>
      <c r="E1981" s="267"/>
      <c r="F1981" s="268"/>
      <c r="G1981" s="184">
        <f t="shared" si="243"/>
        <v>0</v>
      </c>
    </row>
    <row r="1982" spans="1:7" ht="20.100000000000001" customHeight="1" x14ac:dyDescent="0.2">
      <c r="A1982" s="264"/>
      <c r="B1982" s="183">
        <f t="shared" si="242"/>
        <v>0</v>
      </c>
      <c r="C1982" s="265"/>
      <c r="D1982" s="266"/>
      <c r="E1982" s="267"/>
      <c r="F1982" s="268"/>
      <c r="G1982" s="184">
        <f t="shared" si="243"/>
        <v>0</v>
      </c>
    </row>
    <row r="1983" spans="1:7" ht="20.100000000000001" customHeight="1" x14ac:dyDescent="0.2">
      <c r="A1983" s="264"/>
      <c r="B1983" s="183">
        <f t="shared" si="242"/>
        <v>0</v>
      </c>
      <c r="C1983" s="265"/>
      <c r="D1983" s="266"/>
      <c r="E1983" s="267"/>
      <c r="F1983" s="268"/>
      <c r="G1983" s="184">
        <f t="shared" si="243"/>
        <v>0</v>
      </c>
    </row>
    <row r="1984" spans="1:7" ht="20.100000000000001" customHeight="1" x14ac:dyDescent="0.2">
      <c r="A1984" s="264"/>
      <c r="B1984" s="183">
        <f t="shared" si="242"/>
        <v>0</v>
      </c>
      <c r="C1984" s="265"/>
      <c r="D1984" s="266"/>
      <c r="E1984" s="267"/>
      <c r="F1984" s="268"/>
      <c r="G1984" s="184">
        <f t="shared" si="243"/>
        <v>0</v>
      </c>
    </row>
    <row r="1985" spans="1:7" ht="20.100000000000001" customHeight="1" x14ac:dyDescent="0.2">
      <c r="A1985" s="264"/>
      <c r="B1985" s="183">
        <f t="shared" si="242"/>
        <v>0</v>
      </c>
      <c r="C1985" s="265"/>
      <c r="D1985" s="266"/>
      <c r="E1985" s="267"/>
      <c r="F1985" s="268"/>
      <c r="G1985" s="184">
        <f t="shared" si="243"/>
        <v>0</v>
      </c>
    </row>
    <row r="1986" spans="1:7" ht="20.100000000000001" customHeight="1" x14ac:dyDescent="0.2">
      <c r="A1986" s="185"/>
      <c r="B1986" s="171"/>
      <c r="C1986" s="171"/>
      <c r="D1986" s="166"/>
      <c r="E1986" s="167"/>
      <c r="F1986" s="186" t="s">
        <v>39</v>
      </c>
      <c r="G1986" s="187">
        <f>SUBTOTAL(9,G1976:G1985)</f>
        <v>0</v>
      </c>
    </row>
    <row r="1987" spans="1:7" ht="20.100000000000001" customHeight="1" x14ac:dyDescent="0.2">
      <c r="A1987" s="185"/>
      <c r="B1987" s="171"/>
      <c r="C1987" s="188" t="s">
        <v>827</v>
      </c>
      <c r="D1987" s="166"/>
      <c r="E1987" s="167"/>
      <c r="F1987" s="171"/>
      <c r="G1987" s="189"/>
    </row>
    <row r="1988" spans="1:7" ht="20.100000000000001" customHeight="1" x14ac:dyDescent="0.2">
      <c r="A1988" s="264"/>
      <c r="B1988" s="183">
        <f t="shared" ref="B1988:B1996" si="244">IF(A1988=0,0,VLOOKUP(A1988,Tabla_Indices,2,FALSE))</f>
        <v>0</v>
      </c>
      <c r="C1988" s="265"/>
      <c r="D1988" s="266"/>
      <c r="E1988" s="267"/>
      <c r="F1988" s="272"/>
      <c r="G1988" s="190">
        <f>ROUND(E1988*F1988,2)</f>
        <v>0</v>
      </c>
    </row>
    <row r="1989" spans="1:7" ht="20.100000000000001" customHeight="1" x14ac:dyDescent="0.2">
      <c r="A1989" s="264"/>
      <c r="B1989" s="183">
        <f t="shared" si="244"/>
        <v>0</v>
      </c>
      <c r="C1989" s="271"/>
      <c r="D1989" s="266"/>
      <c r="E1989" s="267"/>
      <c r="F1989" s="268"/>
      <c r="G1989" s="190">
        <f>ROUND(E1989*F1989,2)</f>
        <v>0</v>
      </c>
    </row>
    <row r="1990" spans="1:7" ht="20.100000000000001" customHeight="1" x14ac:dyDescent="0.2">
      <c r="A1990" s="264"/>
      <c r="B1990" s="183">
        <f t="shared" si="244"/>
        <v>0</v>
      </c>
      <c r="C1990" s="273"/>
      <c r="D1990" s="266"/>
      <c r="E1990" s="267"/>
      <c r="F1990" s="268"/>
      <c r="G1990" s="190">
        <f>ROUND(E1990*F1990,2)</f>
        <v>0</v>
      </c>
    </row>
    <row r="1991" spans="1:7" ht="20.100000000000001" customHeight="1" x14ac:dyDescent="0.2">
      <c r="A1991" s="264"/>
      <c r="B1991" s="183">
        <f t="shared" si="244"/>
        <v>0</v>
      </c>
      <c r="C1991" s="273"/>
      <c r="D1991" s="266"/>
      <c r="E1991" s="267"/>
      <c r="F1991" s="268"/>
      <c r="G1991" s="190">
        <f>ROUND(E1991*F1991,2)</f>
        <v>0</v>
      </c>
    </row>
    <row r="1992" spans="1:7" ht="20.100000000000001" customHeight="1" x14ac:dyDescent="0.2">
      <c r="A1992" s="264"/>
      <c r="B1992" s="183">
        <f t="shared" si="244"/>
        <v>0</v>
      </c>
      <c r="C1992" s="273"/>
      <c r="D1992" s="266"/>
      <c r="E1992" s="267"/>
      <c r="F1992" s="268"/>
      <c r="G1992" s="190">
        <f t="shared" ref="G1992:G1996" si="245">ROUND(E1992*F1992,2)</f>
        <v>0</v>
      </c>
    </row>
    <row r="1993" spans="1:7" ht="20.100000000000001" customHeight="1" x14ac:dyDescent="0.2">
      <c r="A1993" s="264"/>
      <c r="B1993" s="183">
        <f t="shared" si="244"/>
        <v>0</v>
      </c>
      <c r="C1993" s="273"/>
      <c r="D1993" s="266"/>
      <c r="E1993" s="267"/>
      <c r="F1993" s="268"/>
      <c r="G1993" s="190">
        <f t="shared" si="245"/>
        <v>0</v>
      </c>
    </row>
    <row r="1994" spans="1:7" ht="20.100000000000001" customHeight="1" x14ac:dyDescent="0.2">
      <c r="A1994" s="264"/>
      <c r="B1994" s="183">
        <f t="shared" si="244"/>
        <v>0</v>
      </c>
      <c r="C1994" s="265"/>
      <c r="D1994" s="266"/>
      <c r="E1994" s="267"/>
      <c r="F1994" s="268"/>
      <c r="G1994" s="190">
        <f t="shared" si="245"/>
        <v>0</v>
      </c>
    </row>
    <row r="1995" spans="1:7" ht="20.100000000000001" customHeight="1" x14ac:dyDescent="0.2">
      <c r="A1995" s="264"/>
      <c r="B1995" s="183">
        <f t="shared" si="244"/>
        <v>0</v>
      </c>
      <c r="C1995" s="265"/>
      <c r="D1995" s="266"/>
      <c r="E1995" s="267"/>
      <c r="F1995" s="268"/>
      <c r="G1995" s="190">
        <f t="shared" si="245"/>
        <v>0</v>
      </c>
    </row>
    <row r="1996" spans="1:7" ht="20.100000000000001" customHeight="1" x14ac:dyDescent="0.2">
      <c r="A1996" s="264"/>
      <c r="B1996" s="183">
        <f t="shared" si="244"/>
        <v>0</v>
      </c>
      <c r="C1996" s="265"/>
      <c r="D1996" s="266"/>
      <c r="E1996" s="267"/>
      <c r="F1996" s="268"/>
      <c r="G1996" s="190">
        <f t="shared" si="245"/>
        <v>0</v>
      </c>
    </row>
    <row r="1997" spans="1:7" ht="20.100000000000001" customHeight="1" x14ac:dyDescent="0.2">
      <c r="A1997" s="245"/>
      <c r="B1997" s="166"/>
      <c r="C1997" s="171"/>
      <c r="D1997" s="166"/>
      <c r="E1997" s="167"/>
      <c r="F1997" s="186" t="s">
        <v>40</v>
      </c>
      <c r="G1997" s="187">
        <f>SUBTOTAL(9,G1988:G1996)</f>
        <v>0</v>
      </c>
    </row>
    <row r="1998" spans="1:7" ht="20.100000000000001" customHeight="1" thickBot="1" x14ac:dyDescent="0.25">
      <c r="A1998" s="192"/>
      <c r="B1998" s="193"/>
      <c r="C1998" s="194"/>
      <c r="D1998" s="193"/>
      <c r="E1998" s="195"/>
      <c r="F1998" s="196"/>
      <c r="G1998" s="197"/>
    </row>
    <row r="1999" spans="1:7" ht="20.100000000000001" customHeight="1" thickBot="1" x14ac:dyDescent="0.25">
      <c r="A1999" s="246" t="str">
        <f>B1957</f>
        <v>17-4</v>
      </c>
      <c r="B1999" s="244" t="str">
        <f>C1957</f>
        <v>Esmalte sintético sobre carpintería madera</v>
      </c>
      <c r="C1999" s="198"/>
      <c r="D1999" s="198" t="s">
        <v>41</v>
      </c>
      <c r="E1999" s="199"/>
      <c r="F1999" s="200" t="s">
        <v>42</v>
      </c>
      <c r="G1999" s="201">
        <f>SUBTOTAL(9,G1962:G1998)</f>
        <v>0</v>
      </c>
    </row>
    <row r="2000" spans="1:7" ht="20.100000000000001" customHeight="1" thickTop="1" thickBot="1" x14ac:dyDescent="0.25"/>
    <row r="2001" spans="1:7" ht="20.100000000000001" customHeight="1" thickTop="1" x14ac:dyDescent="0.2">
      <c r="A2001" s="338" t="s">
        <v>44</v>
      </c>
      <c r="B2001" s="339"/>
      <c r="C2001" s="339"/>
      <c r="D2001" s="339"/>
      <c r="E2001" s="339"/>
      <c r="F2001" s="339"/>
      <c r="G2001" s="340"/>
    </row>
    <row r="2002" spans="1:7" ht="20.100000000000001" customHeight="1" x14ac:dyDescent="0.2">
      <c r="A2002" s="156" t="s">
        <v>823</v>
      </c>
      <c r="B2002" s="157" t="str">
        <f>Comitente</f>
        <v>DIRECCIÓN ARQUITECTURA</v>
      </c>
      <c r="C2002" s="158"/>
      <c r="D2002" s="159"/>
      <c r="E2002" s="159"/>
      <c r="F2002" s="160"/>
      <c r="G2002" s="161"/>
    </row>
    <row r="2003" spans="1:7" ht="20.100000000000001" customHeight="1" x14ac:dyDescent="0.2">
      <c r="A2003" s="156" t="s">
        <v>824</v>
      </c>
      <c r="B2003" s="157">
        <f>Contratista</f>
        <v>0</v>
      </c>
      <c r="C2003" s="162"/>
      <c r="D2003" s="162"/>
      <c r="E2003" s="162"/>
      <c r="F2003" s="157"/>
      <c r="G2003" s="163"/>
    </row>
    <row r="2004" spans="1:7" ht="20.100000000000001" customHeight="1" x14ac:dyDescent="0.2">
      <c r="A2004" s="156" t="s">
        <v>31</v>
      </c>
      <c r="B2004" s="157" t="str">
        <f>Obra</f>
        <v>ESCUELA DE CINE</v>
      </c>
      <c r="C2004" s="162"/>
      <c r="D2004" s="162"/>
      <c r="E2004" s="162"/>
      <c r="F2004" s="157" t="s">
        <v>45</v>
      </c>
      <c r="G2004" s="163">
        <f>Fecha_Base</f>
        <v>42969</v>
      </c>
    </row>
    <row r="2005" spans="1:7" ht="20.100000000000001" customHeight="1" x14ac:dyDescent="0.2">
      <c r="A2005" s="164" t="s">
        <v>822</v>
      </c>
      <c r="B2005" s="165" t="str">
        <f>Ubicación</f>
        <v>CALLE 25 DE MAYO</v>
      </c>
      <c r="C2005" s="165"/>
      <c r="D2005" s="166"/>
      <c r="E2005" s="167"/>
      <c r="F2005" s="168"/>
      <c r="G2005" s="169"/>
    </row>
    <row r="2006" spans="1:7" ht="20.100000000000001" customHeight="1" x14ac:dyDescent="0.2">
      <c r="A2006" s="164" t="s">
        <v>46</v>
      </c>
      <c r="B2006" s="274">
        <v>17</v>
      </c>
      <c r="C2006" s="171" t="str">
        <f>IF(B2006="","",VLOOKUP(B2006,Computo_Presupuesto,2,FALSE))</f>
        <v>PINTURAS</v>
      </c>
      <c r="D2006" s="172"/>
      <c r="E2006" s="167"/>
      <c r="F2006" s="168"/>
      <c r="G2006" s="169"/>
    </row>
    <row r="2007" spans="1:7" ht="20.100000000000001" customHeight="1" x14ac:dyDescent="0.2">
      <c r="A2007" s="164" t="s">
        <v>32</v>
      </c>
      <c r="B2007" s="250" t="s">
        <v>1627</v>
      </c>
      <c r="C2007" s="171" t="str">
        <f>IF(B2007=0,"",VLOOKUP(B2007,Computo_Presupuesto,2,FALSE))</f>
        <v>Esmalte sintético sobre carpintería metálica y herrería</v>
      </c>
      <c r="D2007" s="166"/>
      <c r="E2007" s="167"/>
      <c r="F2007" s="165" t="s">
        <v>33</v>
      </c>
      <c r="G2007" s="173" t="str">
        <f>IF(B2007=0,"",VLOOKUP(B2007,Computo_Presupuesto,4,FALSE))</f>
        <v>m2</v>
      </c>
    </row>
    <row r="2008" spans="1:7" ht="20.100000000000001" customHeight="1" x14ac:dyDescent="0.2">
      <c r="A2008" s="164"/>
      <c r="B2008" s="165"/>
      <c r="C2008" s="171"/>
      <c r="D2008" s="166"/>
      <c r="E2008" s="167"/>
      <c r="F2008" s="171"/>
      <c r="G2008" s="174"/>
    </row>
    <row r="2009" spans="1:7" ht="20.100000000000001" customHeight="1" x14ac:dyDescent="0.2">
      <c r="A2009" s="341" t="s">
        <v>685</v>
      </c>
      <c r="B2009" s="342"/>
      <c r="C2009" s="343" t="s">
        <v>0</v>
      </c>
      <c r="D2009" s="343" t="s">
        <v>34</v>
      </c>
      <c r="E2009" s="344" t="s">
        <v>35</v>
      </c>
      <c r="F2009" s="345" t="s">
        <v>36</v>
      </c>
      <c r="G2009" s="346" t="s">
        <v>37</v>
      </c>
    </row>
    <row r="2010" spans="1:7" ht="20.100000000000001" customHeight="1" x14ac:dyDescent="0.2">
      <c r="A2010" s="175" t="s">
        <v>686</v>
      </c>
      <c r="B2010" s="176" t="s">
        <v>687</v>
      </c>
      <c r="C2010" s="343"/>
      <c r="D2010" s="343"/>
      <c r="E2010" s="344"/>
      <c r="F2010" s="345"/>
      <c r="G2010" s="346"/>
    </row>
    <row r="2011" spans="1:7" ht="20.100000000000001" customHeight="1" x14ac:dyDescent="0.2">
      <c r="A2011" s="263"/>
      <c r="B2011" s="177"/>
      <c r="C2011" s="178" t="s">
        <v>825</v>
      </c>
      <c r="D2011" s="179"/>
      <c r="E2011" s="180"/>
      <c r="F2011" s="181"/>
      <c r="G2011" s="182"/>
    </row>
    <row r="2012" spans="1:7" ht="20.100000000000001" customHeight="1" x14ac:dyDescent="0.2">
      <c r="A2012" s="264"/>
      <c r="B2012" s="183">
        <f t="shared" ref="B2012:B2023" si="246">IF(A2012=0,0,VLOOKUP(A2012,Tabla_Indices,2,FALSE))</f>
        <v>0</v>
      </c>
      <c r="C2012" s="265"/>
      <c r="D2012" s="266"/>
      <c r="E2012" s="267"/>
      <c r="F2012" s="268"/>
      <c r="G2012" s="184">
        <f>ROUND(E2012*F2012,2)</f>
        <v>0</v>
      </c>
    </row>
    <row r="2013" spans="1:7" ht="20.100000000000001" customHeight="1" x14ac:dyDescent="0.2">
      <c r="A2013" s="269"/>
      <c r="B2013" s="183">
        <f t="shared" si="246"/>
        <v>0</v>
      </c>
      <c r="C2013" s="265"/>
      <c r="D2013" s="266"/>
      <c r="E2013" s="267"/>
      <c r="F2013" s="268"/>
      <c r="G2013" s="184">
        <f t="shared" ref="G2013:G2023" si="247">ROUND(E2013*F2013,2)</f>
        <v>0</v>
      </c>
    </row>
    <row r="2014" spans="1:7" ht="20.100000000000001" customHeight="1" x14ac:dyDescent="0.2">
      <c r="A2014" s="264"/>
      <c r="B2014" s="183">
        <f t="shared" si="246"/>
        <v>0</v>
      </c>
      <c r="C2014" s="265"/>
      <c r="D2014" s="266"/>
      <c r="E2014" s="267"/>
      <c r="F2014" s="268"/>
      <c r="G2014" s="184">
        <f t="shared" si="247"/>
        <v>0</v>
      </c>
    </row>
    <row r="2015" spans="1:7" ht="20.100000000000001" customHeight="1" x14ac:dyDescent="0.2">
      <c r="A2015" s="264"/>
      <c r="B2015" s="183">
        <f t="shared" si="246"/>
        <v>0</v>
      </c>
      <c r="C2015" s="265"/>
      <c r="D2015" s="266"/>
      <c r="E2015" s="267"/>
      <c r="F2015" s="268"/>
      <c r="G2015" s="184">
        <f t="shared" si="247"/>
        <v>0</v>
      </c>
    </row>
    <row r="2016" spans="1:7" ht="20.100000000000001" customHeight="1" x14ac:dyDescent="0.2">
      <c r="A2016" s="264"/>
      <c r="B2016" s="183">
        <f t="shared" si="246"/>
        <v>0</v>
      </c>
      <c r="C2016" s="265"/>
      <c r="D2016" s="266"/>
      <c r="E2016" s="270"/>
      <c r="F2016" s="268"/>
      <c r="G2016" s="184">
        <f t="shared" si="247"/>
        <v>0</v>
      </c>
    </row>
    <row r="2017" spans="1:7" ht="20.100000000000001" customHeight="1" x14ac:dyDescent="0.2">
      <c r="A2017" s="264"/>
      <c r="B2017" s="183">
        <f t="shared" si="246"/>
        <v>0</v>
      </c>
      <c r="C2017" s="265"/>
      <c r="D2017" s="266"/>
      <c r="E2017" s="270"/>
      <c r="F2017" s="268"/>
      <c r="G2017" s="184">
        <f t="shared" si="247"/>
        <v>0</v>
      </c>
    </row>
    <row r="2018" spans="1:7" ht="20.100000000000001" customHeight="1" x14ac:dyDescent="0.2">
      <c r="A2018" s="264"/>
      <c r="B2018" s="183">
        <f t="shared" si="246"/>
        <v>0</v>
      </c>
      <c r="C2018" s="265"/>
      <c r="D2018" s="266"/>
      <c r="E2018" s="267"/>
      <c r="F2018" s="268"/>
      <c r="G2018" s="184">
        <f t="shared" si="247"/>
        <v>0</v>
      </c>
    </row>
    <row r="2019" spans="1:7" ht="20.100000000000001" customHeight="1" x14ac:dyDescent="0.2">
      <c r="A2019" s="264"/>
      <c r="B2019" s="183">
        <f t="shared" si="246"/>
        <v>0</v>
      </c>
      <c r="C2019" s="265"/>
      <c r="D2019" s="266"/>
      <c r="E2019" s="267"/>
      <c r="F2019" s="268"/>
      <c r="G2019" s="184">
        <f t="shared" si="247"/>
        <v>0</v>
      </c>
    </row>
    <row r="2020" spans="1:7" ht="20.100000000000001" customHeight="1" x14ac:dyDescent="0.2">
      <c r="A2020" s="264"/>
      <c r="B2020" s="183">
        <f t="shared" si="246"/>
        <v>0</v>
      </c>
      <c r="C2020" s="265"/>
      <c r="D2020" s="266"/>
      <c r="E2020" s="267"/>
      <c r="F2020" s="268"/>
      <c r="G2020" s="184">
        <f t="shared" si="247"/>
        <v>0</v>
      </c>
    </row>
    <row r="2021" spans="1:7" ht="20.100000000000001" customHeight="1" x14ac:dyDescent="0.2">
      <c r="A2021" s="264"/>
      <c r="B2021" s="183">
        <f t="shared" si="246"/>
        <v>0</v>
      </c>
      <c r="C2021" s="265"/>
      <c r="D2021" s="266"/>
      <c r="E2021" s="267"/>
      <c r="F2021" s="268"/>
      <c r="G2021" s="184">
        <f t="shared" si="247"/>
        <v>0</v>
      </c>
    </row>
    <row r="2022" spans="1:7" ht="20.100000000000001" customHeight="1" x14ac:dyDescent="0.2">
      <c r="A2022" s="264"/>
      <c r="B2022" s="183">
        <f t="shared" si="246"/>
        <v>0</v>
      </c>
      <c r="C2022" s="265"/>
      <c r="D2022" s="266"/>
      <c r="E2022" s="267"/>
      <c r="F2022" s="268"/>
      <c r="G2022" s="184">
        <f t="shared" si="247"/>
        <v>0</v>
      </c>
    </row>
    <row r="2023" spans="1:7" ht="20.100000000000001" customHeight="1" x14ac:dyDescent="0.2">
      <c r="A2023" s="264"/>
      <c r="B2023" s="183">
        <f t="shared" si="246"/>
        <v>0</v>
      </c>
      <c r="C2023" s="265"/>
      <c r="D2023" s="266"/>
      <c r="E2023" s="267"/>
      <c r="F2023" s="268"/>
      <c r="G2023" s="184">
        <f t="shared" si="247"/>
        <v>0</v>
      </c>
    </row>
    <row r="2024" spans="1:7" ht="20.100000000000001" customHeight="1" x14ac:dyDescent="0.2">
      <c r="A2024" s="185"/>
      <c r="B2024" s="171"/>
      <c r="C2024" s="171"/>
      <c r="D2024" s="166"/>
      <c r="E2024" s="167"/>
      <c r="F2024" s="186" t="s">
        <v>38</v>
      </c>
      <c r="G2024" s="187">
        <f>SUBTOTAL(9,G2012:G2023)</f>
        <v>0</v>
      </c>
    </row>
    <row r="2025" spans="1:7" ht="20.100000000000001" customHeight="1" x14ac:dyDescent="0.2">
      <c r="A2025" s="185"/>
      <c r="B2025" s="171"/>
      <c r="C2025" s="188" t="s">
        <v>826</v>
      </c>
      <c r="D2025" s="166"/>
      <c r="E2025" s="167"/>
      <c r="F2025" s="168"/>
      <c r="G2025" s="189"/>
    </row>
    <row r="2026" spans="1:7" ht="20.100000000000001" customHeight="1" x14ac:dyDescent="0.2">
      <c r="A2026" s="264"/>
      <c r="B2026" s="183">
        <f t="shared" ref="B2026:B2035" si="248">IF(A2026=0,0,VLOOKUP(A2026,Tabla_Indices,2,FALSE))</f>
        <v>0</v>
      </c>
      <c r="C2026" s="271"/>
      <c r="D2026" s="266"/>
      <c r="E2026" s="267"/>
      <c r="F2026" s="268"/>
      <c r="G2026" s="184">
        <f>ROUND(E2026*F2026,2)</f>
        <v>0</v>
      </c>
    </row>
    <row r="2027" spans="1:7" ht="20.100000000000001" customHeight="1" x14ac:dyDescent="0.2">
      <c r="A2027" s="264"/>
      <c r="B2027" s="183">
        <f t="shared" si="248"/>
        <v>0</v>
      </c>
      <c r="C2027" s="265"/>
      <c r="D2027" s="266"/>
      <c r="E2027" s="267"/>
      <c r="F2027" s="268"/>
      <c r="G2027" s="184">
        <f>ROUND(E2027*F2027,2)</f>
        <v>0</v>
      </c>
    </row>
    <row r="2028" spans="1:7" ht="20.100000000000001" customHeight="1" x14ac:dyDescent="0.2">
      <c r="A2028" s="264"/>
      <c r="B2028" s="183">
        <f t="shared" si="248"/>
        <v>0</v>
      </c>
      <c r="C2028" s="265"/>
      <c r="D2028" s="266"/>
      <c r="E2028" s="267"/>
      <c r="F2028" s="268"/>
      <c r="G2028" s="184">
        <f t="shared" ref="G2028:G2035" si="249">ROUND(E2028*F2028,2)</f>
        <v>0</v>
      </c>
    </row>
    <row r="2029" spans="1:7" ht="20.100000000000001" customHeight="1" x14ac:dyDescent="0.2">
      <c r="A2029" s="264"/>
      <c r="B2029" s="183">
        <f t="shared" si="248"/>
        <v>0</v>
      </c>
      <c r="C2029" s="265"/>
      <c r="D2029" s="266"/>
      <c r="E2029" s="267"/>
      <c r="F2029" s="268"/>
      <c r="G2029" s="184">
        <f t="shared" si="249"/>
        <v>0</v>
      </c>
    </row>
    <row r="2030" spans="1:7" ht="20.100000000000001" customHeight="1" x14ac:dyDescent="0.2">
      <c r="A2030" s="264"/>
      <c r="B2030" s="183">
        <f t="shared" si="248"/>
        <v>0</v>
      </c>
      <c r="C2030" s="265"/>
      <c r="D2030" s="266"/>
      <c r="E2030" s="267"/>
      <c r="F2030" s="268"/>
      <c r="G2030" s="184">
        <f t="shared" si="249"/>
        <v>0</v>
      </c>
    </row>
    <row r="2031" spans="1:7" ht="20.100000000000001" customHeight="1" x14ac:dyDescent="0.2">
      <c r="A2031" s="264"/>
      <c r="B2031" s="183">
        <f t="shared" si="248"/>
        <v>0</v>
      </c>
      <c r="C2031" s="265"/>
      <c r="D2031" s="266"/>
      <c r="E2031" s="267"/>
      <c r="F2031" s="268"/>
      <c r="G2031" s="184">
        <f t="shared" si="249"/>
        <v>0</v>
      </c>
    </row>
    <row r="2032" spans="1:7" ht="20.100000000000001" customHeight="1" x14ac:dyDescent="0.2">
      <c r="A2032" s="264"/>
      <c r="B2032" s="183">
        <f t="shared" si="248"/>
        <v>0</v>
      </c>
      <c r="C2032" s="265"/>
      <c r="D2032" s="266"/>
      <c r="E2032" s="267"/>
      <c r="F2032" s="268"/>
      <c r="G2032" s="184">
        <f t="shared" si="249"/>
        <v>0</v>
      </c>
    </row>
    <row r="2033" spans="1:7" ht="20.100000000000001" customHeight="1" x14ac:dyDescent="0.2">
      <c r="A2033" s="264"/>
      <c r="B2033" s="183">
        <f t="shared" si="248"/>
        <v>0</v>
      </c>
      <c r="C2033" s="265"/>
      <c r="D2033" s="266"/>
      <c r="E2033" s="267"/>
      <c r="F2033" s="268"/>
      <c r="G2033" s="184">
        <f t="shared" si="249"/>
        <v>0</v>
      </c>
    </row>
    <row r="2034" spans="1:7" ht="20.100000000000001" customHeight="1" x14ac:dyDescent="0.2">
      <c r="A2034" s="264"/>
      <c r="B2034" s="183">
        <f t="shared" si="248"/>
        <v>0</v>
      </c>
      <c r="C2034" s="265"/>
      <c r="D2034" s="266"/>
      <c r="E2034" s="267"/>
      <c r="F2034" s="268"/>
      <c r="G2034" s="184">
        <f t="shared" si="249"/>
        <v>0</v>
      </c>
    </row>
    <row r="2035" spans="1:7" ht="20.100000000000001" customHeight="1" x14ac:dyDescent="0.2">
      <c r="A2035" s="264"/>
      <c r="B2035" s="183">
        <f t="shared" si="248"/>
        <v>0</v>
      </c>
      <c r="C2035" s="265"/>
      <c r="D2035" s="266"/>
      <c r="E2035" s="267"/>
      <c r="F2035" s="268"/>
      <c r="G2035" s="184">
        <f t="shared" si="249"/>
        <v>0</v>
      </c>
    </row>
    <row r="2036" spans="1:7" ht="20.100000000000001" customHeight="1" x14ac:dyDescent="0.2">
      <c r="A2036" s="185"/>
      <c r="B2036" s="171"/>
      <c r="C2036" s="171"/>
      <c r="D2036" s="166"/>
      <c r="E2036" s="167"/>
      <c r="F2036" s="186" t="s">
        <v>39</v>
      </c>
      <c r="G2036" s="187">
        <f>SUBTOTAL(9,G2026:G2035)</f>
        <v>0</v>
      </c>
    </row>
    <row r="2037" spans="1:7" ht="20.100000000000001" customHeight="1" x14ac:dyDescent="0.2">
      <c r="A2037" s="185"/>
      <c r="B2037" s="171"/>
      <c r="C2037" s="188" t="s">
        <v>827</v>
      </c>
      <c r="D2037" s="166"/>
      <c r="E2037" s="167"/>
      <c r="F2037" s="171"/>
      <c r="G2037" s="189"/>
    </row>
    <row r="2038" spans="1:7" ht="20.100000000000001" customHeight="1" x14ac:dyDescent="0.2">
      <c r="A2038" s="264"/>
      <c r="B2038" s="183">
        <f t="shared" ref="B2038:B2046" si="250">IF(A2038=0,0,VLOOKUP(A2038,Tabla_Indices,2,FALSE))</f>
        <v>0</v>
      </c>
      <c r="C2038" s="265"/>
      <c r="D2038" s="266"/>
      <c r="E2038" s="267"/>
      <c r="F2038" s="272"/>
      <c r="G2038" s="190">
        <f>ROUND(E2038*F2038,2)</f>
        <v>0</v>
      </c>
    </row>
    <row r="2039" spans="1:7" ht="20.100000000000001" customHeight="1" x14ac:dyDescent="0.2">
      <c r="A2039" s="264"/>
      <c r="B2039" s="183">
        <f t="shared" si="250"/>
        <v>0</v>
      </c>
      <c r="C2039" s="271"/>
      <c r="D2039" s="266"/>
      <c r="E2039" s="267"/>
      <c r="F2039" s="268"/>
      <c r="G2039" s="190">
        <f>ROUND(E2039*F2039,2)</f>
        <v>0</v>
      </c>
    </row>
    <row r="2040" spans="1:7" ht="20.100000000000001" customHeight="1" x14ac:dyDescent="0.2">
      <c r="A2040" s="264"/>
      <c r="B2040" s="183">
        <f t="shared" si="250"/>
        <v>0</v>
      </c>
      <c r="C2040" s="273"/>
      <c r="D2040" s="266"/>
      <c r="E2040" s="267"/>
      <c r="F2040" s="268"/>
      <c r="G2040" s="190">
        <f>ROUND(E2040*F2040,2)</f>
        <v>0</v>
      </c>
    </row>
    <row r="2041" spans="1:7" ht="20.100000000000001" customHeight="1" x14ac:dyDescent="0.2">
      <c r="A2041" s="264"/>
      <c r="B2041" s="183">
        <f t="shared" si="250"/>
        <v>0</v>
      </c>
      <c r="C2041" s="273"/>
      <c r="D2041" s="266"/>
      <c r="E2041" s="267"/>
      <c r="F2041" s="268"/>
      <c r="G2041" s="190">
        <f>ROUND(E2041*F2041,2)</f>
        <v>0</v>
      </c>
    </row>
    <row r="2042" spans="1:7" ht="20.100000000000001" customHeight="1" x14ac:dyDescent="0.2">
      <c r="A2042" s="264"/>
      <c r="B2042" s="183">
        <f t="shared" si="250"/>
        <v>0</v>
      </c>
      <c r="C2042" s="273"/>
      <c r="D2042" s="266"/>
      <c r="E2042" s="267"/>
      <c r="F2042" s="268"/>
      <c r="G2042" s="190">
        <f t="shared" ref="G2042:G2046" si="251">ROUND(E2042*F2042,2)</f>
        <v>0</v>
      </c>
    </row>
    <row r="2043" spans="1:7" ht="20.100000000000001" customHeight="1" x14ac:dyDescent="0.2">
      <c r="A2043" s="264"/>
      <c r="B2043" s="183">
        <f t="shared" si="250"/>
        <v>0</v>
      </c>
      <c r="C2043" s="273"/>
      <c r="D2043" s="266"/>
      <c r="E2043" s="267"/>
      <c r="F2043" s="268"/>
      <c r="G2043" s="190">
        <f t="shared" si="251"/>
        <v>0</v>
      </c>
    </row>
    <row r="2044" spans="1:7" ht="20.100000000000001" customHeight="1" x14ac:dyDescent="0.2">
      <c r="A2044" s="264"/>
      <c r="B2044" s="183">
        <f t="shared" si="250"/>
        <v>0</v>
      </c>
      <c r="C2044" s="265"/>
      <c r="D2044" s="266"/>
      <c r="E2044" s="267"/>
      <c r="F2044" s="268"/>
      <c r="G2044" s="190">
        <f t="shared" si="251"/>
        <v>0</v>
      </c>
    </row>
    <row r="2045" spans="1:7" ht="20.100000000000001" customHeight="1" x14ac:dyDescent="0.2">
      <c r="A2045" s="264"/>
      <c r="B2045" s="183">
        <f t="shared" si="250"/>
        <v>0</v>
      </c>
      <c r="C2045" s="265"/>
      <c r="D2045" s="266"/>
      <c r="E2045" s="267"/>
      <c r="F2045" s="268"/>
      <c r="G2045" s="190">
        <f t="shared" si="251"/>
        <v>0</v>
      </c>
    </row>
    <row r="2046" spans="1:7" ht="20.100000000000001" customHeight="1" x14ac:dyDescent="0.2">
      <c r="A2046" s="264"/>
      <c r="B2046" s="183">
        <f t="shared" si="250"/>
        <v>0</v>
      </c>
      <c r="C2046" s="265"/>
      <c r="D2046" s="266"/>
      <c r="E2046" s="267"/>
      <c r="F2046" s="268"/>
      <c r="G2046" s="190">
        <f t="shared" si="251"/>
        <v>0</v>
      </c>
    </row>
    <row r="2047" spans="1:7" ht="20.100000000000001" customHeight="1" x14ac:dyDescent="0.2">
      <c r="A2047" s="191"/>
      <c r="B2047" s="166"/>
      <c r="C2047" s="171"/>
      <c r="D2047" s="166"/>
      <c r="E2047" s="167"/>
      <c r="F2047" s="186" t="s">
        <v>40</v>
      </c>
      <c r="G2047" s="187">
        <f>SUBTOTAL(9,G2038:G2046)</f>
        <v>0</v>
      </c>
    </row>
    <row r="2048" spans="1:7" ht="20.100000000000001" customHeight="1" thickBot="1" x14ac:dyDescent="0.25">
      <c r="A2048" s="192"/>
      <c r="B2048" s="193"/>
      <c r="C2048" s="194"/>
      <c r="D2048" s="193"/>
      <c r="E2048" s="195"/>
      <c r="F2048" s="196"/>
      <c r="G2048" s="197"/>
    </row>
    <row r="2049" spans="1:7" ht="20.100000000000001" customHeight="1" thickBot="1" x14ac:dyDescent="0.25">
      <c r="A2049" s="246" t="str">
        <f>B2007</f>
        <v>17-5</v>
      </c>
      <c r="B2049" s="244" t="str">
        <f>C2007</f>
        <v>Esmalte sintético sobre carpintería metálica y herrería</v>
      </c>
      <c r="C2049" s="198"/>
      <c r="D2049" s="198" t="s">
        <v>41</v>
      </c>
      <c r="E2049" s="199"/>
      <c r="F2049" s="200" t="s">
        <v>42</v>
      </c>
      <c r="G2049" s="201">
        <f>SUBTOTAL(9,G2012:G2048)</f>
        <v>0</v>
      </c>
    </row>
    <row r="2050" spans="1:7" ht="20.100000000000001" customHeight="1" thickTop="1" thickBot="1" x14ac:dyDescent="0.25"/>
    <row r="2051" spans="1:7" ht="20.100000000000001" customHeight="1" thickTop="1" x14ac:dyDescent="0.2">
      <c r="A2051" s="338" t="s">
        <v>44</v>
      </c>
      <c r="B2051" s="339"/>
      <c r="C2051" s="339"/>
      <c r="D2051" s="339"/>
      <c r="E2051" s="339"/>
      <c r="F2051" s="339"/>
      <c r="G2051" s="340"/>
    </row>
    <row r="2052" spans="1:7" ht="20.100000000000001" customHeight="1" x14ac:dyDescent="0.2">
      <c r="A2052" s="156" t="s">
        <v>823</v>
      </c>
      <c r="B2052" s="157" t="str">
        <f>Comitente</f>
        <v>DIRECCIÓN ARQUITECTURA</v>
      </c>
      <c r="C2052" s="158"/>
      <c r="D2052" s="159"/>
      <c r="E2052" s="159"/>
      <c r="F2052" s="160"/>
      <c r="G2052" s="161"/>
    </row>
    <row r="2053" spans="1:7" ht="20.100000000000001" customHeight="1" x14ac:dyDescent="0.2">
      <c r="A2053" s="156" t="s">
        <v>824</v>
      </c>
      <c r="B2053" s="157">
        <f>Contratista</f>
        <v>0</v>
      </c>
      <c r="C2053" s="162"/>
      <c r="D2053" s="162"/>
      <c r="E2053" s="162"/>
      <c r="F2053" s="157"/>
      <c r="G2053" s="163"/>
    </row>
    <row r="2054" spans="1:7" ht="20.100000000000001" customHeight="1" x14ac:dyDescent="0.2">
      <c r="A2054" s="156" t="s">
        <v>31</v>
      </c>
      <c r="B2054" s="157" t="str">
        <f>Obra</f>
        <v>ESCUELA DE CINE</v>
      </c>
      <c r="C2054" s="162"/>
      <c r="D2054" s="162"/>
      <c r="E2054" s="162"/>
      <c r="F2054" s="157" t="s">
        <v>45</v>
      </c>
      <c r="G2054" s="163">
        <f>Fecha_Base</f>
        <v>42969</v>
      </c>
    </row>
    <row r="2055" spans="1:7" ht="20.100000000000001" customHeight="1" x14ac:dyDescent="0.2">
      <c r="A2055" s="164" t="s">
        <v>822</v>
      </c>
      <c r="B2055" s="165" t="str">
        <f>Ubicación</f>
        <v>CALLE 25 DE MAYO</v>
      </c>
      <c r="C2055" s="165"/>
      <c r="D2055" s="166"/>
      <c r="E2055" s="167"/>
      <c r="F2055" s="168"/>
      <c r="G2055" s="169"/>
    </row>
    <row r="2056" spans="1:7" ht="20.100000000000001" customHeight="1" x14ac:dyDescent="0.2">
      <c r="A2056" s="164" t="s">
        <v>46</v>
      </c>
      <c r="B2056" s="274">
        <v>18</v>
      </c>
      <c r="C2056" s="171" t="str">
        <f>IF(B2056="","",VLOOKUP(B2056,Computo_Presupuesto,2,FALSE))</f>
        <v>INSTALACIONES ELECTRICA</v>
      </c>
      <c r="D2056" s="172"/>
      <c r="E2056" s="167"/>
      <c r="F2056" s="168"/>
      <c r="G2056" s="169"/>
    </row>
    <row r="2057" spans="1:7" ht="20.100000000000001" customHeight="1" x14ac:dyDescent="0.2">
      <c r="A2057" s="164" t="s">
        <v>32</v>
      </c>
      <c r="B2057" s="250" t="s">
        <v>1213</v>
      </c>
      <c r="C2057" s="171" t="str">
        <f>IF(B2057=0,"",VLOOKUP(B2057,Computo_Presupuesto,2,FALSE))</f>
        <v>Instalación eléctrica - Instalación y cableado</v>
      </c>
      <c r="D2057" s="166"/>
      <c r="E2057" s="167"/>
      <c r="F2057" s="165" t="s">
        <v>33</v>
      </c>
      <c r="G2057" s="173" t="str">
        <f>IF(B2057=0,"",VLOOKUP(B2057,Computo_Presupuesto,4,FALSE))</f>
        <v>gl</v>
      </c>
    </row>
    <row r="2058" spans="1:7" ht="20.100000000000001" customHeight="1" x14ac:dyDescent="0.2">
      <c r="A2058" s="164"/>
      <c r="B2058" s="165"/>
      <c r="C2058" s="171"/>
      <c r="D2058" s="166"/>
      <c r="E2058" s="167"/>
      <c r="F2058" s="171"/>
      <c r="G2058" s="174"/>
    </row>
    <row r="2059" spans="1:7" ht="20.100000000000001" customHeight="1" x14ac:dyDescent="0.2">
      <c r="A2059" s="341" t="s">
        <v>685</v>
      </c>
      <c r="B2059" s="342"/>
      <c r="C2059" s="343" t="s">
        <v>0</v>
      </c>
      <c r="D2059" s="343" t="s">
        <v>34</v>
      </c>
      <c r="E2059" s="344" t="s">
        <v>35</v>
      </c>
      <c r="F2059" s="345" t="s">
        <v>36</v>
      </c>
      <c r="G2059" s="346" t="s">
        <v>37</v>
      </c>
    </row>
    <row r="2060" spans="1:7" ht="20.100000000000001" customHeight="1" x14ac:dyDescent="0.2">
      <c r="A2060" s="175" t="s">
        <v>686</v>
      </c>
      <c r="B2060" s="176" t="s">
        <v>687</v>
      </c>
      <c r="C2060" s="343"/>
      <c r="D2060" s="343"/>
      <c r="E2060" s="344"/>
      <c r="F2060" s="345"/>
      <c r="G2060" s="346"/>
    </row>
    <row r="2061" spans="1:7" ht="20.100000000000001" customHeight="1" x14ac:dyDescent="0.2">
      <c r="A2061" s="263"/>
      <c r="B2061" s="177"/>
      <c r="C2061" s="178" t="s">
        <v>825</v>
      </c>
      <c r="D2061" s="179"/>
      <c r="E2061" s="180"/>
      <c r="F2061" s="181"/>
      <c r="G2061" s="182"/>
    </row>
    <row r="2062" spans="1:7" ht="20.100000000000001" customHeight="1" x14ac:dyDescent="0.2">
      <c r="A2062" s="264"/>
      <c r="B2062" s="183">
        <f t="shared" ref="B2062:B2073" si="252">IF(A2062=0,0,VLOOKUP(A2062,Tabla_Indices,2,FALSE))</f>
        <v>0</v>
      </c>
      <c r="C2062" s="265"/>
      <c r="D2062" s="266"/>
      <c r="E2062" s="267"/>
      <c r="F2062" s="268"/>
      <c r="G2062" s="184">
        <f>ROUND(E2062*F2062,2)</f>
        <v>0</v>
      </c>
    </row>
    <row r="2063" spans="1:7" ht="20.100000000000001" customHeight="1" x14ac:dyDescent="0.2">
      <c r="A2063" s="269"/>
      <c r="B2063" s="183">
        <f t="shared" si="252"/>
        <v>0</v>
      </c>
      <c r="C2063" s="265"/>
      <c r="D2063" s="266"/>
      <c r="E2063" s="267"/>
      <c r="F2063" s="268"/>
      <c r="G2063" s="184">
        <f t="shared" ref="G2063:G2073" si="253">ROUND(E2063*F2063,2)</f>
        <v>0</v>
      </c>
    </row>
    <row r="2064" spans="1:7" ht="20.100000000000001" customHeight="1" x14ac:dyDescent="0.2">
      <c r="A2064" s="264"/>
      <c r="B2064" s="183">
        <f t="shared" si="252"/>
        <v>0</v>
      </c>
      <c r="C2064" s="265"/>
      <c r="D2064" s="266"/>
      <c r="E2064" s="267"/>
      <c r="F2064" s="268"/>
      <c r="G2064" s="184">
        <f t="shared" si="253"/>
        <v>0</v>
      </c>
    </row>
    <row r="2065" spans="1:7" ht="20.100000000000001" customHeight="1" x14ac:dyDescent="0.2">
      <c r="A2065" s="264"/>
      <c r="B2065" s="183">
        <f t="shared" si="252"/>
        <v>0</v>
      </c>
      <c r="C2065" s="265"/>
      <c r="D2065" s="266"/>
      <c r="E2065" s="267"/>
      <c r="F2065" s="268"/>
      <c r="G2065" s="184">
        <f t="shared" si="253"/>
        <v>0</v>
      </c>
    </row>
    <row r="2066" spans="1:7" ht="20.100000000000001" customHeight="1" x14ac:dyDescent="0.2">
      <c r="A2066" s="264"/>
      <c r="B2066" s="183">
        <f t="shared" si="252"/>
        <v>0</v>
      </c>
      <c r="C2066" s="265"/>
      <c r="D2066" s="266"/>
      <c r="E2066" s="270"/>
      <c r="F2066" s="268"/>
      <c r="G2066" s="184">
        <f t="shared" si="253"/>
        <v>0</v>
      </c>
    </row>
    <row r="2067" spans="1:7" ht="20.100000000000001" customHeight="1" x14ac:dyDescent="0.2">
      <c r="A2067" s="264"/>
      <c r="B2067" s="183">
        <f t="shared" si="252"/>
        <v>0</v>
      </c>
      <c r="C2067" s="265"/>
      <c r="D2067" s="266"/>
      <c r="E2067" s="270"/>
      <c r="F2067" s="268"/>
      <c r="G2067" s="184">
        <f t="shared" si="253"/>
        <v>0</v>
      </c>
    </row>
    <row r="2068" spans="1:7" ht="20.100000000000001" customHeight="1" x14ac:dyDescent="0.2">
      <c r="A2068" s="264"/>
      <c r="B2068" s="183">
        <f t="shared" si="252"/>
        <v>0</v>
      </c>
      <c r="C2068" s="265"/>
      <c r="D2068" s="266"/>
      <c r="E2068" s="267"/>
      <c r="F2068" s="268"/>
      <c r="G2068" s="184">
        <f t="shared" si="253"/>
        <v>0</v>
      </c>
    </row>
    <row r="2069" spans="1:7" ht="20.100000000000001" customHeight="1" x14ac:dyDescent="0.2">
      <c r="A2069" s="264"/>
      <c r="B2069" s="183">
        <f t="shared" si="252"/>
        <v>0</v>
      </c>
      <c r="C2069" s="265"/>
      <c r="D2069" s="266"/>
      <c r="E2069" s="267"/>
      <c r="F2069" s="268"/>
      <c r="G2069" s="184">
        <f t="shared" si="253"/>
        <v>0</v>
      </c>
    </row>
    <row r="2070" spans="1:7" ht="20.100000000000001" customHeight="1" x14ac:dyDescent="0.2">
      <c r="A2070" s="264"/>
      <c r="B2070" s="183">
        <f t="shared" si="252"/>
        <v>0</v>
      </c>
      <c r="C2070" s="265"/>
      <c r="D2070" s="266"/>
      <c r="E2070" s="267"/>
      <c r="F2070" s="268"/>
      <c r="G2070" s="184">
        <f t="shared" si="253"/>
        <v>0</v>
      </c>
    </row>
    <row r="2071" spans="1:7" ht="20.100000000000001" customHeight="1" x14ac:dyDescent="0.2">
      <c r="A2071" s="264"/>
      <c r="B2071" s="183">
        <f t="shared" si="252"/>
        <v>0</v>
      </c>
      <c r="C2071" s="265"/>
      <c r="D2071" s="266"/>
      <c r="E2071" s="267"/>
      <c r="F2071" s="268"/>
      <c r="G2071" s="184">
        <f t="shared" si="253"/>
        <v>0</v>
      </c>
    </row>
    <row r="2072" spans="1:7" ht="20.100000000000001" customHeight="1" x14ac:dyDescent="0.2">
      <c r="A2072" s="264"/>
      <c r="B2072" s="183">
        <f t="shared" si="252"/>
        <v>0</v>
      </c>
      <c r="C2072" s="265"/>
      <c r="D2072" s="266"/>
      <c r="E2072" s="267"/>
      <c r="F2072" s="268"/>
      <c r="G2072" s="184">
        <f t="shared" si="253"/>
        <v>0</v>
      </c>
    </row>
    <row r="2073" spans="1:7" ht="20.100000000000001" customHeight="1" x14ac:dyDescent="0.2">
      <c r="A2073" s="264"/>
      <c r="B2073" s="183">
        <f t="shared" si="252"/>
        <v>0</v>
      </c>
      <c r="C2073" s="265"/>
      <c r="D2073" s="266"/>
      <c r="E2073" s="267"/>
      <c r="F2073" s="268"/>
      <c r="G2073" s="184">
        <f t="shared" si="253"/>
        <v>0</v>
      </c>
    </row>
    <row r="2074" spans="1:7" ht="20.100000000000001" customHeight="1" x14ac:dyDescent="0.2">
      <c r="A2074" s="185"/>
      <c r="B2074" s="171"/>
      <c r="C2074" s="171"/>
      <c r="D2074" s="166"/>
      <c r="E2074" s="167"/>
      <c r="F2074" s="186" t="s">
        <v>38</v>
      </c>
      <c r="G2074" s="187">
        <f>SUBTOTAL(9,G2062:G2073)</f>
        <v>0</v>
      </c>
    </row>
    <row r="2075" spans="1:7" ht="20.100000000000001" customHeight="1" x14ac:dyDescent="0.2">
      <c r="A2075" s="185"/>
      <c r="B2075" s="171"/>
      <c r="C2075" s="188" t="s">
        <v>826</v>
      </c>
      <c r="D2075" s="166"/>
      <c r="E2075" s="167"/>
      <c r="F2075" s="168"/>
      <c r="G2075" s="189"/>
    </row>
    <row r="2076" spans="1:7" ht="20.100000000000001" customHeight="1" x14ac:dyDescent="0.2">
      <c r="A2076" s="264"/>
      <c r="B2076" s="183">
        <f t="shared" ref="B2076:B2085" si="254">IF(A2076=0,0,VLOOKUP(A2076,Tabla_Indices,2,FALSE))</f>
        <v>0</v>
      </c>
      <c r="C2076" s="271"/>
      <c r="D2076" s="266"/>
      <c r="E2076" s="267"/>
      <c r="F2076" s="268"/>
      <c r="G2076" s="184">
        <f>ROUND(E2076*F2076,2)</f>
        <v>0</v>
      </c>
    </row>
    <row r="2077" spans="1:7" ht="20.100000000000001" customHeight="1" x14ac:dyDescent="0.2">
      <c r="A2077" s="264"/>
      <c r="B2077" s="183">
        <f t="shared" si="254"/>
        <v>0</v>
      </c>
      <c r="C2077" s="265"/>
      <c r="D2077" s="266"/>
      <c r="E2077" s="267"/>
      <c r="F2077" s="268"/>
      <c r="G2077" s="184">
        <f>ROUND(E2077*F2077,2)</f>
        <v>0</v>
      </c>
    </row>
    <row r="2078" spans="1:7" ht="20.100000000000001" customHeight="1" x14ac:dyDescent="0.2">
      <c r="A2078" s="264"/>
      <c r="B2078" s="183">
        <f t="shared" si="254"/>
        <v>0</v>
      </c>
      <c r="C2078" s="265"/>
      <c r="D2078" s="266"/>
      <c r="E2078" s="267"/>
      <c r="F2078" s="268"/>
      <c r="G2078" s="184">
        <f t="shared" ref="G2078:G2085" si="255">ROUND(E2078*F2078,2)</f>
        <v>0</v>
      </c>
    </row>
    <row r="2079" spans="1:7" ht="20.100000000000001" customHeight="1" x14ac:dyDescent="0.2">
      <c r="A2079" s="264"/>
      <c r="B2079" s="183">
        <f t="shared" si="254"/>
        <v>0</v>
      </c>
      <c r="C2079" s="265"/>
      <c r="D2079" s="266"/>
      <c r="E2079" s="267"/>
      <c r="F2079" s="268"/>
      <c r="G2079" s="184">
        <f t="shared" si="255"/>
        <v>0</v>
      </c>
    </row>
    <row r="2080" spans="1:7" ht="20.100000000000001" customHeight="1" x14ac:dyDescent="0.2">
      <c r="A2080" s="264"/>
      <c r="B2080" s="183">
        <f t="shared" si="254"/>
        <v>0</v>
      </c>
      <c r="C2080" s="265"/>
      <c r="D2080" s="266"/>
      <c r="E2080" s="267"/>
      <c r="F2080" s="268"/>
      <c r="G2080" s="184">
        <f t="shared" si="255"/>
        <v>0</v>
      </c>
    </row>
    <row r="2081" spans="1:7" ht="20.100000000000001" customHeight="1" x14ac:dyDescent="0.2">
      <c r="A2081" s="264"/>
      <c r="B2081" s="183">
        <f t="shared" si="254"/>
        <v>0</v>
      </c>
      <c r="C2081" s="265"/>
      <c r="D2081" s="266"/>
      <c r="E2081" s="267"/>
      <c r="F2081" s="268"/>
      <c r="G2081" s="184">
        <f t="shared" si="255"/>
        <v>0</v>
      </c>
    </row>
    <row r="2082" spans="1:7" ht="20.100000000000001" customHeight="1" x14ac:dyDescent="0.2">
      <c r="A2082" s="264"/>
      <c r="B2082" s="183">
        <f t="shared" si="254"/>
        <v>0</v>
      </c>
      <c r="C2082" s="265"/>
      <c r="D2082" s="266"/>
      <c r="E2082" s="267"/>
      <c r="F2082" s="268"/>
      <c r="G2082" s="184">
        <f t="shared" si="255"/>
        <v>0</v>
      </c>
    </row>
    <row r="2083" spans="1:7" ht="20.100000000000001" customHeight="1" x14ac:dyDescent="0.2">
      <c r="A2083" s="264"/>
      <c r="B2083" s="183">
        <f t="shared" si="254"/>
        <v>0</v>
      </c>
      <c r="C2083" s="265"/>
      <c r="D2083" s="266"/>
      <c r="E2083" s="267"/>
      <c r="F2083" s="268"/>
      <c r="G2083" s="184">
        <f t="shared" si="255"/>
        <v>0</v>
      </c>
    </row>
    <row r="2084" spans="1:7" ht="20.100000000000001" customHeight="1" x14ac:dyDescent="0.2">
      <c r="A2084" s="264"/>
      <c r="B2084" s="183">
        <f t="shared" si="254"/>
        <v>0</v>
      </c>
      <c r="C2084" s="265"/>
      <c r="D2084" s="266"/>
      <c r="E2084" s="267"/>
      <c r="F2084" s="268"/>
      <c r="G2084" s="184">
        <f t="shared" si="255"/>
        <v>0</v>
      </c>
    </row>
    <row r="2085" spans="1:7" ht="20.100000000000001" customHeight="1" x14ac:dyDescent="0.2">
      <c r="A2085" s="264"/>
      <c r="B2085" s="183">
        <f t="shared" si="254"/>
        <v>0</v>
      </c>
      <c r="C2085" s="265"/>
      <c r="D2085" s="266"/>
      <c r="E2085" s="267"/>
      <c r="F2085" s="268"/>
      <c r="G2085" s="184">
        <f t="shared" si="255"/>
        <v>0</v>
      </c>
    </row>
    <row r="2086" spans="1:7" ht="20.100000000000001" customHeight="1" x14ac:dyDescent="0.2">
      <c r="A2086" s="185"/>
      <c r="B2086" s="171"/>
      <c r="C2086" s="171"/>
      <c r="D2086" s="166"/>
      <c r="E2086" s="167"/>
      <c r="F2086" s="186" t="s">
        <v>39</v>
      </c>
      <c r="G2086" s="187">
        <f>SUBTOTAL(9,G2076:G2085)</f>
        <v>0</v>
      </c>
    </row>
    <row r="2087" spans="1:7" ht="20.100000000000001" customHeight="1" x14ac:dyDescent="0.2">
      <c r="A2087" s="185"/>
      <c r="B2087" s="171"/>
      <c r="C2087" s="188" t="s">
        <v>827</v>
      </c>
      <c r="D2087" s="166"/>
      <c r="E2087" s="167"/>
      <c r="F2087" s="171"/>
      <c r="G2087" s="189"/>
    </row>
    <row r="2088" spans="1:7" ht="20.100000000000001" customHeight="1" x14ac:dyDescent="0.2">
      <c r="A2088" s="264"/>
      <c r="B2088" s="183">
        <f t="shared" ref="B2088:B2096" si="256">IF(A2088=0,0,VLOOKUP(A2088,Tabla_Indices,2,FALSE))</f>
        <v>0</v>
      </c>
      <c r="C2088" s="265"/>
      <c r="D2088" s="266"/>
      <c r="E2088" s="267"/>
      <c r="F2088" s="272"/>
      <c r="G2088" s="190">
        <f>ROUND(E2088*F2088,2)</f>
        <v>0</v>
      </c>
    </row>
    <row r="2089" spans="1:7" ht="20.100000000000001" customHeight="1" x14ac:dyDescent="0.2">
      <c r="A2089" s="264"/>
      <c r="B2089" s="183">
        <f t="shared" si="256"/>
        <v>0</v>
      </c>
      <c r="C2089" s="271"/>
      <c r="D2089" s="266"/>
      <c r="E2089" s="267"/>
      <c r="F2089" s="268"/>
      <c r="G2089" s="190">
        <f>ROUND(E2089*F2089,2)</f>
        <v>0</v>
      </c>
    </row>
    <row r="2090" spans="1:7" ht="20.100000000000001" customHeight="1" x14ac:dyDescent="0.2">
      <c r="A2090" s="264"/>
      <c r="B2090" s="183">
        <f t="shared" si="256"/>
        <v>0</v>
      </c>
      <c r="C2090" s="273"/>
      <c r="D2090" s="266"/>
      <c r="E2090" s="267"/>
      <c r="F2090" s="268"/>
      <c r="G2090" s="190">
        <f>ROUND(E2090*F2090,2)</f>
        <v>0</v>
      </c>
    </row>
    <row r="2091" spans="1:7" ht="20.100000000000001" customHeight="1" x14ac:dyDescent="0.2">
      <c r="A2091" s="264"/>
      <c r="B2091" s="183">
        <f t="shared" si="256"/>
        <v>0</v>
      </c>
      <c r="C2091" s="273"/>
      <c r="D2091" s="266"/>
      <c r="E2091" s="267"/>
      <c r="F2091" s="268"/>
      <c r="G2091" s="190">
        <f>ROUND(E2091*F2091,2)</f>
        <v>0</v>
      </c>
    </row>
    <row r="2092" spans="1:7" ht="20.100000000000001" customHeight="1" x14ac:dyDescent="0.2">
      <c r="A2092" s="264"/>
      <c r="B2092" s="183">
        <f t="shared" si="256"/>
        <v>0</v>
      </c>
      <c r="C2092" s="273"/>
      <c r="D2092" s="266"/>
      <c r="E2092" s="267"/>
      <c r="F2092" s="268"/>
      <c r="G2092" s="190">
        <f t="shared" ref="G2092:G2096" si="257">ROUND(E2092*F2092,2)</f>
        <v>0</v>
      </c>
    </row>
    <row r="2093" spans="1:7" ht="20.100000000000001" customHeight="1" x14ac:dyDescent="0.2">
      <c r="A2093" s="264"/>
      <c r="B2093" s="183">
        <f t="shared" si="256"/>
        <v>0</v>
      </c>
      <c r="C2093" s="273"/>
      <c r="D2093" s="266"/>
      <c r="E2093" s="267"/>
      <c r="F2093" s="268"/>
      <c r="G2093" s="190">
        <f t="shared" si="257"/>
        <v>0</v>
      </c>
    </row>
    <row r="2094" spans="1:7" ht="20.100000000000001" customHeight="1" x14ac:dyDescent="0.2">
      <c r="A2094" s="264"/>
      <c r="B2094" s="183">
        <f t="shared" si="256"/>
        <v>0</v>
      </c>
      <c r="C2094" s="265"/>
      <c r="D2094" s="266"/>
      <c r="E2094" s="267"/>
      <c r="F2094" s="268"/>
      <c r="G2094" s="190">
        <f t="shared" si="257"/>
        <v>0</v>
      </c>
    </row>
    <row r="2095" spans="1:7" ht="20.100000000000001" customHeight="1" x14ac:dyDescent="0.2">
      <c r="A2095" s="264"/>
      <c r="B2095" s="183">
        <f t="shared" si="256"/>
        <v>0</v>
      </c>
      <c r="C2095" s="265"/>
      <c r="D2095" s="266"/>
      <c r="E2095" s="267"/>
      <c r="F2095" s="268"/>
      <c r="G2095" s="190">
        <f t="shared" si="257"/>
        <v>0</v>
      </c>
    </row>
    <row r="2096" spans="1:7" ht="20.100000000000001" customHeight="1" x14ac:dyDescent="0.2">
      <c r="A2096" s="264"/>
      <c r="B2096" s="183">
        <f t="shared" si="256"/>
        <v>0</v>
      </c>
      <c r="C2096" s="265"/>
      <c r="D2096" s="266"/>
      <c r="E2096" s="267"/>
      <c r="F2096" s="268"/>
      <c r="G2096" s="190">
        <f t="shared" si="257"/>
        <v>0</v>
      </c>
    </row>
    <row r="2097" spans="1:7" ht="20.100000000000001" customHeight="1" x14ac:dyDescent="0.2">
      <c r="A2097" s="191"/>
      <c r="B2097" s="166"/>
      <c r="C2097" s="171"/>
      <c r="D2097" s="166"/>
      <c r="E2097" s="167"/>
      <c r="F2097" s="186" t="s">
        <v>40</v>
      </c>
      <c r="G2097" s="187">
        <f>SUBTOTAL(9,G2088:G2096)</f>
        <v>0</v>
      </c>
    </row>
    <row r="2098" spans="1:7" ht="20.100000000000001" customHeight="1" thickBot="1" x14ac:dyDescent="0.25">
      <c r="A2098" s="192"/>
      <c r="B2098" s="193"/>
      <c r="C2098" s="194"/>
      <c r="D2098" s="193"/>
      <c r="E2098" s="195"/>
      <c r="F2098" s="196"/>
      <c r="G2098" s="197"/>
    </row>
    <row r="2099" spans="1:7" ht="20.100000000000001" customHeight="1" thickBot="1" x14ac:dyDescent="0.25">
      <c r="A2099" s="246" t="str">
        <f>B2057</f>
        <v>18-1</v>
      </c>
      <c r="B2099" s="244" t="str">
        <f>C2057</f>
        <v>Instalación eléctrica - Instalación y cableado</v>
      </c>
      <c r="C2099" s="198"/>
      <c r="D2099" s="198" t="s">
        <v>41</v>
      </c>
      <c r="E2099" s="199"/>
      <c r="F2099" s="200" t="s">
        <v>42</v>
      </c>
      <c r="G2099" s="201">
        <f>SUBTOTAL(9,G2062:G2098)</f>
        <v>0</v>
      </c>
    </row>
    <row r="2100" spans="1:7" ht="20.100000000000001" customHeight="1" thickTop="1" thickBot="1" x14ac:dyDescent="0.25"/>
    <row r="2101" spans="1:7" ht="20.100000000000001" customHeight="1" thickTop="1" x14ac:dyDescent="0.2">
      <c r="A2101" s="338" t="s">
        <v>44</v>
      </c>
      <c r="B2101" s="339"/>
      <c r="C2101" s="339"/>
      <c r="D2101" s="339"/>
      <c r="E2101" s="339"/>
      <c r="F2101" s="339"/>
      <c r="G2101" s="340"/>
    </row>
    <row r="2102" spans="1:7" ht="20.100000000000001" customHeight="1" x14ac:dyDescent="0.2">
      <c r="A2102" s="156" t="s">
        <v>823</v>
      </c>
      <c r="B2102" s="157" t="str">
        <f>Comitente</f>
        <v>DIRECCIÓN ARQUITECTURA</v>
      </c>
      <c r="C2102" s="158"/>
      <c r="D2102" s="159"/>
      <c r="E2102" s="159"/>
      <c r="F2102" s="160"/>
      <c r="G2102" s="161"/>
    </row>
    <row r="2103" spans="1:7" ht="20.100000000000001" customHeight="1" x14ac:dyDescent="0.2">
      <c r="A2103" s="156" t="s">
        <v>824</v>
      </c>
      <c r="B2103" s="157">
        <f>Contratista</f>
        <v>0</v>
      </c>
      <c r="C2103" s="162"/>
      <c r="D2103" s="162"/>
      <c r="E2103" s="162"/>
      <c r="F2103" s="157"/>
      <c r="G2103" s="163"/>
    </row>
    <row r="2104" spans="1:7" ht="20.100000000000001" customHeight="1" x14ac:dyDescent="0.2">
      <c r="A2104" s="156" t="s">
        <v>31</v>
      </c>
      <c r="B2104" s="157" t="str">
        <f>Obra</f>
        <v>ESCUELA DE CINE</v>
      </c>
      <c r="C2104" s="162"/>
      <c r="D2104" s="162"/>
      <c r="E2104" s="162"/>
      <c r="F2104" s="157" t="s">
        <v>45</v>
      </c>
      <c r="G2104" s="163">
        <f>Fecha_Base</f>
        <v>42969</v>
      </c>
    </row>
    <row r="2105" spans="1:7" ht="20.100000000000001" customHeight="1" x14ac:dyDescent="0.2">
      <c r="A2105" s="164" t="s">
        <v>822</v>
      </c>
      <c r="B2105" s="165" t="str">
        <f>Ubicación</f>
        <v>CALLE 25 DE MAYO</v>
      </c>
      <c r="C2105" s="165"/>
      <c r="D2105" s="166"/>
      <c r="E2105" s="167"/>
      <c r="F2105" s="168"/>
      <c r="G2105" s="169"/>
    </row>
    <row r="2106" spans="1:7" ht="20.100000000000001" customHeight="1" x14ac:dyDescent="0.2">
      <c r="A2106" s="164" t="s">
        <v>46</v>
      </c>
      <c r="B2106" s="274">
        <v>18</v>
      </c>
      <c r="C2106" s="171" t="str">
        <f>IF(B2106="","",VLOOKUP(B2106,Computo_Presupuesto,2,FALSE))</f>
        <v>INSTALACIONES ELECTRICA</v>
      </c>
      <c r="D2106" s="172"/>
      <c r="E2106" s="167"/>
      <c r="F2106" s="168"/>
      <c r="G2106" s="169"/>
    </row>
    <row r="2107" spans="1:7" ht="20.100000000000001" customHeight="1" x14ac:dyDescent="0.2">
      <c r="A2107" s="164" t="s">
        <v>32</v>
      </c>
      <c r="B2107" s="250" t="s">
        <v>1214</v>
      </c>
      <c r="C2107" s="171" t="str">
        <f>IF(B2107=0,"",VLOOKUP(B2107,Computo_Presupuesto,2,FALSE))</f>
        <v>Instalación eléctrica - Corrientes débiles</v>
      </c>
      <c r="D2107" s="166"/>
      <c r="E2107" s="167"/>
      <c r="F2107" s="165" t="s">
        <v>33</v>
      </c>
      <c r="G2107" s="173" t="str">
        <f>IF(B2107=0,"",VLOOKUP(B2107,Computo_Presupuesto,4,FALSE))</f>
        <v>gl</v>
      </c>
    </row>
    <row r="2108" spans="1:7" ht="20.100000000000001" customHeight="1" x14ac:dyDescent="0.2">
      <c r="A2108" s="164"/>
      <c r="B2108" s="165"/>
      <c r="C2108" s="171"/>
      <c r="D2108" s="166"/>
      <c r="E2108" s="167"/>
      <c r="F2108" s="171"/>
      <c r="G2108" s="174"/>
    </row>
    <row r="2109" spans="1:7" ht="20.100000000000001" customHeight="1" x14ac:dyDescent="0.2">
      <c r="A2109" s="341" t="s">
        <v>685</v>
      </c>
      <c r="B2109" s="342"/>
      <c r="C2109" s="343" t="s">
        <v>0</v>
      </c>
      <c r="D2109" s="343" t="s">
        <v>34</v>
      </c>
      <c r="E2109" s="344" t="s">
        <v>35</v>
      </c>
      <c r="F2109" s="345" t="s">
        <v>36</v>
      </c>
      <c r="G2109" s="346" t="s">
        <v>37</v>
      </c>
    </row>
    <row r="2110" spans="1:7" s="15" customFormat="1" ht="20.100000000000001" customHeight="1" x14ac:dyDescent="0.2">
      <c r="A2110" s="175" t="s">
        <v>686</v>
      </c>
      <c r="B2110" s="176" t="s">
        <v>687</v>
      </c>
      <c r="C2110" s="343"/>
      <c r="D2110" s="343"/>
      <c r="E2110" s="344"/>
      <c r="F2110" s="345"/>
      <c r="G2110" s="346"/>
    </row>
    <row r="2111" spans="1:7" ht="20.100000000000001" customHeight="1" x14ac:dyDescent="0.2">
      <c r="A2111" s="263"/>
      <c r="B2111" s="177"/>
      <c r="C2111" s="178" t="s">
        <v>825</v>
      </c>
      <c r="D2111" s="179"/>
      <c r="E2111" s="180"/>
      <c r="F2111" s="181"/>
      <c r="G2111" s="182"/>
    </row>
    <row r="2112" spans="1:7" ht="20.100000000000001" customHeight="1" x14ac:dyDescent="0.2">
      <c r="A2112" s="264"/>
      <c r="B2112" s="183">
        <f t="shared" ref="B2112:B2123" si="258">IF(A2112=0,0,VLOOKUP(A2112,Tabla_Indices,2,FALSE))</f>
        <v>0</v>
      </c>
      <c r="C2112" s="265"/>
      <c r="D2112" s="266"/>
      <c r="E2112" s="267"/>
      <c r="F2112" s="268"/>
      <c r="G2112" s="184">
        <f>ROUND(E2112*F2112,2)</f>
        <v>0</v>
      </c>
    </row>
    <row r="2113" spans="1:7" ht="20.100000000000001" customHeight="1" x14ac:dyDescent="0.2">
      <c r="A2113" s="269"/>
      <c r="B2113" s="183">
        <f t="shared" si="258"/>
        <v>0</v>
      </c>
      <c r="C2113" s="265"/>
      <c r="D2113" s="266"/>
      <c r="E2113" s="267"/>
      <c r="F2113" s="268"/>
      <c r="G2113" s="184">
        <f t="shared" ref="G2113:G2123" si="259">ROUND(E2113*F2113,2)</f>
        <v>0</v>
      </c>
    </row>
    <row r="2114" spans="1:7" ht="20.100000000000001" customHeight="1" x14ac:dyDescent="0.2">
      <c r="A2114" s="264"/>
      <c r="B2114" s="183">
        <f t="shared" si="258"/>
        <v>0</v>
      </c>
      <c r="C2114" s="265"/>
      <c r="D2114" s="266"/>
      <c r="E2114" s="267"/>
      <c r="F2114" s="268"/>
      <c r="G2114" s="184">
        <f t="shared" si="259"/>
        <v>0</v>
      </c>
    </row>
    <row r="2115" spans="1:7" ht="20.100000000000001" customHeight="1" x14ac:dyDescent="0.2">
      <c r="A2115" s="264"/>
      <c r="B2115" s="183">
        <f t="shared" si="258"/>
        <v>0</v>
      </c>
      <c r="C2115" s="265"/>
      <c r="D2115" s="266"/>
      <c r="E2115" s="267"/>
      <c r="F2115" s="268"/>
      <c r="G2115" s="184">
        <f t="shared" si="259"/>
        <v>0</v>
      </c>
    </row>
    <row r="2116" spans="1:7" ht="20.100000000000001" customHeight="1" x14ac:dyDescent="0.2">
      <c r="A2116" s="264"/>
      <c r="B2116" s="183">
        <f t="shared" si="258"/>
        <v>0</v>
      </c>
      <c r="C2116" s="265"/>
      <c r="D2116" s="266"/>
      <c r="E2116" s="270"/>
      <c r="F2116" s="268"/>
      <c r="G2116" s="184">
        <f t="shared" si="259"/>
        <v>0</v>
      </c>
    </row>
    <row r="2117" spans="1:7" ht="20.100000000000001" customHeight="1" x14ac:dyDescent="0.2">
      <c r="A2117" s="264"/>
      <c r="B2117" s="183">
        <f t="shared" si="258"/>
        <v>0</v>
      </c>
      <c r="C2117" s="265"/>
      <c r="D2117" s="266"/>
      <c r="E2117" s="270"/>
      <c r="F2117" s="268"/>
      <c r="G2117" s="184">
        <f t="shared" si="259"/>
        <v>0</v>
      </c>
    </row>
    <row r="2118" spans="1:7" ht="20.100000000000001" customHeight="1" x14ac:dyDescent="0.2">
      <c r="A2118" s="264"/>
      <c r="B2118" s="183">
        <f t="shared" si="258"/>
        <v>0</v>
      </c>
      <c r="C2118" s="265"/>
      <c r="D2118" s="266"/>
      <c r="E2118" s="267"/>
      <c r="F2118" s="268"/>
      <c r="G2118" s="184">
        <f t="shared" si="259"/>
        <v>0</v>
      </c>
    </row>
    <row r="2119" spans="1:7" ht="20.100000000000001" customHeight="1" x14ac:dyDescent="0.2">
      <c r="A2119" s="264"/>
      <c r="B2119" s="183">
        <f t="shared" si="258"/>
        <v>0</v>
      </c>
      <c r="C2119" s="265"/>
      <c r="D2119" s="266"/>
      <c r="E2119" s="267"/>
      <c r="F2119" s="268"/>
      <c r="G2119" s="184">
        <f t="shared" si="259"/>
        <v>0</v>
      </c>
    </row>
    <row r="2120" spans="1:7" ht="20.100000000000001" customHeight="1" x14ac:dyDescent="0.2">
      <c r="A2120" s="264"/>
      <c r="B2120" s="183">
        <f t="shared" si="258"/>
        <v>0</v>
      </c>
      <c r="C2120" s="265"/>
      <c r="D2120" s="266"/>
      <c r="E2120" s="267"/>
      <c r="F2120" s="268"/>
      <c r="G2120" s="184">
        <f t="shared" si="259"/>
        <v>0</v>
      </c>
    </row>
    <row r="2121" spans="1:7" ht="20.100000000000001" customHeight="1" x14ac:dyDescent="0.2">
      <c r="A2121" s="264"/>
      <c r="B2121" s="183">
        <f t="shared" si="258"/>
        <v>0</v>
      </c>
      <c r="C2121" s="265"/>
      <c r="D2121" s="266"/>
      <c r="E2121" s="267"/>
      <c r="F2121" s="268"/>
      <c r="G2121" s="184">
        <f t="shared" si="259"/>
        <v>0</v>
      </c>
    </row>
    <row r="2122" spans="1:7" ht="20.100000000000001" customHeight="1" x14ac:dyDescent="0.2">
      <c r="A2122" s="264"/>
      <c r="B2122" s="183">
        <f t="shared" si="258"/>
        <v>0</v>
      </c>
      <c r="C2122" s="265"/>
      <c r="D2122" s="266"/>
      <c r="E2122" s="267"/>
      <c r="F2122" s="268"/>
      <c r="G2122" s="184">
        <f t="shared" si="259"/>
        <v>0</v>
      </c>
    </row>
    <row r="2123" spans="1:7" ht="20.100000000000001" customHeight="1" x14ac:dyDescent="0.2">
      <c r="A2123" s="264"/>
      <c r="B2123" s="183">
        <f t="shared" si="258"/>
        <v>0</v>
      </c>
      <c r="C2123" s="265"/>
      <c r="D2123" s="266"/>
      <c r="E2123" s="267"/>
      <c r="F2123" s="268"/>
      <c r="G2123" s="184">
        <f t="shared" si="259"/>
        <v>0</v>
      </c>
    </row>
    <row r="2124" spans="1:7" ht="20.100000000000001" customHeight="1" x14ac:dyDescent="0.2">
      <c r="A2124" s="185"/>
      <c r="B2124" s="171"/>
      <c r="C2124" s="171"/>
      <c r="D2124" s="166"/>
      <c r="E2124" s="167"/>
      <c r="F2124" s="186" t="s">
        <v>38</v>
      </c>
      <c r="G2124" s="187">
        <f>SUBTOTAL(9,G2112:G2123)</f>
        <v>0</v>
      </c>
    </row>
    <row r="2125" spans="1:7" ht="20.100000000000001" customHeight="1" x14ac:dyDescent="0.2">
      <c r="A2125" s="185"/>
      <c r="B2125" s="171"/>
      <c r="C2125" s="188" t="s">
        <v>826</v>
      </c>
      <c r="D2125" s="166"/>
      <c r="E2125" s="167"/>
      <c r="F2125" s="168"/>
      <c r="G2125" s="189"/>
    </row>
    <row r="2126" spans="1:7" ht="20.100000000000001" customHeight="1" x14ac:dyDescent="0.2">
      <c r="A2126" s="264"/>
      <c r="B2126" s="183">
        <f t="shared" ref="B2126:B2135" si="260">IF(A2126=0,0,VLOOKUP(A2126,Tabla_Indices,2,FALSE))</f>
        <v>0</v>
      </c>
      <c r="C2126" s="271"/>
      <c r="D2126" s="266"/>
      <c r="E2126" s="267"/>
      <c r="F2126" s="268"/>
      <c r="G2126" s="184">
        <f>ROUND(E2126*F2126,2)</f>
        <v>0</v>
      </c>
    </row>
    <row r="2127" spans="1:7" ht="20.100000000000001" customHeight="1" x14ac:dyDescent="0.2">
      <c r="A2127" s="264"/>
      <c r="B2127" s="183">
        <f t="shared" si="260"/>
        <v>0</v>
      </c>
      <c r="C2127" s="265"/>
      <c r="D2127" s="266"/>
      <c r="E2127" s="267"/>
      <c r="F2127" s="268"/>
      <c r="G2127" s="184">
        <f>ROUND(E2127*F2127,2)</f>
        <v>0</v>
      </c>
    </row>
    <row r="2128" spans="1:7" ht="20.100000000000001" customHeight="1" x14ac:dyDescent="0.2">
      <c r="A2128" s="264"/>
      <c r="B2128" s="183">
        <f t="shared" si="260"/>
        <v>0</v>
      </c>
      <c r="C2128" s="265"/>
      <c r="D2128" s="266"/>
      <c r="E2128" s="267"/>
      <c r="F2128" s="268"/>
      <c r="G2128" s="184">
        <f t="shared" ref="G2128:G2135" si="261">ROUND(E2128*F2128,2)</f>
        <v>0</v>
      </c>
    </row>
    <row r="2129" spans="1:7" ht="20.100000000000001" customHeight="1" x14ac:dyDescent="0.2">
      <c r="A2129" s="264"/>
      <c r="B2129" s="183">
        <f t="shared" si="260"/>
        <v>0</v>
      </c>
      <c r="C2129" s="265"/>
      <c r="D2129" s="266"/>
      <c r="E2129" s="267"/>
      <c r="F2129" s="268"/>
      <c r="G2129" s="184">
        <f t="shared" si="261"/>
        <v>0</v>
      </c>
    </row>
    <row r="2130" spans="1:7" ht="20.100000000000001" customHeight="1" x14ac:dyDescent="0.2">
      <c r="A2130" s="264"/>
      <c r="B2130" s="183">
        <f t="shared" si="260"/>
        <v>0</v>
      </c>
      <c r="C2130" s="265"/>
      <c r="D2130" s="266"/>
      <c r="E2130" s="267"/>
      <c r="F2130" s="268"/>
      <c r="G2130" s="184">
        <f t="shared" si="261"/>
        <v>0</v>
      </c>
    </row>
    <row r="2131" spans="1:7" ht="20.100000000000001" customHeight="1" x14ac:dyDescent="0.2">
      <c r="A2131" s="264"/>
      <c r="B2131" s="183">
        <f t="shared" si="260"/>
        <v>0</v>
      </c>
      <c r="C2131" s="265"/>
      <c r="D2131" s="266"/>
      <c r="E2131" s="267"/>
      <c r="F2131" s="268"/>
      <c r="G2131" s="184">
        <f t="shared" si="261"/>
        <v>0</v>
      </c>
    </row>
    <row r="2132" spans="1:7" ht="20.100000000000001" customHeight="1" x14ac:dyDescent="0.2">
      <c r="A2132" s="264"/>
      <c r="B2132" s="183">
        <f t="shared" si="260"/>
        <v>0</v>
      </c>
      <c r="C2132" s="265"/>
      <c r="D2132" s="266"/>
      <c r="E2132" s="267"/>
      <c r="F2132" s="268"/>
      <c r="G2132" s="184">
        <f t="shared" si="261"/>
        <v>0</v>
      </c>
    </row>
    <row r="2133" spans="1:7" ht="20.100000000000001" customHeight="1" x14ac:dyDescent="0.2">
      <c r="A2133" s="264"/>
      <c r="B2133" s="183">
        <f t="shared" si="260"/>
        <v>0</v>
      </c>
      <c r="C2133" s="265"/>
      <c r="D2133" s="266"/>
      <c r="E2133" s="267"/>
      <c r="F2133" s="268"/>
      <c r="G2133" s="184">
        <f t="shared" si="261"/>
        <v>0</v>
      </c>
    </row>
    <row r="2134" spans="1:7" ht="20.100000000000001" customHeight="1" x14ac:dyDescent="0.2">
      <c r="A2134" s="264"/>
      <c r="B2134" s="183">
        <f t="shared" si="260"/>
        <v>0</v>
      </c>
      <c r="C2134" s="265"/>
      <c r="D2134" s="266"/>
      <c r="E2134" s="267"/>
      <c r="F2134" s="268"/>
      <c r="G2134" s="184">
        <f t="shared" si="261"/>
        <v>0</v>
      </c>
    </row>
    <row r="2135" spans="1:7" ht="20.100000000000001" customHeight="1" x14ac:dyDescent="0.2">
      <c r="A2135" s="264"/>
      <c r="B2135" s="183">
        <f t="shared" si="260"/>
        <v>0</v>
      </c>
      <c r="C2135" s="265"/>
      <c r="D2135" s="266"/>
      <c r="E2135" s="267"/>
      <c r="F2135" s="268"/>
      <c r="G2135" s="184">
        <f t="shared" si="261"/>
        <v>0</v>
      </c>
    </row>
    <row r="2136" spans="1:7" ht="20.100000000000001" customHeight="1" x14ac:dyDescent="0.2">
      <c r="A2136" s="185"/>
      <c r="B2136" s="171"/>
      <c r="C2136" s="171"/>
      <c r="D2136" s="166"/>
      <c r="E2136" s="167"/>
      <c r="F2136" s="186" t="s">
        <v>39</v>
      </c>
      <c r="G2136" s="187">
        <f>SUBTOTAL(9,G2126:G2135)</f>
        <v>0</v>
      </c>
    </row>
    <row r="2137" spans="1:7" ht="20.100000000000001" customHeight="1" x14ac:dyDescent="0.2">
      <c r="A2137" s="185"/>
      <c r="B2137" s="171"/>
      <c r="C2137" s="188" t="s">
        <v>827</v>
      </c>
      <c r="D2137" s="166"/>
      <c r="E2137" s="167"/>
      <c r="F2137" s="171"/>
      <c r="G2137" s="189"/>
    </row>
    <row r="2138" spans="1:7" ht="20.100000000000001" customHeight="1" x14ac:dyDescent="0.2">
      <c r="A2138" s="264"/>
      <c r="B2138" s="183">
        <f t="shared" ref="B2138:B2146" si="262">IF(A2138=0,0,VLOOKUP(A2138,Tabla_Indices,2,FALSE))</f>
        <v>0</v>
      </c>
      <c r="C2138" s="265"/>
      <c r="D2138" s="266"/>
      <c r="E2138" s="267"/>
      <c r="F2138" s="272"/>
      <c r="G2138" s="190">
        <f>ROUND(E2138*F2138,2)</f>
        <v>0</v>
      </c>
    </row>
    <row r="2139" spans="1:7" ht="20.100000000000001" customHeight="1" x14ac:dyDescent="0.2">
      <c r="A2139" s="264"/>
      <c r="B2139" s="183">
        <f t="shared" si="262"/>
        <v>0</v>
      </c>
      <c r="C2139" s="271"/>
      <c r="D2139" s="266"/>
      <c r="E2139" s="267"/>
      <c r="F2139" s="268"/>
      <c r="G2139" s="190">
        <f>ROUND(E2139*F2139,2)</f>
        <v>0</v>
      </c>
    </row>
    <row r="2140" spans="1:7" ht="20.100000000000001" customHeight="1" x14ac:dyDescent="0.2">
      <c r="A2140" s="264"/>
      <c r="B2140" s="183">
        <f t="shared" si="262"/>
        <v>0</v>
      </c>
      <c r="C2140" s="273"/>
      <c r="D2140" s="266"/>
      <c r="E2140" s="267"/>
      <c r="F2140" s="268"/>
      <c r="G2140" s="190">
        <f>ROUND(E2140*F2140,2)</f>
        <v>0</v>
      </c>
    </row>
    <row r="2141" spans="1:7" ht="20.100000000000001" customHeight="1" x14ac:dyDescent="0.2">
      <c r="A2141" s="264"/>
      <c r="B2141" s="183">
        <f t="shared" si="262"/>
        <v>0</v>
      </c>
      <c r="C2141" s="273"/>
      <c r="D2141" s="266"/>
      <c r="E2141" s="267"/>
      <c r="F2141" s="268"/>
      <c r="G2141" s="190">
        <f>ROUND(E2141*F2141,2)</f>
        <v>0</v>
      </c>
    </row>
    <row r="2142" spans="1:7" ht="20.100000000000001" customHeight="1" x14ac:dyDescent="0.2">
      <c r="A2142" s="264"/>
      <c r="B2142" s="183">
        <f t="shared" si="262"/>
        <v>0</v>
      </c>
      <c r="C2142" s="273"/>
      <c r="D2142" s="266"/>
      <c r="E2142" s="267"/>
      <c r="F2142" s="268"/>
      <c r="G2142" s="190">
        <f t="shared" ref="G2142:G2146" si="263">ROUND(E2142*F2142,2)</f>
        <v>0</v>
      </c>
    </row>
    <row r="2143" spans="1:7" ht="20.100000000000001" customHeight="1" x14ac:dyDescent="0.2">
      <c r="A2143" s="264"/>
      <c r="B2143" s="183">
        <f t="shared" si="262"/>
        <v>0</v>
      </c>
      <c r="C2143" s="273"/>
      <c r="D2143" s="266"/>
      <c r="E2143" s="267"/>
      <c r="F2143" s="268"/>
      <c r="G2143" s="190">
        <f t="shared" si="263"/>
        <v>0</v>
      </c>
    </row>
    <row r="2144" spans="1:7" ht="20.100000000000001" customHeight="1" x14ac:dyDescent="0.2">
      <c r="A2144" s="264"/>
      <c r="B2144" s="183">
        <f t="shared" si="262"/>
        <v>0</v>
      </c>
      <c r="C2144" s="265"/>
      <c r="D2144" s="266"/>
      <c r="E2144" s="267"/>
      <c r="F2144" s="268"/>
      <c r="G2144" s="190">
        <f t="shared" si="263"/>
        <v>0</v>
      </c>
    </row>
    <row r="2145" spans="1:7" ht="20.100000000000001" customHeight="1" x14ac:dyDescent="0.2">
      <c r="A2145" s="264"/>
      <c r="B2145" s="183">
        <f t="shared" si="262"/>
        <v>0</v>
      </c>
      <c r="C2145" s="265"/>
      <c r="D2145" s="266"/>
      <c r="E2145" s="267"/>
      <c r="F2145" s="268"/>
      <c r="G2145" s="190">
        <f t="shared" si="263"/>
        <v>0</v>
      </c>
    </row>
    <row r="2146" spans="1:7" ht="20.100000000000001" customHeight="1" x14ac:dyDescent="0.2">
      <c r="A2146" s="264"/>
      <c r="B2146" s="183">
        <f t="shared" si="262"/>
        <v>0</v>
      </c>
      <c r="C2146" s="265"/>
      <c r="D2146" s="266"/>
      <c r="E2146" s="267"/>
      <c r="F2146" s="268"/>
      <c r="G2146" s="190">
        <f t="shared" si="263"/>
        <v>0</v>
      </c>
    </row>
    <row r="2147" spans="1:7" ht="20.100000000000001" customHeight="1" x14ac:dyDescent="0.2">
      <c r="A2147" s="245"/>
      <c r="B2147" s="166"/>
      <c r="C2147" s="171"/>
      <c r="D2147" s="166"/>
      <c r="E2147" s="167"/>
      <c r="F2147" s="186" t="s">
        <v>40</v>
      </c>
      <c r="G2147" s="187">
        <f>SUBTOTAL(9,G2138:G2146)</f>
        <v>0</v>
      </c>
    </row>
    <row r="2148" spans="1:7" ht="20.100000000000001" customHeight="1" thickBot="1" x14ac:dyDescent="0.25">
      <c r="A2148" s="192"/>
      <c r="B2148" s="193"/>
      <c r="C2148" s="194"/>
      <c r="D2148" s="193"/>
      <c r="E2148" s="195"/>
      <c r="F2148" s="196"/>
      <c r="G2148" s="197"/>
    </row>
    <row r="2149" spans="1:7" ht="20.100000000000001" customHeight="1" thickBot="1" x14ac:dyDescent="0.25">
      <c r="A2149" s="246" t="str">
        <f>B2107</f>
        <v>18-2</v>
      </c>
      <c r="B2149" s="244" t="str">
        <f>C2107</f>
        <v>Instalación eléctrica - Corrientes débiles</v>
      </c>
      <c r="C2149" s="198"/>
      <c r="D2149" s="198" t="s">
        <v>41</v>
      </c>
      <c r="E2149" s="199"/>
      <c r="F2149" s="200" t="s">
        <v>42</v>
      </c>
      <c r="G2149" s="201">
        <f>SUBTOTAL(9,G2112:G2148)</f>
        <v>0</v>
      </c>
    </row>
    <row r="2150" spans="1:7" ht="20.100000000000001" customHeight="1" thickTop="1" thickBot="1" x14ac:dyDescent="0.25"/>
    <row r="2151" spans="1:7" ht="20.100000000000001" customHeight="1" thickTop="1" x14ac:dyDescent="0.2">
      <c r="A2151" s="338" t="s">
        <v>44</v>
      </c>
      <c r="B2151" s="339"/>
      <c r="C2151" s="339"/>
      <c r="D2151" s="339"/>
      <c r="E2151" s="339"/>
      <c r="F2151" s="339"/>
      <c r="G2151" s="340"/>
    </row>
    <row r="2152" spans="1:7" ht="20.100000000000001" customHeight="1" x14ac:dyDescent="0.2">
      <c r="A2152" s="156" t="s">
        <v>823</v>
      </c>
      <c r="B2152" s="157" t="str">
        <f>Comitente</f>
        <v>DIRECCIÓN ARQUITECTURA</v>
      </c>
      <c r="C2152" s="158"/>
      <c r="D2152" s="159"/>
      <c r="E2152" s="159"/>
      <c r="F2152" s="160"/>
      <c r="G2152" s="161"/>
    </row>
    <row r="2153" spans="1:7" ht="20.100000000000001" customHeight="1" x14ac:dyDescent="0.2">
      <c r="A2153" s="156" t="s">
        <v>824</v>
      </c>
      <c r="B2153" s="157">
        <f>Contratista</f>
        <v>0</v>
      </c>
      <c r="C2153" s="162"/>
      <c r="D2153" s="162"/>
      <c r="E2153" s="162"/>
      <c r="F2153" s="157"/>
      <c r="G2153" s="163"/>
    </row>
    <row r="2154" spans="1:7" ht="20.100000000000001" customHeight="1" x14ac:dyDescent="0.2">
      <c r="A2154" s="156" t="s">
        <v>31</v>
      </c>
      <c r="B2154" s="157" t="str">
        <f>Obra</f>
        <v>ESCUELA DE CINE</v>
      </c>
      <c r="C2154" s="162"/>
      <c r="D2154" s="162"/>
      <c r="E2154" s="162"/>
      <c r="F2154" s="157" t="s">
        <v>45</v>
      </c>
      <c r="G2154" s="163">
        <f>Fecha_Base</f>
        <v>42969</v>
      </c>
    </row>
    <row r="2155" spans="1:7" ht="20.100000000000001" customHeight="1" x14ac:dyDescent="0.2">
      <c r="A2155" s="164" t="s">
        <v>822</v>
      </c>
      <c r="B2155" s="165" t="str">
        <f>Ubicación</f>
        <v>CALLE 25 DE MAYO</v>
      </c>
      <c r="C2155" s="165"/>
      <c r="D2155" s="166"/>
      <c r="E2155" s="167"/>
      <c r="F2155" s="168"/>
      <c r="G2155" s="169"/>
    </row>
    <row r="2156" spans="1:7" ht="20.100000000000001" customHeight="1" x14ac:dyDescent="0.2">
      <c r="A2156" s="164" t="s">
        <v>46</v>
      </c>
      <c r="B2156" s="274">
        <v>18</v>
      </c>
      <c r="C2156" s="171" t="str">
        <f>IF(B2156="","",VLOOKUP(B2156,Computo_Presupuesto,2,FALSE))</f>
        <v>INSTALACIONES ELECTRICA</v>
      </c>
      <c r="D2156" s="172"/>
      <c r="E2156" s="167"/>
      <c r="F2156" s="168"/>
      <c r="G2156" s="169"/>
    </row>
    <row r="2157" spans="1:7" ht="20.100000000000001" customHeight="1" x14ac:dyDescent="0.2">
      <c r="A2157" s="164" t="s">
        <v>32</v>
      </c>
      <c r="B2157" s="250" t="s">
        <v>1215</v>
      </c>
      <c r="C2157" s="171" t="str">
        <f>IF(B2157=0,"",VLOOKUP(B2157,Computo_Presupuesto,2,FALSE))</f>
        <v>Instalación eléctrica - Cañerias y/o bandejas</v>
      </c>
      <c r="D2157" s="166"/>
      <c r="E2157" s="167"/>
      <c r="F2157" s="165" t="s">
        <v>33</v>
      </c>
      <c r="G2157" s="173" t="str">
        <f>IF(B2157=0,"",VLOOKUP(B2157,Computo_Presupuesto,4,FALSE))</f>
        <v>gl</v>
      </c>
    </row>
    <row r="2158" spans="1:7" ht="20.100000000000001" customHeight="1" x14ac:dyDescent="0.2">
      <c r="A2158" s="164"/>
      <c r="B2158" s="165"/>
      <c r="C2158" s="171"/>
      <c r="D2158" s="166"/>
      <c r="E2158" s="167"/>
      <c r="F2158" s="171"/>
      <c r="G2158" s="174"/>
    </row>
    <row r="2159" spans="1:7" ht="20.100000000000001" customHeight="1" x14ac:dyDescent="0.2">
      <c r="A2159" s="341" t="s">
        <v>685</v>
      </c>
      <c r="B2159" s="342"/>
      <c r="C2159" s="343" t="s">
        <v>0</v>
      </c>
      <c r="D2159" s="343" t="s">
        <v>34</v>
      </c>
      <c r="E2159" s="344" t="s">
        <v>35</v>
      </c>
      <c r="F2159" s="345" t="s">
        <v>36</v>
      </c>
      <c r="G2159" s="346" t="s">
        <v>37</v>
      </c>
    </row>
    <row r="2160" spans="1:7" ht="20.100000000000001" customHeight="1" x14ac:dyDescent="0.2">
      <c r="A2160" s="175" t="s">
        <v>686</v>
      </c>
      <c r="B2160" s="176" t="s">
        <v>687</v>
      </c>
      <c r="C2160" s="343"/>
      <c r="D2160" s="343"/>
      <c r="E2160" s="344"/>
      <c r="F2160" s="345"/>
      <c r="G2160" s="346"/>
    </row>
    <row r="2161" spans="1:7" ht="20.100000000000001" customHeight="1" x14ac:dyDescent="0.2">
      <c r="A2161" s="263"/>
      <c r="B2161" s="177"/>
      <c r="C2161" s="178" t="s">
        <v>825</v>
      </c>
      <c r="D2161" s="179"/>
      <c r="E2161" s="180"/>
      <c r="F2161" s="181"/>
      <c r="G2161" s="182"/>
    </row>
    <row r="2162" spans="1:7" ht="20.100000000000001" customHeight="1" x14ac:dyDescent="0.2">
      <c r="A2162" s="264"/>
      <c r="B2162" s="183">
        <f t="shared" ref="B2162:B2173" si="264">IF(A2162=0,0,VLOOKUP(A2162,Tabla_Indices,2,FALSE))</f>
        <v>0</v>
      </c>
      <c r="C2162" s="265"/>
      <c r="D2162" s="266"/>
      <c r="E2162" s="267"/>
      <c r="F2162" s="268"/>
      <c r="G2162" s="184">
        <f>ROUND(E2162*F2162,2)</f>
        <v>0</v>
      </c>
    </row>
    <row r="2163" spans="1:7" ht="20.100000000000001" customHeight="1" x14ac:dyDescent="0.2">
      <c r="A2163" s="269"/>
      <c r="B2163" s="183">
        <f t="shared" si="264"/>
        <v>0</v>
      </c>
      <c r="C2163" s="265"/>
      <c r="D2163" s="266"/>
      <c r="E2163" s="267"/>
      <c r="F2163" s="268"/>
      <c r="G2163" s="184">
        <f t="shared" ref="G2163:G2173" si="265">ROUND(E2163*F2163,2)</f>
        <v>0</v>
      </c>
    </row>
    <row r="2164" spans="1:7" ht="20.100000000000001" customHeight="1" x14ac:dyDescent="0.2">
      <c r="A2164" s="264"/>
      <c r="B2164" s="183">
        <f t="shared" si="264"/>
        <v>0</v>
      </c>
      <c r="C2164" s="265"/>
      <c r="D2164" s="266"/>
      <c r="E2164" s="267"/>
      <c r="F2164" s="268"/>
      <c r="G2164" s="184">
        <f t="shared" si="265"/>
        <v>0</v>
      </c>
    </row>
    <row r="2165" spans="1:7" ht="20.100000000000001" customHeight="1" x14ac:dyDescent="0.2">
      <c r="A2165" s="264"/>
      <c r="B2165" s="183">
        <f t="shared" si="264"/>
        <v>0</v>
      </c>
      <c r="C2165" s="265"/>
      <c r="D2165" s="266"/>
      <c r="E2165" s="267"/>
      <c r="F2165" s="268"/>
      <c r="G2165" s="184">
        <f t="shared" si="265"/>
        <v>0</v>
      </c>
    </row>
    <row r="2166" spans="1:7" ht="20.100000000000001" customHeight="1" x14ac:dyDescent="0.2">
      <c r="A2166" s="264"/>
      <c r="B2166" s="183">
        <f t="shared" si="264"/>
        <v>0</v>
      </c>
      <c r="C2166" s="265"/>
      <c r="D2166" s="266"/>
      <c r="E2166" s="270"/>
      <c r="F2166" s="268"/>
      <c r="G2166" s="184">
        <f t="shared" si="265"/>
        <v>0</v>
      </c>
    </row>
    <row r="2167" spans="1:7" ht="20.100000000000001" customHeight="1" x14ac:dyDescent="0.2">
      <c r="A2167" s="264"/>
      <c r="B2167" s="183">
        <f t="shared" si="264"/>
        <v>0</v>
      </c>
      <c r="C2167" s="265"/>
      <c r="D2167" s="266"/>
      <c r="E2167" s="270"/>
      <c r="F2167" s="268"/>
      <c r="G2167" s="184">
        <f t="shared" si="265"/>
        <v>0</v>
      </c>
    </row>
    <row r="2168" spans="1:7" ht="20.100000000000001" customHeight="1" x14ac:dyDescent="0.2">
      <c r="A2168" s="264"/>
      <c r="B2168" s="183">
        <f t="shared" si="264"/>
        <v>0</v>
      </c>
      <c r="C2168" s="265"/>
      <c r="D2168" s="266"/>
      <c r="E2168" s="267"/>
      <c r="F2168" s="268"/>
      <c r="G2168" s="184">
        <f t="shared" si="265"/>
        <v>0</v>
      </c>
    </row>
    <row r="2169" spans="1:7" ht="20.100000000000001" customHeight="1" x14ac:dyDescent="0.2">
      <c r="A2169" s="264"/>
      <c r="B2169" s="183">
        <f t="shared" si="264"/>
        <v>0</v>
      </c>
      <c r="C2169" s="265"/>
      <c r="D2169" s="266"/>
      <c r="E2169" s="267"/>
      <c r="F2169" s="268"/>
      <c r="G2169" s="184">
        <f t="shared" si="265"/>
        <v>0</v>
      </c>
    </row>
    <row r="2170" spans="1:7" ht="20.100000000000001" customHeight="1" x14ac:dyDescent="0.2">
      <c r="A2170" s="264"/>
      <c r="B2170" s="183">
        <f t="shared" si="264"/>
        <v>0</v>
      </c>
      <c r="C2170" s="265"/>
      <c r="D2170" s="266"/>
      <c r="E2170" s="267"/>
      <c r="F2170" s="268"/>
      <c r="G2170" s="184">
        <f t="shared" si="265"/>
        <v>0</v>
      </c>
    </row>
    <row r="2171" spans="1:7" ht="20.100000000000001" customHeight="1" x14ac:dyDescent="0.2">
      <c r="A2171" s="264"/>
      <c r="B2171" s="183">
        <f t="shared" si="264"/>
        <v>0</v>
      </c>
      <c r="C2171" s="265"/>
      <c r="D2171" s="266"/>
      <c r="E2171" s="267"/>
      <c r="F2171" s="268"/>
      <c r="G2171" s="184">
        <f t="shared" si="265"/>
        <v>0</v>
      </c>
    </row>
    <row r="2172" spans="1:7" ht="20.100000000000001" customHeight="1" x14ac:dyDescent="0.2">
      <c r="A2172" s="264"/>
      <c r="B2172" s="183">
        <f t="shared" si="264"/>
        <v>0</v>
      </c>
      <c r="C2172" s="265"/>
      <c r="D2172" s="266"/>
      <c r="E2172" s="267"/>
      <c r="F2172" s="268"/>
      <c r="G2172" s="184">
        <f t="shared" si="265"/>
        <v>0</v>
      </c>
    </row>
    <row r="2173" spans="1:7" ht="20.100000000000001" customHeight="1" x14ac:dyDescent="0.2">
      <c r="A2173" s="264"/>
      <c r="B2173" s="183">
        <f t="shared" si="264"/>
        <v>0</v>
      </c>
      <c r="C2173" s="265"/>
      <c r="D2173" s="266"/>
      <c r="E2173" s="267"/>
      <c r="F2173" s="268"/>
      <c r="G2173" s="184">
        <f t="shared" si="265"/>
        <v>0</v>
      </c>
    </row>
    <row r="2174" spans="1:7" ht="20.100000000000001" customHeight="1" x14ac:dyDescent="0.2">
      <c r="A2174" s="185"/>
      <c r="B2174" s="171"/>
      <c r="C2174" s="171"/>
      <c r="D2174" s="166"/>
      <c r="E2174" s="167"/>
      <c r="F2174" s="186" t="s">
        <v>38</v>
      </c>
      <c r="G2174" s="187">
        <f>SUBTOTAL(9,G2162:G2173)</f>
        <v>0</v>
      </c>
    </row>
    <row r="2175" spans="1:7" ht="20.100000000000001" customHeight="1" x14ac:dyDescent="0.2">
      <c r="A2175" s="185"/>
      <c r="B2175" s="171"/>
      <c r="C2175" s="188" t="s">
        <v>826</v>
      </c>
      <c r="D2175" s="166"/>
      <c r="E2175" s="167"/>
      <c r="F2175" s="168"/>
      <c r="G2175" s="189"/>
    </row>
    <row r="2176" spans="1:7" ht="20.100000000000001" customHeight="1" x14ac:dyDescent="0.2">
      <c r="A2176" s="264"/>
      <c r="B2176" s="183">
        <f t="shared" ref="B2176:B2185" si="266">IF(A2176=0,0,VLOOKUP(A2176,Tabla_Indices,2,FALSE))</f>
        <v>0</v>
      </c>
      <c r="C2176" s="271"/>
      <c r="D2176" s="266"/>
      <c r="E2176" s="267"/>
      <c r="F2176" s="268"/>
      <c r="G2176" s="184">
        <f>ROUND(E2176*F2176,2)</f>
        <v>0</v>
      </c>
    </row>
    <row r="2177" spans="1:7" ht="20.100000000000001" customHeight="1" x14ac:dyDescent="0.2">
      <c r="A2177" s="264"/>
      <c r="B2177" s="183">
        <f t="shared" si="266"/>
        <v>0</v>
      </c>
      <c r="C2177" s="265"/>
      <c r="D2177" s="266"/>
      <c r="E2177" s="267"/>
      <c r="F2177" s="268"/>
      <c r="G2177" s="184">
        <f>ROUND(E2177*F2177,2)</f>
        <v>0</v>
      </c>
    </row>
    <row r="2178" spans="1:7" ht="20.100000000000001" customHeight="1" x14ac:dyDescent="0.2">
      <c r="A2178" s="264"/>
      <c r="B2178" s="183">
        <f t="shared" si="266"/>
        <v>0</v>
      </c>
      <c r="C2178" s="265"/>
      <c r="D2178" s="266"/>
      <c r="E2178" s="267"/>
      <c r="F2178" s="268"/>
      <c r="G2178" s="184">
        <f t="shared" ref="G2178:G2185" si="267">ROUND(E2178*F2178,2)</f>
        <v>0</v>
      </c>
    </row>
    <row r="2179" spans="1:7" ht="20.100000000000001" customHeight="1" x14ac:dyDescent="0.2">
      <c r="A2179" s="264"/>
      <c r="B2179" s="183">
        <f t="shared" si="266"/>
        <v>0</v>
      </c>
      <c r="C2179" s="265"/>
      <c r="D2179" s="266"/>
      <c r="E2179" s="267"/>
      <c r="F2179" s="268"/>
      <c r="G2179" s="184">
        <f t="shared" si="267"/>
        <v>0</v>
      </c>
    </row>
    <row r="2180" spans="1:7" ht="20.100000000000001" customHeight="1" x14ac:dyDescent="0.2">
      <c r="A2180" s="264"/>
      <c r="B2180" s="183">
        <f t="shared" si="266"/>
        <v>0</v>
      </c>
      <c r="C2180" s="265"/>
      <c r="D2180" s="266"/>
      <c r="E2180" s="267"/>
      <c r="F2180" s="268"/>
      <c r="G2180" s="184">
        <f t="shared" si="267"/>
        <v>0</v>
      </c>
    </row>
    <row r="2181" spans="1:7" ht="20.100000000000001" customHeight="1" x14ac:dyDescent="0.2">
      <c r="A2181" s="264"/>
      <c r="B2181" s="183">
        <f t="shared" si="266"/>
        <v>0</v>
      </c>
      <c r="C2181" s="265"/>
      <c r="D2181" s="266"/>
      <c r="E2181" s="267"/>
      <c r="F2181" s="268"/>
      <c r="G2181" s="184">
        <f t="shared" si="267"/>
        <v>0</v>
      </c>
    </row>
    <row r="2182" spans="1:7" ht="20.100000000000001" customHeight="1" x14ac:dyDescent="0.2">
      <c r="A2182" s="264"/>
      <c r="B2182" s="183">
        <f t="shared" si="266"/>
        <v>0</v>
      </c>
      <c r="C2182" s="265"/>
      <c r="D2182" s="266"/>
      <c r="E2182" s="267"/>
      <c r="F2182" s="268"/>
      <c r="G2182" s="184">
        <f t="shared" si="267"/>
        <v>0</v>
      </c>
    </row>
    <row r="2183" spans="1:7" ht="20.100000000000001" customHeight="1" x14ac:dyDescent="0.2">
      <c r="A2183" s="264"/>
      <c r="B2183" s="183">
        <f t="shared" si="266"/>
        <v>0</v>
      </c>
      <c r="C2183" s="265"/>
      <c r="D2183" s="266"/>
      <c r="E2183" s="267"/>
      <c r="F2183" s="268"/>
      <c r="G2183" s="184">
        <f t="shared" si="267"/>
        <v>0</v>
      </c>
    </row>
    <row r="2184" spans="1:7" ht="20.100000000000001" customHeight="1" x14ac:dyDescent="0.2">
      <c r="A2184" s="264"/>
      <c r="B2184" s="183">
        <f t="shared" si="266"/>
        <v>0</v>
      </c>
      <c r="C2184" s="265"/>
      <c r="D2184" s="266"/>
      <c r="E2184" s="267"/>
      <c r="F2184" s="268"/>
      <c r="G2184" s="184">
        <f t="shared" si="267"/>
        <v>0</v>
      </c>
    </row>
    <row r="2185" spans="1:7" ht="20.100000000000001" customHeight="1" x14ac:dyDescent="0.2">
      <c r="A2185" s="264"/>
      <c r="B2185" s="183">
        <f t="shared" si="266"/>
        <v>0</v>
      </c>
      <c r="C2185" s="265"/>
      <c r="D2185" s="266"/>
      <c r="E2185" s="267"/>
      <c r="F2185" s="268"/>
      <c r="G2185" s="184">
        <f t="shared" si="267"/>
        <v>0</v>
      </c>
    </row>
    <row r="2186" spans="1:7" ht="20.100000000000001" customHeight="1" x14ac:dyDescent="0.2">
      <c r="A2186" s="185"/>
      <c r="B2186" s="171"/>
      <c r="C2186" s="171"/>
      <c r="D2186" s="166"/>
      <c r="E2186" s="167"/>
      <c r="F2186" s="186" t="s">
        <v>39</v>
      </c>
      <c r="G2186" s="187">
        <f>SUBTOTAL(9,G2176:G2185)</f>
        <v>0</v>
      </c>
    </row>
    <row r="2187" spans="1:7" ht="20.100000000000001" customHeight="1" x14ac:dyDescent="0.2">
      <c r="A2187" s="185"/>
      <c r="B2187" s="171"/>
      <c r="C2187" s="188" t="s">
        <v>827</v>
      </c>
      <c r="D2187" s="166"/>
      <c r="E2187" s="167"/>
      <c r="F2187" s="171"/>
      <c r="G2187" s="189"/>
    </row>
    <row r="2188" spans="1:7" ht="20.100000000000001" customHeight="1" x14ac:dyDescent="0.2">
      <c r="A2188" s="264"/>
      <c r="B2188" s="183">
        <f t="shared" ref="B2188:B2196" si="268">IF(A2188=0,0,VLOOKUP(A2188,Tabla_Indices,2,FALSE))</f>
        <v>0</v>
      </c>
      <c r="C2188" s="265"/>
      <c r="D2188" s="266"/>
      <c r="E2188" s="267"/>
      <c r="F2188" s="272"/>
      <c r="G2188" s="190">
        <f>ROUND(E2188*F2188,2)</f>
        <v>0</v>
      </c>
    </row>
    <row r="2189" spans="1:7" ht="20.100000000000001" customHeight="1" x14ac:dyDescent="0.2">
      <c r="A2189" s="264"/>
      <c r="B2189" s="183">
        <f t="shared" si="268"/>
        <v>0</v>
      </c>
      <c r="C2189" s="271"/>
      <c r="D2189" s="266"/>
      <c r="E2189" s="267"/>
      <c r="F2189" s="268"/>
      <c r="G2189" s="190">
        <f>ROUND(E2189*F2189,2)</f>
        <v>0</v>
      </c>
    </row>
    <row r="2190" spans="1:7" ht="20.100000000000001" customHeight="1" x14ac:dyDescent="0.2">
      <c r="A2190" s="264"/>
      <c r="B2190" s="183">
        <f t="shared" si="268"/>
        <v>0</v>
      </c>
      <c r="C2190" s="273"/>
      <c r="D2190" s="266"/>
      <c r="E2190" s="267"/>
      <c r="F2190" s="268"/>
      <c r="G2190" s="190">
        <f>ROUND(E2190*F2190,2)</f>
        <v>0</v>
      </c>
    </row>
    <row r="2191" spans="1:7" ht="20.100000000000001" customHeight="1" x14ac:dyDescent="0.2">
      <c r="A2191" s="264"/>
      <c r="B2191" s="183">
        <f t="shared" si="268"/>
        <v>0</v>
      </c>
      <c r="C2191" s="273"/>
      <c r="D2191" s="266"/>
      <c r="E2191" s="267"/>
      <c r="F2191" s="268"/>
      <c r="G2191" s="190">
        <f>ROUND(E2191*F2191,2)</f>
        <v>0</v>
      </c>
    </row>
    <row r="2192" spans="1:7" ht="20.100000000000001" customHeight="1" x14ac:dyDescent="0.2">
      <c r="A2192" s="264"/>
      <c r="B2192" s="183">
        <f t="shared" si="268"/>
        <v>0</v>
      </c>
      <c r="C2192" s="273"/>
      <c r="D2192" s="266"/>
      <c r="E2192" s="267"/>
      <c r="F2192" s="268"/>
      <c r="G2192" s="190">
        <f t="shared" ref="G2192:G2196" si="269">ROUND(E2192*F2192,2)</f>
        <v>0</v>
      </c>
    </row>
    <row r="2193" spans="1:7" ht="20.100000000000001" customHeight="1" x14ac:dyDescent="0.2">
      <c r="A2193" s="264"/>
      <c r="B2193" s="183">
        <f t="shared" si="268"/>
        <v>0</v>
      </c>
      <c r="C2193" s="273"/>
      <c r="D2193" s="266"/>
      <c r="E2193" s="267"/>
      <c r="F2193" s="268"/>
      <c r="G2193" s="190">
        <f t="shared" si="269"/>
        <v>0</v>
      </c>
    </row>
    <row r="2194" spans="1:7" ht="20.100000000000001" customHeight="1" x14ac:dyDescent="0.2">
      <c r="A2194" s="264"/>
      <c r="B2194" s="183">
        <f t="shared" si="268"/>
        <v>0</v>
      </c>
      <c r="C2194" s="265"/>
      <c r="D2194" s="266"/>
      <c r="E2194" s="267"/>
      <c r="F2194" s="268"/>
      <c r="G2194" s="190">
        <f t="shared" si="269"/>
        <v>0</v>
      </c>
    </row>
    <row r="2195" spans="1:7" ht="20.100000000000001" customHeight="1" x14ac:dyDescent="0.2">
      <c r="A2195" s="264"/>
      <c r="B2195" s="183">
        <f t="shared" si="268"/>
        <v>0</v>
      </c>
      <c r="C2195" s="265"/>
      <c r="D2195" s="266"/>
      <c r="E2195" s="267"/>
      <c r="F2195" s="268"/>
      <c r="G2195" s="190">
        <f t="shared" si="269"/>
        <v>0</v>
      </c>
    </row>
    <row r="2196" spans="1:7" ht="20.100000000000001" customHeight="1" x14ac:dyDescent="0.2">
      <c r="A2196" s="264"/>
      <c r="B2196" s="183">
        <f t="shared" si="268"/>
        <v>0</v>
      </c>
      <c r="C2196" s="265"/>
      <c r="D2196" s="266"/>
      <c r="E2196" s="267"/>
      <c r="F2196" s="268"/>
      <c r="G2196" s="190">
        <f t="shared" si="269"/>
        <v>0</v>
      </c>
    </row>
    <row r="2197" spans="1:7" ht="20.100000000000001" customHeight="1" x14ac:dyDescent="0.2">
      <c r="A2197" s="191"/>
      <c r="B2197" s="166"/>
      <c r="C2197" s="171"/>
      <c r="D2197" s="166"/>
      <c r="E2197" s="167"/>
      <c r="F2197" s="186" t="s">
        <v>40</v>
      </c>
      <c r="G2197" s="187">
        <f>SUBTOTAL(9,G2188:G2196)</f>
        <v>0</v>
      </c>
    </row>
    <row r="2198" spans="1:7" ht="20.100000000000001" customHeight="1" thickBot="1" x14ac:dyDescent="0.25">
      <c r="A2198" s="192"/>
      <c r="B2198" s="193"/>
      <c r="C2198" s="194"/>
      <c r="D2198" s="193"/>
      <c r="E2198" s="195"/>
      <c r="F2198" s="196"/>
      <c r="G2198" s="197"/>
    </row>
    <row r="2199" spans="1:7" ht="20.100000000000001" customHeight="1" thickBot="1" x14ac:dyDescent="0.25">
      <c r="A2199" s="246" t="str">
        <f>B2157</f>
        <v>18-3</v>
      </c>
      <c r="B2199" s="244" t="str">
        <f>C2157</f>
        <v>Instalación eléctrica - Cañerias y/o bandejas</v>
      </c>
      <c r="C2199" s="198"/>
      <c r="D2199" s="198" t="s">
        <v>41</v>
      </c>
      <c r="E2199" s="199"/>
      <c r="F2199" s="200" t="s">
        <v>42</v>
      </c>
      <c r="G2199" s="201">
        <f>SUBTOTAL(9,G2162:G2198)</f>
        <v>0</v>
      </c>
    </row>
    <row r="2200" spans="1:7" ht="20.100000000000001" customHeight="1" thickTop="1" thickBot="1" x14ac:dyDescent="0.25"/>
    <row r="2201" spans="1:7" ht="20.100000000000001" customHeight="1" thickTop="1" x14ac:dyDescent="0.2">
      <c r="A2201" s="338" t="s">
        <v>44</v>
      </c>
      <c r="B2201" s="339"/>
      <c r="C2201" s="339"/>
      <c r="D2201" s="339"/>
      <c r="E2201" s="339"/>
      <c r="F2201" s="339"/>
      <c r="G2201" s="340"/>
    </row>
    <row r="2202" spans="1:7" ht="20.100000000000001" customHeight="1" x14ac:dyDescent="0.2">
      <c r="A2202" s="156" t="s">
        <v>823</v>
      </c>
      <c r="B2202" s="157" t="str">
        <f>Comitente</f>
        <v>DIRECCIÓN ARQUITECTURA</v>
      </c>
      <c r="C2202" s="158"/>
      <c r="D2202" s="159"/>
      <c r="E2202" s="159"/>
      <c r="F2202" s="160"/>
      <c r="G2202" s="161"/>
    </row>
    <row r="2203" spans="1:7" ht="20.100000000000001" customHeight="1" x14ac:dyDescent="0.2">
      <c r="A2203" s="156" t="s">
        <v>824</v>
      </c>
      <c r="B2203" s="157">
        <f>Contratista</f>
        <v>0</v>
      </c>
      <c r="C2203" s="162"/>
      <c r="D2203" s="162"/>
      <c r="E2203" s="162"/>
      <c r="F2203" s="157"/>
      <c r="G2203" s="163"/>
    </row>
    <row r="2204" spans="1:7" ht="20.100000000000001" customHeight="1" x14ac:dyDescent="0.2">
      <c r="A2204" s="156" t="s">
        <v>31</v>
      </c>
      <c r="B2204" s="157" t="str">
        <f>Obra</f>
        <v>ESCUELA DE CINE</v>
      </c>
      <c r="C2204" s="162"/>
      <c r="D2204" s="162"/>
      <c r="E2204" s="162"/>
      <c r="F2204" s="157" t="s">
        <v>45</v>
      </c>
      <c r="G2204" s="163">
        <f>Fecha_Base</f>
        <v>42969</v>
      </c>
    </row>
    <row r="2205" spans="1:7" ht="20.100000000000001" customHeight="1" x14ac:dyDescent="0.2">
      <c r="A2205" s="164" t="s">
        <v>822</v>
      </c>
      <c r="B2205" s="165" t="str">
        <f>Ubicación</f>
        <v>CALLE 25 DE MAYO</v>
      </c>
      <c r="C2205" s="165"/>
      <c r="D2205" s="166"/>
      <c r="E2205" s="167"/>
      <c r="F2205" s="168"/>
      <c r="G2205" s="169"/>
    </row>
    <row r="2206" spans="1:7" ht="20.100000000000001" customHeight="1" x14ac:dyDescent="0.2">
      <c r="A2206" s="164" t="s">
        <v>46</v>
      </c>
      <c r="B2206" s="274">
        <v>18</v>
      </c>
      <c r="C2206" s="171" t="str">
        <f>IF(B2206="","",VLOOKUP(B2206,Computo_Presupuesto,2,FALSE))</f>
        <v>INSTALACIONES ELECTRICA</v>
      </c>
      <c r="D2206" s="172"/>
      <c r="E2206" s="167"/>
      <c r="F2206" s="168"/>
      <c r="G2206" s="169"/>
    </row>
    <row r="2207" spans="1:7" ht="20.100000000000001" customHeight="1" x14ac:dyDescent="0.2">
      <c r="A2207" s="164" t="s">
        <v>32</v>
      </c>
      <c r="B2207" s="250" t="s">
        <v>1629</v>
      </c>
      <c r="C2207" s="171" t="str">
        <f>IF(B2207=0,"",VLOOKUP(B2207,Computo_Presupuesto,2,FALSE))</f>
        <v>Instalación eléctrica - Artefactos iluminación</v>
      </c>
      <c r="D2207" s="166"/>
      <c r="E2207" s="167"/>
      <c r="F2207" s="165" t="s">
        <v>33</v>
      </c>
      <c r="G2207" s="173" t="str">
        <f>IF(B2207=0,"",VLOOKUP(B2207,Computo_Presupuesto,4,FALSE))</f>
        <v>gl</v>
      </c>
    </row>
    <row r="2208" spans="1:7" ht="20.100000000000001" customHeight="1" x14ac:dyDescent="0.2">
      <c r="A2208" s="164"/>
      <c r="B2208" s="165"/>
      <c r="C2208" s="171"/>
      <c r="D2208" s="166"/>
      <c r="E2208" s="167"/>
      <c r="F2208" s="171"/>
      <c r="G2208" s="174"/>
    </row>
    <row r="2209" spans="1:7" ht="20.100000000000001" customHeight="1" x14ac:dyDescent="0.2">
      <c r="A2209" s="341" t="s">
        <v>685</v>
      </c>
      <c r="B2209" s="342"/>
      <c r="C2209" s="343" t="s">
        <v>0</v>
      </c>
      <c r="D2209" s="343" t="s">
        <v>34</v>
      </c>
      <c r="E2209" s="344" t="s">
        <v>35</v>
      </c>
      <c r="F2209" s="345" t="s">
        <v>36</v>
      </c>
      <c r="G2209" s="346" t="s">
        <v>37</v>
      </c>
    </row>
    <row r="2210" spans="1:7" ht="20.100000000000001" customHeight="1" x14ac:dyDescent="0.2">
      <c r="A2210" s="175" t="s">
        <v>686</v>
      </c>
      <c r="B2210" s="176" t="s">
        <v>687</v>
      </c>
      <c r="C2210" s="343"/>
      <c r="D2210" s="343"/>
      <c r="E2210" s="344"/>
      <c r="F2210" s="345"/>
      <c r="G2210" s="346"/>
    </row>
    <row r="2211" spans="1:7" ht="20.100000000000001" customHeight="1" x14ac:dyDescent="0.2">
      <c r="A2211" s="263"/>
      <c r="B2211" s="177"/>
      <c r="C2211" s="178" t="s">
        <v>825</v>
      </c>
      <c r="D2211" s="179"/>
      <c r="E2211" s="180"/>
      <c r="F2211" s="181"/>
      <c r="G2211" s="182"/>
    </row>
    <row r="2212" spans="1:7" ht="20.100000000000001" customHeight="1" x14ac:dyDescent="0.2">
      <c r="A2212" s="264"/>
      <c r="B2212" s="183">
        <f t="shared" ref="B2212:B2223" si="270">IF(A2212=0,0,VLOOKUP(A2212,Tabla_Indices,2,FALSE))</f>
        <v>0</v>
      </c>
      <c r="C2212" s="265"/>
      <c r="D2212" s="266"/>
      <c r="E2212" s="267"/>
      <c r="F2212" s="268"/>
      <c r="G2212" s="184">
        <f>ROUND(E2212*F2212,2)</f>
        <v>0</v>
      </c>
    </row>
    <row r="2213" spans="1:7" ht="20.100000000000001" customHeight="1" x14ac:dyDescent="0.2">
      <c r="A2213" s="269"/>
      <c r="B2213" s="183">
        <f t="shared" si="270"/>
        <v>0</v>
      </c>
      <c r="C2213" s="265"/>
      <c r="D2213" s="266"/>
      <c r="E2213" s="267"/>
      <c r="F2213" s="268"/>
      <c r="G2213" s="184">
        <f t="shared" ref="G2213:G2223" si="271">ROUND(E2213*F2213,2)</f>
        <v>0</v>
      </c>
    </row>
    <row r="2214" spans="1:7" ht="20.100000000000001" customHeight="1" x14ac:dyDescent="0.2">
      <c r="A2214" s="264"/>
      <c r="B2214" s="183">
        <f t="shared" si="270"/>
        <v>0</v>
      </c>
      <c r="C2214" s="265"/>
      <c r="D2214" s="266"/>
      <c r="E2214" s="267"/>
      <c r="F2214" s="268"/>
      <c r="G2214" s="184">
        <f t="shared" si="271"/>
        <v>0</v>
      </c>
    </row>
    <row r="2215" spans="1:7" ht="20.100000000000001" customHeight="1" x14ac:dyDescent="0.2">
      <c r="A2215" s="264"/>
      <c r="B2215" s="183">
        <f t="shared" si="270"/>
        <v>0</v>
      </c>
      <c r="C2215" s="265"/>
      <c r="D2215" s="266"/>
      <c r="E2215" s="267"/>
      <c r="F2215" s="268"/>
      <c r="G2215" s="184">
        <f t="shared" si="271"/>
        <v>0</v>
      </c>
    </row>
    <row r="2216" spans="1:7" ht="20.100000000000001" customHeight="1" x14ac:dyDescent="0.2">
      <c r="A2216" s="264"/>
      <c r="B2216" s="183">
        <f t="shared" si="270"/>
        <v>0</v>
      </c>
      <c r="C2216" s="265"/>
      <c r="D2216" s="266"/>
      <c r="E2216" s="270"/>
      <c r="F2216" s="268"/>
      <c r="G2216" s="184">
        <f t="shared" si="271"/>
        <v>0</v>
      </c>
    </row>
    <row r="2217" spans="1:7" ht="20.100000000000001" customHeight="1" x14ac:dyDescent="0.2">
      <c r="A2217" s="264"/>
      <c r="B2217" s="183">
        <f t="shared" si="270"/>
        <v>0</v>
      </c>
      <c r="C2217" s="265"/>
      <c r="D2217" s="266"/>
      <c r="E2217" s="270"/>
      <c r="F2217" s="268"/>
      <c r="G2217" s="184">
        <f t="shared" si="271"/>
        <v>0</v>
      </c>
    </row>
    <row r="2218" spans="1:7" ht="20.100000000000001" customHeight="1" x14ac:dyDescent="0.2">
      <c r="A2218" s="264"/>
      <c r="B2218" s="183">
        <f t="shared" si="270"/>
        <v>0</v>
      </c>
      <c r="C2218" s="265"/>
      <c r="D2218" s="266"/>
      <c r="E2218" s="267"/>
      <c r="F2218" s="268"/>
      <c r="G2218" s="184">
        <f t="shared" si="271"/>
        <v>0</v>
      </c>
    </row>
    <row r="2219" spans="1:7" ht="20.100000000000001" customHeight="1" x14ac:dyDescent="0.2">
      <c r="A2219" s="264"/>
      <c r="B2219" s="183">
        <f t="shared" si="270"/>
        <v>0</v>
      </c>
      <c r="C2219" s="265"/>
      <c r="D2219" s="266"/>
      <c r="E2219" s="267"/>
      <c r="F2219" s="268"/>
      <c r="G2219" s="184">
        <f t="shared" si="271"/>
        <v>0</v>
      </c>
    </row>
    <row r="2220" spans="1:7" ht="20.100000000000001" customHeight="1" x14ac:dyDescent="0.2">
      <c r="A2220" s="264"/>
      <c r="B2220" s="183">
        <f t="shared" si="270"/>
        <v>0</v>
      </c>
      <c r="C2220" s="265"/>
      <c r="D2220" s="266"/>
      <c r="E2220" s="267"/>
      <c r="F2220" s="268"/>
      <c r="G2220" s="184">
        <f t="shared" si="271"/>
        <v>0</v>
      </c>
    </row>
    <row r="2221" spans="1:7" ht="20.100000000000001" customHeight="1" x14ac:dyDescent="0.2">
      <c r="A2221" s="264"/>
      <c r="B2221" s="183">
        <f t="shared" si="270"/>
        <v>0</v>
      </c>
      <c r="C2221" s="265"/>
      <c r="D2221" s="266"/>
      <c r="E2221" s="267"/>
      <c r="F2221" s="268"/>
      <c r="G2221" s="184">
        <f t="shared" si="271"/>
        <v>0</v>
      </c>
    </row>
    <row r="2222" spans="1:7" ht="20.100000000000001" customHeight="1" x14ac:dyDescent="0.2">
      <c r="A2222" s="264"/>
      <c r="B2222" s="183">
        <f t="shared" si="270"/>
        <v>0</v>
      </c>
      <c r="C2222" s="265"/>
      <c r="D2222" s="266"/>
      <c r="E2222" s="267"/>
      <c r="F2222" s="268"/>
      <c r="G2222" s="184">
        <f t="shared" si="271"/>
        <v>0</v>
      </c>
    </row>
    <row r="2223" spans="1:7" ht="20.100000000000001" customHeight="1" x14ac:dyDescent="0.2">
      <c r="A2223" s="264"/>
      <c r="B2223" s="183">
        <f t="shared" si="270"/>
        <v>0</v>
      </c>
      <c r="C2223" s="265"/>
      <c r="D2223" s="266"/>
      <c r="E2223" s="267"/>
      <c r="F2223" s="268"/>
      <c r="G2223" s="184">
        <f t="shared" si="271"/>
        <v>0</v>
      </c>
    </row>
    <row r="2224" spans="1:7" ht="20.100000000000001" customHeight="1" x14ac:dyDescent="0.2">
      <c r="A2224" s="185"/>
      <c r="B2224" s="171"/>
      <c r="C2224" s="171"/>
      <c r="D2224" s="166"/>
      <c r="E2224" s="167"/>
      <c r="F2224" s="186" t="s">
        <v>38</v>
      </c>
      <c r="G2224" s="187">
        <f>SUBTOTAL(9,G2212:G2223)</f>
        <v>0</v>
      </c>
    </row>
    <row r="2225" spans="1:7" ht="20.100000000000001" customHeight="1" x14ac:dyDescent="0.2">
      <c r="A2225" s="185"/>
      <c r="B2225" s="171"/>
      <c r="C2225" s="188" t="s">
        <v>826</v>
      </c>
      <c r="D2225" s="166"/>
      <c r="E2225" s="167"/>
      <c r="F2225" s="168"/>
      <c r="G2225" s="189"/>
    </row>
    <row r="2226" spans="1:7" ht="20.100000000000001" customHeight="1" x14ac:dyDescent="0.2">
      <c r="A2226" s="264"/>
      <c r="B2226" s="183">
        <f t="shared" ref="B2226:B2235" si="272">IF(A2226=0,0,VLOOKUP(A2226,Tabla_Indices,2,FALSE))</f>
        <v>0</v>
      </c>
      <c r="C2226" s="271"/>
      <c r="D2226" s="266"/>
      <c r="E2226" s="267"/>
      <c r="F2226" s="268"/>
      <c r="G2226" s="184">
        <f>ROUND(E2226*F2226,2)</f>
        <v>0</v>
      </c>
    </row>
    <row r="2227" spans="1:7" ht="20.100000000000001" customHeight="1" x14ac:dyDescent="0.2">
      <c r="A2227" s="264"/>
      <c r="B2227" s="183">
        <f t="shared" si="272"/>
        <v>0</v>
      </c>
      <c r="C2227" s="265"/>
      <c r="D2227" s="266"/>
      <c r="E2227" s="267"/>
      <c r="F2227" s="268"/>
      <c r="G2227" s="184">
        <f>ROUND(E2227*F2227,2)</f>
        <v>0</v>
      </c>
    </row>
    <row r="2228" spans="1:7" ht="20.100000000000001" customHeight="1" x14ac:dyDescent="0.2">
      <c r="A2228" s="264"/>
      <c r="B2228" s="183">
        <f t="shared" si="272"/>
        <v>0</v>
      </c>
      <c r="C2228" s="265"/>
      <c r="D2228" s="266"/>
      <c r="E2228" s="267"/>
      <c r="F2228" s="268"/>
      <c r="G2228" s="184">
        <f t="shared" ref="G2228:G2235" si="273">ROUND(E2228*F2228,2)</f>
        <v>0</v>
      </c>
    </row>
    <row r="2229" spans="1:7" ht="20.100000000000001" customHeight="1" x14ac:dyDescent="0.2">
      <c r="A2229" s="264"/>
      <c r="B2229" s="183">
        <f t="shared" si="272"/>
        <v>0</v>
      </c>
      <c r="C2229" s="265"/>
      <c r="D2229" s="266"/>
      <c r="E2229" s="267"/>
      <c r="F2229" s="268"/>
      <c r="G2229" s="184">
        <f t="shared" si="273"/>
        <v>0</v>
      </c>
    </row>
    <row r="2230" spans="1:7" ht="20.100000000000001" customHeight="1" x14ac:dyDescent="0.2">
      <c r="A2230" s="264"/>
      <c r="B2230" s="183">
        <f t="shared" si="272"/>
        <v>0</v>
      </c>
      <c r="C2230" s="265"/>
      <c r="D2230" s="266"/>
      <c r="E2230" s="267"/>
      <c r="F2230" s="268"/>
      <c r="G2230" s="184">
        <f t="shared" si="273"/>
        <v>0</v>
      </c>
    </row>
    <row r="2231" spans="1:7" ht="20.100000000000001" customHeight="1" x14ac:dyDescent="0.2">
      <c r="A2231" s="264"/>
      <c r="B2231" s="183">
        <f t="shared" si="272"/>
        <v>0</v>
      </c>
      <c r="C2231" s="265"/>
      <c r="D2231" s="266"/>
      <c r="E2231" s="267"/>
      <c r="F2231" s="268"/>
      <c r="G2231" s="184">
        <f t="shared" si="273"/>
        <v>0</v>
      </c>
    </row>
    <row r="2232" spans="1:7" ht="20.100000000000001" customHeight="1" x14ac:dyDescent="0.2">
      <c r="A2232" s="264"/>
      <c r="B2232" s="183">
        <f t="shared" si="272"/>
        <v>0</v>
      </c>
      <c r="C2232" s="265"/>
      <c r="D2232" s="266"/>
      <c r="E2232" s="267"/>
      <c r="F2232" s="268"/>
      <c r="G2232" s="184">
        <f t="shared" si="273"/>
        <v>0</v>
      </c>
    </row>
    <row r="2233" spans="1:7" ht="20.100000000000001" customHeight="1" x14ac:dyDescent="0.2">
      <c r="A2233" s="264"/>
      <c r="B2233" s="183">
        <f t="shared" si="272"/>
        <v>0</v>
      </c>
      <c r="C2233" s="265"/>
      <c r="D2233" s="266"/>
      <c r="E2233" s="267"/>
      <c r="F2233" s="268"/>
      <c r="G2233" s="184">
        <f t="shared" si="273"/>
        <v>0</v>
      </c>
    </row>
    <row r="2234" spans="1:7" ht="20.100000000000001" customHeight="1" x14ac:dyDescent="0.2">
      <c r="A2234" s="264"/>
      <c r="B2234" s="183">
        <f t="shared" si="272"/>
        <v>0</v>
      </c>
      <c r="C2234" s="265"/>
      <c r="D2234" s="266"/>
      <c r="E2234" s="267"/>
      <c r="F2234" s="268"/>
      <c r="G2234" s="184">
        <f t="shared" si="273"/>
        <v>0</v>
      </c>
    </row>
    <row r="2235" spans="1:7" ht="20.100000000000001" customHeight="1" x14ac:dyDescent="0.2">
      <c r="A2235" s="264"/>
      <c r="B2235" s="183">
        <f t="shared" si="272"/>
        <v>0</v>
      </c>
      <c r="C2235" s="265"/>
      <c r="D2235" s="266"/>
      <c r="E2235" s="267"/>
      <c r="F2235" s="268"/>
      <c r="G2235" s="184">
        <f t="shared" si="273"/>
        <v>0</v>
      </c>
    </row>
    <row r="2236" spans="1:7" ht="20.100000000000001" customHeight="1" x14ac:dyDescent="0.2">
      <c r="A2236" s="185"/>
      <c r="B2236" s="171"/>
      <c r="C2236" s="171"/>
      <c r="D2236" s="166"/>
      <c r="E2236" s="167"/>
      <c r="F2236" s="186" t="s">
        <v>39</v>
      </c>
      <c r="G2236" s="187">
        <f>SUBTOTAL(9,G2226:G2235)</f>
        <v>0</v>
      </c>
    </row>
    <row r="2237" spans="1:7" ht="20.100000000000001" customHeight="1" x14ac:dyDescent="0.2">
      <c r="A2237" s="185"/>
      <c r="B2237" s="171"/>
      <c r="C2237" s="188" t="s">
        <v>827</v>
      </c>
      <c r="D2237" s="166"/>
      <c r="E2237" s="167"/>
      <c r="F2237" s="171"/>
      <c r="G2237" s="189"/>
    </row>
    <row r="2238" spans="1:7" ht="20.100000000000001" customHeight="1" x14ac:dyDescent="0.2">
      <c r="A2238" s="264"/>
      <c r="B2238" s="183">
        <f t="shared" ref="B2238:B2246" si="274">IF(A2238=0,0,VLOOKUP(A2238,Tabla_Indices,2,FALSE))</f>
        <v>0</v>
      </c>
      <c r="C2238" s="265"/>
      <c r="D2238" s="266"/>
      <c r="E2238" s="267"/>
      <c r="F2238" s="272"/>
      <c r="G2238" s="190">
        <f>ROUND(E2238*F2238,2)</f>
        <v>0</v>
      </c>
    </row>
    <row r="2239" spans="1:7" ht="20.100000000000001" customHeight="1" x14ac:dyDescent="0.2">
      <c r="A2239" s="264"/>
      <c r="B2239" s="183">
        <f t="shared" si="274"/>
        <v>0</v>
      </c>
      <c r="C2239" s="271"/>
      <c r="D2239" s="266"/>
      <c r="E2239" s="267"/>
      <c r="F2239" s="268"/>
      <c r="G2239" s="190">
        <f>ROUND(E2239*F2239,2)</f>
        <v>0</v>
      </c>
    </row>
    <row r="2240" spans="1:7" ht="20.100000000000001" customHeight="1" x14ac:dyDescent="0.2">
      <c r="A2240" s="264"/>
      <c r="B2240" s="183">
        <f t="shared" si="274"/>
        <v>0</v>
      </c>
      <c r="C2240" s="273"/>
      <c r="D2240" s="266"/>
      <c r="E2240" s="267"/>
      <c r="F2240" s="268"/>
      <c r="G2240" s="190">
        <f>ROUND(E2240*F2240,2)</f>
        <v>0</v>
      </c>
    </row>
    <row r="2241" spans="1:7" ht="20.100000000000001" customHeight="1" x14ac:dyDescent="0.2">
      <c r="A2241" s="264"/>
      <c r="B2241" s="183">
        <f t="shared" si="274"/>
        <v>0</v>
      </c>
      <c r="C2241" s="273"/>
      <c r="D2241" s="266"/>
      <c r="E2241" s="267"/>
      <c r="F2241" s="268"/>
      <c r="G2241" s="190">
        <f>ROUND(E2241*F2241,2)</f>
        <v>0</v>
      </c>
    </row>
    <row r="2242" spans="1:7" ht="20.100000000000001" customHeight="1" x14ac:dyDescent="0.2">
      <c r="A2242" s="264"/>
      <c r="B2242" s="183">
        <f t="shared" si="274"/>
        <v>0</v>
      </c>
      <c r="C2242" s="273"/>
      <c r="D2242" s="266"/>
      <c r="E2242" s="267"/>
      <c r="F2242" s="268"/>
      <c r="G2242" s="190">
        <f t="shared" ref="G2242:G2246" si="275">ROUND(E2242*F2242,2)</f>
        <v>0</v>
      </c>
    </row>
    <row r="2243" spans="1:7" ht="20.100000000000001" customHeight="1" x14ac:dyDescent="0.2">
      <c r="A2243" s="264"/>
      <c r="B2243" s="183">
        <f t="shared" si="274"/>
        <v>0</v>
      </c>
      <c r="C2243" s="273"/>
      <c r="D2243" s="266"/>
      <c r="E2243" s="267"/>
      <c r="F2243" s="268"/>
      <c r="G2243" s="190">
        <f t="shared" si="275"/>
        <v>0</v>
      </c>
    </row>
    <row r="2244" spans="1:7" ht="20.100000000000001" customHeight="1" x14ac:dyDescent="0.2">
      <c r="A2244" s="264"/>
      <c r="B2244" s="183">
        <f t="shared" si="274"/>
        <v>0</v>
      </c>
      <c r="C2244" s="265"/>
      <c r="D2244" s="266"/>
      <c r="E2244" s="267"/>
      <c r="F2244" s="268"/>
      <c r="G2244" s="190">
        <f t="shared" si="275"/>
        <v>0</v>
      </c>
    </row>
    <row r="2245" spans="1:7" ht="20.100000000000001" customHeight="1" x14ac:dyDescent="0.2">
      <c r="A2245" s="264"/>
      <c r="B2245" s="183">
        <f t="shared" si="274"/>
        <v>0</v>
      </c>
      <c r="C2245" s="265"/>
      <c r="D2245" s="266"/>
      <c r="E2245" s="267"/>
      <c r="F2245" s="268"/>
      <c r="G2245" s="190">
        <f t="shared" si="275"/>
        <v>0</v>
      </c>
    </row>
    <row r="2246" spans="1:7" ht="20.100000000000001" customHeight="1" x14ac:dyDescent="0.2">
      <c r="A2246" s="264"/>
      <c r="B2246" s="183">
        <f t="shared" si="274"/>
        <v>0</v>
      </c>
      <c r="C2246" s="265"/>
      <c r="D2246" s="266"/>
      <c r="E2246" s="267"/>
      <c r="F2246" s="268"/>
      <c r="G2246" s="190">
        <f t="shared" si="275"/>
        <v>0</v>
      </c>
    </row>
    <row r="2247" spans="1:7" ht="20.100000000000001" customHeight="1" x14ac:dyDescent="0.2">
      <c r="A2247" s="191"/>
      <c r="B2247" s="166"/>
      <c r="C2247" s="171"/>
      <c r="D2247" s="166"/>
      <c r="E2247" s="167"/>
      <c r="F2247" s="186" t="s">
        <v>40</v>
      </c>
      <c r="G2247" s="187">
        <f>SUBTOTAL(9,G2238:G2246)</f>
        <v>0</v>
      </c>
    </row>
    <row r="2248" spans="1:7" ht="20.100000000000001" customHeight="1" thickBot="1" x14ac:dyDescent="0.25">
      <c r="A2248" s="192"/>
      <c r="B2248" s="193"/>
      <c r="C2248" s="194"/>
      <c r="D2248" s="193"/>
      <c r="E2248" s="195"/>
      <c r="F2248" s="196"/>
      <c r="G2248" s="197"/>
    </row>
    <row r="2249" spans="1:7" ht="20.100000000000001" customHeight="1" thickBot="1" x14ac:dyDescent="0.25">
      <c r="A2249" s="246" t="str">
        <f>B2207</f>
        <v>18-4</v>
      </c>
      <c r="B2249" s="244" t="str">
        <f>C2207</f>
        <v>Instalación eléctrica - Artefactos iluminación</v>
      </c>
      <c r="C2249" s="198"/>
      <c r="D2249" s="198" t="s">
        <v>41</v>
      </c>
      <c r="E2249" s="199"/>
      <c r="F2249" s="200" t="s">
        <v>42</v>
      </c>
      <c r="G2249" s="201">
        <f>SUBTOTAL(9,G2212:G2248)</f>
        <v>0</v>
      </c>
    </row>
    <row r="2250" spans="1:7" ht="20.100000000000001" customHeight="1" thickTop="1" thickBot="1" x14ac:dyDescent="0.25"/>
    <row r="2251" spans="1:7" ht="20.100000000000001" customHeight="1" thickTop="1" x14ac:dyDescent="0.2">
      <c r="A2251" s="338" t="s">
        <v>44</v>
      </c>
      <c r="B2251" s="339"/>
      <c r="C2251" s="339"/>
      <c r="D2251" s="339"/>
      <c r="E2251" s="339"/>
      <c r="F2251" s="339"/>
      <c r="G2251" s="340"/>
    </row>
    <row r="2252" spans="1:7" ht="20.100000000000001" customHeight="1" x14ac:dyDescent="0.2">
      <c r="A2252" s="156" t="s">
        <v>823</v>
      </c>
      <c r="B2252" s="157" t="str">
        <f>Comitente</f>
        <v>DIRECCIÓN ARQUITECTURA</v>
      </c>
      <c r="C2252" s="158"/>
      <c r="D2252" s="159"/>
      <c r="E2252" s="159"/>
      <c r="F2252" s="160"/>
      <c r="G2252" s="161"/>
    </row>
    <row r="2253" spans="1:7" ht="20.100000000000001" customHeight="1" x14ac:dyDescent="0.2">
      <c r="A2253" s="156" t="s">
        <v>824</v>
      </c>
      <c r="B2253" s="157">
        <f>Contratista</f>
        <v>0</v>
      </c>
      <c r="C2253" s="162"/>
      <c r="D2253" s="162"/>
      <c r="E2253" s="162"/>
      <c r="F2253" s="157"/>
      <c r="G2253" s="163"/>
    </row>
    <row r="2254" spans="1:7" ht="20.100000000000001" customHeight="1" x14ac:dyDescent="0.2">
      <c r="A2254" s="156" t="s">
        <v>31</v>
      </c>
      <c r="B2254" s="157" t="str">
        <f>Obra</f>
        <v>ESCUELA DE CINE</v>
      </c>
      <c r="C2254" s="162"/>
      <c r="D2254" s="162"/>
      <c r="E2254" s="162"/>
      <c r="F2254" s="157" t="s">
        <v>45</v>
      </c>
      <c r="G2254" s="163">
        <f>Fecha_Base</f>
        <v>42969</v>
      </c>
    </row>
    <row r="2255" spans="1:7" ht="20.100000000000001" customHeight="1" x14ac:dyDescent="0.2">
      <c r="A2255" s="164" t="s">
        <v>822</v>
      </c>
      <c r="B2255" s="165" t="str">
        <f>Ubicación</f>
        <v>CALLE 25 DE MAYO</v>
      </c>
      <c r="C2255" s="165"/>
      <c r="D2255" s="166"/>
      <c r="E2255" s="167"/>
      <c r="F2255" s="168"/>
      <c r="G2255" s="169"/>
    </row>
    <row r="2256" spans="1:7" ht="20.100000000000001" customHeight="1" x14ac:dyDescent="0.2">
      <c r="A2256" s="164" t="s">
        <v>46</v>
      </c>
      <c r="B2256" s="274">
        <v>19</v>
      </c>
      <c r="C2256" s="171" t="str">
        <f>IF(B2256="","",VLOOKUP(B2256,Computo_Presupuesto,2,FALSE))</f>
        <v>INSTALACIONES SANITARIA</v>
      </c>
      <c r="D2256" s="172"/>
      <c r="E2256" s="167"/>
      <c r="F2256" s="168"/>
      <c r="G2256" s="169"/>
    </row>
    <row r="2257" spans="1:7" ht="20.100000000000001" customHeight="1" x14ac:dyDescent="0.2">
      <c r="A2257" s="164" t="s">
        <v>32</v>
      </c>
      <c r="B2257" s="250" t="s">
        <v>1194</v>
      </c>
      <c r="C2257" s="171" t="str">
        <f>IF(B2257=0,"",VLOOKUP(B2257,Computo_Presupuesto,2,FALSE))</f>
        <v>Instalación sanitaria - Base de cloacas</v>
      </c>
      <c r="D2257" s="166"/>
      <c r="E2257" s="167"/>
      <c r="F2257" s="165" t="s">
        <v>33</v>
      </c>
      <c r="G2257" s="173" t="str">
        <f>IF(B2257=0,"",VLOOKUP(B2257,Computo_Presupuesto,4,FALSE))</f>
        <v>gl</v>
      </c>
    </row>
    <row r="2258" spans="1:7" ht="20.100000000000001" customHeight="1" x14ac:dyDescent="0.2">
      <c r="A2258" s="164"/>
      <c r="B2258" s="165"/>
      <c r="C2258" s="171"/>
      <c r="D2258" s="166"/>
      <c r="E2258" s="167"/>
      <c r="F2258" s="171"/>
      <c r="G2258" s="174"/>
    </row>
    <row r="2259" spans="1:7" ht="20.100000000000001" customHeight="1" x14ac:dyDescent="0.2">
      <c r="A2259" s="341" t="s">
        <v>685</v>
      </c>
      <c r="B2259" s="342"/>
      <c r="C2259" s="343" t="s">
        <v>0</v>
      </c>
      <c r="D2259" s="343" t="s">
        <v>34</v>
      </c>
      <c r="E2259" s="344" t="s">
        <v>35</v>
      </c>
      <c r="F2259" s="345" t="s">
        <v>36</v>
      </c>
      <c r="G2259" s="346" t="s">
        <v>37</v>
      </c>
    </row>
    <row r="2260" spans="1:7" s="15" customFormat="1" ht="20.100000000000001" customHeight="1" x14ac:dyDescent="0.2">
      <c r="A2260" s="175" t="s">
        <v>686</v>
      </c>
      <c r="B2260" s="176" t="s">
        <v>687</v>
      </c>
      <c r="C2260" s="343"/>
      <c r="D2260" s="343"/>
      <c r="E2260" s="344"/>
      <c r="F2260" s="345"/>
      <c r="G2260" s="346"/>
    </row>
    <row r="2261" spans="1:7" ht="20.100000000000001" customHeight="1" x14ac:dyDescent="0.2">
      <c r="A2261" s="263"/>
      <c r="B2261" s="177"/>
      <c r="C2261" s="178" t="s">
        <v>825</v>
      </c>
      <c r="D2261" s="179"/>
      <c r="E2261" s="180"/>
      <c r="F2261" s="181"/>
      <c r="G2261" s="182"/>
    </row>
    <row r="2262" spans="1:7" ht="20.100000000000001" customHeight="1" x14ac:dyDescent="0.2">
      <c r="A2262" s="264"/>
      <c r="B2262" s="183">
        <f t="shared" ref="B2262:B2273" si="276">IF(A2262=0,0,VLOOKUP(A2262,Tabla_Indices,2,FALSE))</f>
        <v>0</v>
      </c>
      <c r="C2262" s="265"/>
      <c r="D2262" s="266"/>
      <c r="E2262" s="267"/>
      <c r="F2262" s="268"/>
      <c r="G2262" s="184">
        <f>ROUND(E2262*F2262,2)</f>
        <v>0</v>
      </c>
    </row>
    <row r="2263" spans="1:7" ht="20.100000000000001" customHeight="1" x14ac:dyDescent="0.2">
      <c r="A2263" s="269"/>
      <c r="B2263" s="183">
        <f t="shared" si="276"/>
        <v>0</v>
      </c>
      <c r="C2263" s="265"/>
      <c r="D2263" s="266"/>
      <c r="E2263" s="267"/>
      <c r="F2263" s="268"/>
      <c r="G2263" s="184">
        <f t="shared" ref="G2263:G2273" si="277">ROUND(E2263*F2263,2)</f>
        <v>0</v>
      </c>
    </row>
    <row r="2264" spans="1:7" ht="20.100000000000001" customHeight="1" x14ac:dyDescent="0.2">
      <c r="A2264" s="264"/>
      <c r="B2264" s="183">
        <f t="shared" si="276"/>
        <v>0</v>
      </c>
      <c r="C2264" s="265"/>
      <c r="D2264" s="266"/>
      <c r="E2264" s="267"/>
      <c r="F2264" s="268"/>
      <c r="G2264" s="184">
        <f t="shared" si="277"/>
        <v>0</v>
      </c>
    </row>
    <row r="2265" spans="1:7" ht="20.100000000000001" customHeight="1" x14ac:dyDescent="0.2">
      <c r="A2265" s="264"/>
      <c r="B2265" s="183">
        <f t="shared" si="276"/>
        <v>0</v>
      </c>
      <c r="C2265" s="265"/>
      <c r="D2265" s="266"/>
      <c r="E2265" s="267"/>
      <c r="F2265" s="268"/>
      <c r="G2265" s="184">
        <f t="shared" si="277"/>
        <v>0</v>
      </c>
    </row>
    <row r="2266" spans="1:7" ht="20.100000000000001" customHeight="1" x14ac:dyDescent="0.2">
      <c r="A2266" s="264"/>
      <c r="B2266" s="183">
        <f t="shared" si="276"/>
        <v>0</v>
      </c>
      <c r="C2266" s="265"/>
      <c r="D2266" s="266"/>
      <c r="E2266" s="270"/>
      <c r="F2266" s="268"/>
      <c r="G2266" s="184">
        <f t="shared" si="277"/>
        <v>0</v>
      </c>
    </row>
    <row r="2267" spans="1:7" ht="20.100000000000001" customHeight="1" x14ac:dyDescent="0.2">
      <c r="A2267" s="264"/>
      <c r="B2267" s="183">
        <f t="shared" si="276"/>
        <v>0</v>
      </c>
      <c r="C2267" s="265"/>
      <c r="D2267" s="266"/>
      <c r="E2267" s="270"/>
      <c r="F2267" s="268"/>
      <c r="G2267" s="184">
        <f t="shared" si="277"/>
        <v>0</v>
      </c>
    </row>
    <row r="2268" spans="1:7" ht="20.100000000000001" customHeight="1" x14ac:dyDescent="0.2">
      <c r="A2268" s="264"/>
      <c r="B2268" s="183">
        <f t="shared" si="276"/>
        <v>0</v>
      </c>
      <c r="C2268" s="265"/>
      <c r="D2268" s="266"/>
      <c r="E2268" s="267"/>
      <c r="F2268" s="268"/>
      <c r="G2268" s="184">
        <f t="shared" si="277"/>
        <v>0</v>
      </c>
    </row>
    <row r="2269" spans="1:7" ht="20.100000000000001" customHeight="1" x14ac:dyDescent="0.2">
      <c r="A2269" s="264"/>
      <c r="B2269" s="183">
        <f t="shared" si="276"/>
        <v>0</v>
      </c>
      <c r="C2269" s="265"/>
      <c r="D2269" s="266"/>
      <c r="E2269" s="267"/>
      <c r="F2269" s="268"/>
      <c r="G2269" s="184">
        <f t="shared" si="277"/>
        <v>0</v>
      </c>
    </row>
    <row r="2270" spans="1:7" ht="20.100000000000001" customHeight="1" x14ac:dyDescent="0.2">
      <c r="A2270" s="264"/>
      <c r="B2270" s="183">
        <f t="shared" si="276"/>
        <v>0</v>
      </c>
      <c r="C2270" s="265"/>
      <c r="D2270" s="266"/>
      <c r="E2270" s="267"/>
      <c r="F2270" s="268"/>
      <c r="G2270" s="184">
        <f t="shared" si="277"/>
        <v>0</v>
      </c>
    </row>
    <row r="2271" spans="1:7" ht="20.100000000000001" customHeight="1" x14ac:dyDescent="0.2">
      <c r="A2271" s="264"/>
      <c r="B2271" s="183">
        <f t="shared" si="276"/>
        <v>0</v>
      </c>
      <c r="C2271" s="265"/>
      <c r="D2271" s="266"/>
      <c r="E2271" s="267"/>
      <c r="F2271" s="268"/>
      <c r="G2271" s="184">
        <f t="shared" si="277"/>
        <v>0</v>
      </c>
    </row>
    <row r="2272" spans="1:7" ht="20.100000000000001" customHeight="1" x14ac:dyDescent="0.2">
      <c r="A2272" s="264"/>
      <c r="B2272" s="183">
        <f t="shared" si="276"/>
        <v>0</v>
      </c>
      <c r="C2272" s="265"/>
      <c r="D2272" s="266"/>
      <c r="E2272" s="267"/>
      <c r="F2272" s="268"/>
      <c r="G2272" s="184">
        <f t="shared" si="277"/>
        <v>0</v>
      </c>
    </row>
    <row r="2273" spans="1:7" ht="20.100000000000001" customHeight="1" x14ac:dyDescent="0.2">
      <c r="A2273" s="264"/>
      <c r="B2273" s="183">
        <f t="shared" si="276"/>
        <v>0</v>
      </c>
      <c r="C2273" s="265"/>
      <c r="D2273" s="266"/>
      <c r="E2273" s="267"/>
      <c r="F2273" s="268"/>
      <c r="G2273" s="184">
        <f t="shared" si="277"/>
        <v>0</v>
      </c>
    </row>
    <row r="2274" spans="1:7" ht="20.100000000000001" customHeight="1" x14ac:dyDescent="0.2">
      <c r="A2274" s="185"/>
      <c r="B2274" s="171"/>
      <c r="C2274" s="171"/>
      <c r="D2274" s="166"/>
      <c r="E2274" s="167"/>
      <c r="F2274" s="186" t="s">
        <v>38</v>
      </c>
      <c r="G2274" s="187">
        <f>SUBTOTAL(9,G2262:G2273)</f>
        <v>0</v>
      </c>
    </row>
    <row r="2275" spans="1:7" ht="20.100000000000001" customHeight="1" x14ac:dyDescent="0.2">
      <c r="A2275" s="185"/>
      <c r="B2275" s="171"/>
      <c r="C2275" s="188" t="s">
        <v>826</v>
      </c>
      <c r="D2275" s="166"/>
      <c r="E2275" s="167"/>
      <c r="F2275" s="168"/>
      <c r="G2275" s="189"/>
    </row>
    <row r="2276" spans="1:7" ht="20.100000000000001" customHeight="1" x14ac:dyDescent="0.2">
      <c r="A2276" s="264"/>
      <c r="B2276" s="183">
        <f t="shared" ref="B2276:B2285" si="278">IF(A2276=0,0,VLOOKUP(A2276,Tabla_Indices,2,FALSE))</f>
        <v>0</v>
      </c>
      <c r="C2276" s="271"/>
      <c r="D2276" s="266"/>
      <c r="E2276" s="267"/>
      <c r="F2276" s="268"/>
      <c r="G2276" s="184">
        <f>ROUND(E2276*F2276,2)</f>
        <v>0</v>
      </c>
    </row>
    <row r="2277" spans="1:7" ht="20.100000000000001" customHeight="1" x14ac:dyDescent="0.2">
      <c r="A2277" s="264"/>
      <c r="B2277" s="183">
        <f t="shared" si="278"/>
        <v>0</v>
      </c>
      <c r="C2277" s="265"/>
      <c r="D2277" s="266"/>
      <c r="E2277" s="267"/>
      <c r="F2277" s="268"/>
      <c r="G2277" s="184">
        <f>ROUND(E2277*F2277,2)</f>
        <v>0</v>
      </c>
    </row>
    <row r="2278" spans="1:7" ht="20.100000000000001" customHeight="1" x14ac:dyDescent="0.2">
      <c r="A2278" s="264"/>
      <c r="B2278" s="183">
        <f t="shared" si="278"/>
        <v>0</v>
      </c>
      <c r="C2278" s="265"/>
      <c r="D2278" s="266"/>
      <c r="E2278" s="267"/>
      <c r="F2278" s="268"/>
      <c r="G2278" s="184">
        <f t="shared" ref="G2278:G2285" si="279">ROUND(E2278*F2278,2)</f>
        <v>0</v>
      </c>
    </row>
    <row r="2279" spans="1:7" ht="20.100000000000001" customHeight="1" x14ac:dyDescent="0.2">
      <c r="A2279" s="264"/>
      <c r="B2279" s="183">
        <f t="shared" si="278"/>
        <v>0</v>
      </c>
      <c r="C2279" s="265"/>
      <c r="D2279" s="266"/>
      <c r="E2279" s="267"/>
      <c r="F2279" s="268"/>
      <c r="G2279" s="184">
        <f t="shared" si="279"/>
        <v>0</v>
      </c>
    </row>
    <row r="2280" spans="1:7" ht="20.100000000000001" customHeight="1" x14ac:dyDescent="0.2">
      <c r="A2280" s="264"/>
      <c r="B2280" s="183">
        <f t="shared" si="278"/>
        <v>0</v>
      </c>
      <c r="C2280" s="265"/>
      <c r="D2280" s="266"/>
      <c r="E2280" s="267"/>
      <c r="F2280" s="268"/>
      <c r="G2280" s="184">
        <f t="shared" si="279"/>
        <v>0</v>
      </c>
    </row>
    <row r="2281" spans="1:7" ht="20.100000000000001" customHeight="1" x14ac:dyDescent="0.2">
      <c r="A2281" s="264"/>
      <c r="B2281" s="183">
        <f t="shared" si="278"/>
        <v>0</v>
      </c>
      <c r="C2281" s="265"/>
      <c r="D2281" s="266"/>
      <c r="E2281" s="267"/>
      <c r="F2281" s="268"/>
      <c r="G2281" s="184">
        <f t="shared" si="279"/>
        <v>0</v>
      </c>
    </row>
    <row r="2282" spans="1:7" ht="20.100000000000001" customHeight="1" x14ac:dyDescent="0.2">
      <c r="A2282" s="264"/>
      <c r="B2282" s="183">
        <f t="shared" si="278"/>
        <v>0</v>
      </c>
      <c r="C2282" s="265"/>
      <c r="D2282" s="266"/>
      <c r="E2282" s="267"/>
      <c r="F2282" s="268"/>
      <c r="G2282" s="184">
        <f t="shared" si="279"/>
        <v>0</v>
      </c>
    </row>
    <row r="2283" spans="1:7" ht="20.100000000000001" customHeight="1" x14ac:dyDescent="0.2">
      <c r="A2283" s="264"/>
      <c r="B2283" s="183">
        <f t="shared" si="278"/>
        <v>0</v>
      </c>
      <c r="C2283" s="265"/>
      <c r="D2283" s="266"/>
      <c r="E2283" s="267"/>
      <c r="F2283" s="268"/>
      <c r="G2283" s="184">
        <f t="shared" si="279"/>
        <v>0</v>
      </c>
    </row>
    <row r="2284" spans="1:7" ht="20.100000000000001" customHeight="1" x14ac:dyDescent="0.2">
      <c r="A2284" s="264"/>
      <c r="B2284" s="183">
        <f t="shared" si="278"/>
        <v>0</v>
      </c>
      <c r="C2284" s="265"/>
      <c r="D2284" s="266"/>
      <c r="E2284" s="267"/>
      <c r="F2284" s="268"/>
      <c r="G2284" s="184">
        <f t="shared" si="279"/>
        <v>0</v>
      </c>
    </row>
    <row r="2285" spans="1:7" ht="20.100000000000001" customHeight="1" x14ac:dyDescent="0.2">
      <c r="A2285" s="264"/>
      <c r="B2285" s="183">
        <f t="shared" si="278"/>
        <v>0</v>
      </c>
      <c r="C2285" s="265"/>
      <c r="D2285" s="266"/>
      <c r="E2285" s="267"/>
      <c r="F2285" s="268"/>
      <c r="G2285" s="184">
        <f t="shared" si="279"/>
        <v>0</v>
      </c>
    </row>
    <row r="2286" spans="1:7" ht="20.100000000000001" customHeight="1" x14ac:dyDescent="0.2">
      <c r="A2286" s="185"/>
      <c r="B2286" s="171"/>
      <c r="C2286" s="171"/>
      <c r="D2286" s="166"/>
      <c r="E2286" s="167"/>
      <c r="F2286" s="186" t="s">
        <v>39</v>
      </c>
      <c r="G2286" s="187">
        <f>SUBTOTAL(9,G2276:G2285)</f>
        <v>0</v>
      </c>
    </row>
    <row r="2287" spans="1:7" ht="20.100000000000001" customHeight="1" x14ac:dyDescent="0.2">
      <c r="A2287" s="185"/>
      <c r="B2287" s="171"/>
      <c r="C2287" s="188" t="s">
        <v>827</v>
      </c>
      <c r="D2287" s="166"/>
      <c r="E2287" s="167"/>
      <c r="F2287" s="171"/>
      <c r="G2287" s="189"/>
    </row>
    <row r="2288" spans="1:7" ht="20.100000000000001" customHeight="1" x14ac:dyDescent="0.2">
      <c r="A2288" s="264"/>
      <c r="B2288" s="183">
        <f t="shared" ref="B2288:B2296" si="280">IF(A2288=0,0,VLOOKUP(A2288,Tabla_Indices,2,FALSE))</f>
        <v>0</v>
      </c>
      <c r="C2288" s="265"/>
      <c r="D2288" s="266"/>
      <c r="E2288" s="267"/>
      <c r="F2288" s="272"/>
      <c r="G2288" s="190">
        <f>ROUND(E2288*F2288,2)</f>
        <v>0</v>
      </c>
    </row>
    <row r="2289" spans="1:7" ht="20.100000000000001" customHeight="1" x14ac:dyDescent="0.2">
      <c r="A2289" s="264"/>
      <c r="B2289" s="183">
        <f t="shared" si="280"/>
        <v>0</v>
      </c>
      <c r="C2289" s="271"/>
      <c r="D2289" s="266"/>
      <c r="E2289" s="267"/>
      <c r="F2289" s="268"/>
      <c r="G2289" s="190">
        <f>ROUND(E2289*F2289,2)</f>
        <v>0</v>
      </c>
    </row>
    <row r="2290" spans="1:7" ht="20.100000000000001" customHeight="1" x14ac:dyDescent="0.2">
      <c r="A2290" s="264"/>
      <c r="B2290" s="183">
        <f t="shared" si="280"/>
        <v>0</v>
      </c>
      <c r="C2290" s="273"/>
      <c r="D2290" s="266"/>
      <c r="E2290" s="267"/>
      <c r="F2290" s="268"/>
      <c r="G2290" s="190">
        <f>ROUND(E2290*F2290,2)</f>
        <v>0</v>
      </c>
    </row>
    <row r="2291" spans="1:7" ht="20.100000000000001" customHeight="1" x14ac:dyDescent="0.2">
      <c r="A2291" s="264"/>
      <c r="B2291" s="183">
        <f t="shared" si="280"/>
        <v>0</v>
      </c>
      <c r="C2291" s="273"/>
      <c r="D2291" s="266"/>
      <c r="E2291" s="267"/>
      <c r="F2291" s="268"/>
      <c r="G2291" s="190">
        <f>ROUND(E2291*F2291,2)</f>
        <v>0</v>
      </c>
    </row>
    <row r="2292" spans="1:7" ht="20.100000000000001" customHeight="1" x14ac:dyDescent="0.2">
      <c r="A2292" s="264"/>
      <c r="B2292" s="183">
        <f t="shared" si="280"/>
        <v>0</v>
      </c>
      <c r="C2292" s="273"/>
      <c r="D2292" s="266"/>
      <c r="E2292" s="267"/>
      <c r="F2292" s="268"/>
      <c r="G2292" s="190">
        <f t="shared" ref="G2292:G2296" si="281">ROUND(E2292*F2292,2)</f>
        <v>0</v>
      </c>
    </row>
    <row r="2293" spans="1:7" ht="20.100000000000001" customHeight="1" x14ac:dyDescent="0.2">
      <c r="A2293" s="264"/>
      <c r="B2293" s="183">
        <f t="shared" si="280"/>
        <v>0</v>
      </c>
      <c r="C2293" s="273"/>
      <c r="D2293" s="266"/>
      <c r="E2293" s="267"/>
      <c r="F2293" s="268"/>
      <c r="G2293" s="190">
        <f t="shared" si="281"/>
        <v>0</v>
      </c>
    </row>
    <row r="2294" spans="1:7" ht="20.100000000000001" customHeight="1" x14ac:dyDescent="0.2">
      <c r="A2294" s="264"/>
      <c r="B2294" s="183">
        <f t="shared" si="280"/>
        <v>0</v>
      </c>
      <c r="C2294" s="265"/>
      <c r="D2294" s="266"/>
      <c r="E2294" s="267"/>
      <c r="F2294" s="268"/>
      <c r="G2294" s="190">
        <f t="shared" si="281"/>
        <v>0</v>
      </c>
    </row>
    <row r="2295" spans="1:7" ht="20.100000000000001" customHeight="1" x14ac:dyDescent="0.2">
      <c r="A2295" s="264"/>
      <c r="B2295" s="183">
        <f t="shared" si="280"/>
        <v>0</v>
      </c>
      <c r="C2295" s="265"/>
      <c r="D2295" s="266"/>
      <c r="E2295" s="267"/>
      <c r="F2295" s="268"/>
      <c r="G2295" s="190">
        <f t="shared" si="281"/>
        <v>0</v>
      </c>
    </row>
    <row r="2296" spans="1:7" ht="20.100000000000001" customHeight="1" x14ac:dyDescent="0.2">
      <c r="A2296" s="264"/>
      <c r="B2296" s="183">
        <f t="shared" si="280"/>
        <v>0</v>
      </c>
      <c r="C2296" s="265"/>
      <c r="D2296" s="266"/>
      <c r="E2296" s="267"/>
      <c r="F2296" s="268"/>
      <c r="G2296" s="190">
        <f t="shared" si="281"/>
        <v>0</v>
      </c>
    </row>
    <row r="2297" spans="1:7" ht="20.100000000000001" customHeight="1" x14ac:dyDescent="0.2">
      <c r="A2297" s="245"/>
      <c r="B2297" s="166"/>
      <c r="C2297" s="171"/>
      <c r="D2297" s="166"/>
      <c r="E2297" s="167"/>
      <c r="F2297" s="186" t="s">
        <v>40</v>
      </c>
      <c r="G2297" s="187">
        <f>SUBTOTAL(9,G2288:G2296)</f>
        <v>0</v>
      </c>
    </row>
    <row r="2298" spans="1:7" ht="20.100000000000001" customHeight="1" thickBot="1" x14ac:dyDescent="0.25">
      <c r="A2298" s="192"/>
      <c r="B2298" s="193"/>
      <c r="C2298" s="194"/>
      <c r="D2298" s="193"/>
      <c r="E2298" s="195"/>
      <c r="F2298" s="196"/>
      <c r="G2298" s="197"/>
    </row>
    <row r="2299" spans="1:7" ht="20.100000000000001" customHeight="1" thickBot="1" x14ac:dyDescent="0.25">
      <c r="A2299" s="246" t="str">
        <f>B2257</f>
        <v>19-1</v>
      </c>
      <c r="B2299" s="244" t="str">
        <f>C2257</f>
        <v>Instalación sanitaria - Base de cloacas</v>
      </c>
      <c r="C2299" s="198"/>
      <c r="D2299" s="198" t="s">
        <v>41</v>
      </c>
      <c r="E2299" s="199"/>
      <c r="F2299" s="200" t="s">
        <v>42</v>
      </c>
      <c r="G2299" s="201">
        <f>SUBTOTAL(9,G2262:G2298)</f>
        <v>0</v>
      </c>
    </row>
    <row r="2300" spans="1:7" ht="20.100000000000001" customHeight="1" thickTop="1" thickBot="1" x14ac:dyDescent="0.25"/>
    <row r="2301" spans="1:7" ht="20.100000000000001" customHeight="1" thickTop="1" x14ac:dyDescent="0.2">
      <c r="A2301" s="338" t="s">
        <v>44</v>
      </c>
      <c r="B2301" s="339"/>
      <c r="C2301" s="339"/>
      <c r="D2301" s="339"/>
      <c r="E2301" s="339"/>
      <c r="F2301" s="339"/>
      <c r="G2301" s="340"/>
    </row>
    <row r="2302" spans="1:7" ht="20.100000000000001" customHeight="1" x14ac:dyDescent="0.2">
      <c r="A2302" s="156" t="s">
        <v>823</v>
      </c>
      <c r="B2302" s="157" t="str">
        <f>Comitente</f>
        <v>DIRECCIÓN ARQUITECTURA</v>
      </c>
      <c r="C2302" s="158"/>
      <c r="D2302" s="159"/>
      <c r="E2302" s="159"/>
      <c r="F2302" s="160"/>
      <c r="G2302" s="161"/>
    </row>
    <row r="2303" spans="1:7" ht="20.100000000000001" customHeight="1" x14ac:dyDescent="0.2">
      <c r="A2303" s="156" t="s">
        <v>824</v>
      </c>
      <c r="B2303" s="157">
        <f>Contratista</f>
        <v>0</v>
      </c>
      <c r="C2303" s="162"/>
      <c r="D2303" s="162"/>
      <c r="E2303" s="162"/>
      <c r="F2303" s="157"/>
      <c r="G2303" s="163"/>
    </row>
    <row r="2304" spans="1:7" ht="20.100000000000001" customHeight="1" x14ac:dyDescent="0.2">
      <c r="A2304" s="156" t="s">
        <v>31</v>
      </c>
      <c r="B2304" s="157" t="str">
        <f>Obra</f>
        <v>ESCUELA DE CINE</v>
      </c>
      <c r="C2304" s="162"/>
      <c r="D2304" s="162"/>
      <c r="E2304" s="162"/>
      <c r="F2304" s="157" t="s">
        <v>45</v>
      </c>
      <c r="G2304" s="163">
        <f>Fecha_Base</f>
        <v>42969</v>
      </c>
    </row>
    <row r="2305" spans="1:7" ht="20.100000000000001" customHeight="1" x14ac:dyDescent="0.2">
      <c r="A2305" s="164" t="s">
        <v>822</v>
      </c>
      <c r="B2305" s="165" t="str">
        <f>Ubicación</f>
        <v>CALLE 25 DE MAYO</v>
      </c>
      <c r="C2305" s="165"/>
      <c r="D2305" s="166"/>
      <c r="E2305" s="167"/>
      <c r="F2305" s="168"/>
      <c r="G2305" s="169"/>
    </row>
    <row r="2306" spans="1:7" ht="20.100000000000001" customHeight="1" x14ac:dyDescent="0.2">
      <c r="A2306" s="164" t="s">
        <v>46</v>
      </c>
      <c r="B2306" s="274">
        <v>19</v>
      </c>
      <c r="C2306" s="171" t="str">
        <f>IF(B2306="","",VLOOKUP(B2306,Computo_Presupuesto,2,FALSE))</f>
        <v>INSTALACIONES SANITARIA</v>
      </c>
      <c r="D2306" s="172"/>
      <c r="E2306" s="167"/>
      <c r="F2306" s="168"/>
      <c r="G2306" s="169"/>
    </row>
    <row r="2307" spans="1:7" ht="20.100000000000001" customHeight="1" x14ac:dyDescent="0.2">
      <c r="A2307" s="164" t="s">
        <v>32</v>
      </c>
      <c r="B2307" s="250" t="s">
        <v>1195</v>
      </c>
      <c r="C2307" s="171" t="str">
        <f>IF(B2307=0,"",VLOOKUP(B2307,Computo_Presupuesto,2,FALSE))</f>
        <v>Instalación sanitaria - Provisión de agua potable</v>
      </c>
      <c r="D2307" s="166"/>
      <c r="E2307" s="167"/>
      <c r="F2307" s="165" t="s">
        <v>33</v>
      </c>
      <c r="G2307" s="173" t="str">
        <f>IF(B2307=0,"",VLOOKUP(B2307,Computo_Presupuesto,4,FALSE))</f>
        <v>gl</v>
      </c>
    </row>
    <row r="2308" spans="1:7" ht="20.100000000000001" customHeight="1" x14ac:dyDescent="0.2">
      <c r="A2308" s="164"/>
      <c r="B2308" s="165"/>
      <c r="C2308" s="171"/>
      <c r="D2308" s="166"/>
      <c r="E2308" s="167"/>
      <c r="F2308" s="171"/>
      <c r="G2308" s="174"/>
    </row>
    <row r="2309" spans="1:7" ht="20.100000000000001" customHeight="1" x14ac:dyDescent="0.2">
      <c r="A2309" s="341" t="s">
        <v>685</v>
      </c>
      <c r="B2309" s="342"/>
      <c r="C2309" s="343" t="s">
        <v>0</v>
      </c>
      <c r="D2309" s="343" t="s">
        <v>34</v>
      </c>
      <c r="E2309" s="344" t="s">
        <v>35</v>
      </c>
      <c r="F2309" s="345" t="s">
        <v>36</v>
      </c>
      <c r="G2309" s="346" t="s">
        <v>37</v>
      </c>
    </row>
    <row r="2310" spans="1:7" ht="20.100000000000001" customHeight="1" x14ac:dyDescent="0.2">
      <c r="A2310" s="175" t="s">
        <v>686</v>
      </c>
      <c r="B2310" s="176" t="s">
        <v>687</v>
      </c>
      <c r="C2310" s="343"/>
      <c r="D2310" s="343"/>
      <c r="E2310" s="344"/>
      <c r="F2310" s="345"/>
      <c r="G2310" s="346"/>
    </row>
    <row r="2311" spans="1:7" ht="20.100000000000001" customHeight="1" x14ac:dyDescent="0.2">
      <c r="A2311" s="263"/>
      <c r="B2311" s="177"/>
      <c r="C2311" s="178" t="s">
        <v>825</v>
      </c>
      <c r="D2311" s="179"/>
      <c r="E2311" s="180"/>
      <c r="F2311" s="181"/>
      <c r="G2311" s="182"/>
    </row>
    <row r="2312" spans="1:7" ht="20.100000000000001" customHeight="1" x14ac:dyDescent="0.2">
      <c r="A2312" s="264"/>
      <c r="B2312" s="183">
        <f t="shared" ref="B2312:B2323" si="282">IF(A2312=0,0,VLOOKUP(A2312,Tabla_Indices,2,FALSE))</f>
        <v>0</v>
      </c>
      <c r="C2312" s="265"/>
      <c r="D2312" s="266"/>
      <c r="E2312" s="267"/>
      <c r="F2312" s="268"/>
      <c r="G2312" s="184">
        <f>ROUND(E2312*F2312,2)</f>
        <v>0</v>
      </c>
    </row>
    <row r="2313" spans="1:7" ht="20.100000000000001" customHeight="1" x14ac:dyDescent="0.2">
      <c r="A2313" s="269"/>
      <c r="B2313" s="183">
        <f t="shared" si="282"/>
        <v>0</v>
      </c>
      <c r="C2313" s="265"/>
      <c r="D2313" s="266"/>
      <c r="E2313" s="267"/>
      <c r="F2313" s="268"/>
      <c r="G2313" s="184">
        <f t="shared" ref="G2313:G2323" si="283">ROUND(E2313*F2313,2)</f>
        <v>0</v>
      </c>
    </row>
    <row r="2314" spans="1:7" ht="20.100000000000001" customHeight="1" x14ac:dyDescent="0.2">
      <c r="A2314" s="264"/>
      <c r="B2314" s="183">
        <f t="shared" si="282"/>
        <v>0</v>
      </c>
      <c r="C2314" s="265"/>
      <c r="D2314" s="266"/>
      <c r="E2314" s="267"/>
      <c r="F2314" s="268"/>
      <c r="G2314" s="184">
        <f t="shared" si="283"/>
        <v>0</v>
      </c>
    </row>
    <row r="2315" spans="1:7" ht="20.100000000000001" customHeight="1" x14ac:dyDescent="0.2">
      <c r="A2315" s="264"/>
      <c r="B2315" s="183">
        <f t="shared" si="282"/>
        <v>0</v>
      </c>
      <c r="C2315" s="265"/>
      <c r="D2315" s="266"/>
      <c r="E2315" s="267"/>
      <c r="F2315" s="268"/>
      <c r="G2315" s="184">
        <f t="shared" si="283"/>
        <v>0</v>
      </c>
    </row>
    <row r="2316" spans="1:7" ht="20.100000000000001" customHeight="1" x14ac:dyDescent="0.2">
      <c r="A2316" s="264"/>
      <c r="B2316" s="183">
        <f t="shared" si="282"/>
        <v>0</v>
      </c>
      <c r="C2316" s="265"/>
      <c r="D2316" s="266"/>
      <c r="E2316" s="270"/>
      <c r="F2316" s="268"/>
      <c r="G2316" s="184">
        <f t="shared" si="283"/>
        <v>0</v>
      </c>
    </row>
    <row r="2317" spans="1:7" ht="20.100000000000001" customHeight="1" x14ac:dyDescent="0.2">
      <c r="A2317" s="264"/>
      <c r="B2317" s="183">
        <f t="shared" si="282"/>
        <v>0</v>
      </c>
      <c r="C2317" s="265"/>
      <c r="D2317" s="266"/>
      <c r="E2317" s="270"/>
      <c r="F2317" s="268"/>
      <c r="G2317" s="184">
        <f t="shared" si="283"/>
        <v>0</v>
      </c>
    </row>
    <row r="2318" spans="1:7" ht="20.100000000000001" customHeight="1" x14ac:dyDescent="0.2">
      <c r="A2318" s="264"/>
      <c r="B2318" s="183">
        <f t="shared" si="282"/>
        <v>0</v>
      </c>
      <c r="C2318" s="265"/>
      <c r="D2318" s="266"/>
      <c r="E2318" s="267"/>
      <c r="F2318" s="268"/>
      <c r="G2318" s="184">
        <f t="shared" si="283"/>
        <v>0</v>
      </c>
    </row>
    <row r="2319" spans="1:7" ht="20.100000000000001" customHeight="1" x14ac:dyDescent="0.2">
      <c r="A2319" s="264"/>
      <c r="B2319" s="183">
        <f t="shared" si="282"/>
        <v>0</v>
      </c>
      <c r="C2319" s="265"/>
      <c r="D2319" s="266"/>
      <c r="E2319" s="267"/>
      <c r="F2319" s="268"/>
      <c r="G2319" s="184">
        <f t="shared" si="283"/>
        <v>0</v>
      </c>
    </row>
    <row r="2320" spans="1:7" ht="20.100000000000001" customHeight="1" x14ac:dyDescent="0.2">
      <c r="A2320" s="264"/>
      <c r="B2320" s="183">
        <f t="shared" si="282"/>
        <v>0</v>
      </c>
      <c r="C2320" s="265"/>
      <c r="D2320" s="266"/>
      <c r="E2320" s="267"/>
      <c r="F2320" s="268"/>
      <c r="G2320" s="184">
        <f t="shared" si="283"/>
        <v>0</v>
      </c>
    </row>
    <row r="2321" spans="1:7" ht="20.100000000000001" customHeight="1" x14ac:dyDescent="0.2">
      <c r="A2321" s="264"/>
      <c r="B2321" s="183">
        <f t="shared" si="282"/>
        <v>0</v>
      </c>
      <c r="C2321" s="265"/>
      <c r="D2321" s="266"/>
      <c r="E2321" s="267"/>
      <c r="F2321" s="268"/>
      <c r="G2321" s="184">
        <f t="shared" si="283"/>
        <v>0</v>
      </c>
    </row>
    <row r="2322" spans="1:7" ht="20.100000000000001" customHeight="1" x14ac:dyDescent="0.2">
      <c r="A2322" s="264"/>
      <c r="B2322" s="183">
        <f t="shared" si="282"/>
        <v>0</v>
      </c>
      <c r="C2322" s="265"/>
      <c r="D2322" s="266"/>
      <c r="E2322" s="267"/>
      <c r="F2322" s="268"/>
      <c r="G2322" s="184">
        <f t="shared" si="283"/>
        <v>0</v>
      </c>
    </row>
    <row r="2323" spans="1:7" ht="20.100000000000001" customHeight="1" x14ac:dyDescent="0.2">
      <c r="A2323" s="264"/>
      <c r="B2323" s="183">
        <f t="shared" si="282"/>
        <v>0</v>
      </c>
      <c r="C2323" s="265"/>
      <c r="D2323" s="266"/>
      <c r="E2323" s="267"/>
      <c r="F2323" s="268"/>
      <c r="G2323" s="184">
        <f t="shared" si="283"/>
        <v>0</v>
      </c>
    </row>
    <row r="2324" spans="1:7" ht="20.100000000000001" customHeight="1" x14ac:dyDescent="0.2">
      <c r="A2324" s="185"/>
      <c r="B2324" s="171"/>
      <c r="C2324" s="171"/>
      <c r="D2324" s="166"/>
      <c r="E2324" s="167"/>
      <c r="F2324" s="186" t="s">
        <v>38</v>
      </c>
      <c r="G2324" s="187">
        <f>SUBTOTAL(9,G2312:G2323)</f>
        <v>0</v>
      </c>
    </row>
    <row r="2325" spans="1:7" ht="20.100000000000001" customHeight="1" x14ac:dyDescent="0.2">
      <c r="A2325" s="185"/>
      <c r="B2325" s="171"/>
      <c r="C2325" s="188" t="s">
        <v>826</v>
      </c>
      <c r="D2325" s="166"/>
      <c r="E2325" s="167"/>
      <c r="F2325" s="168"/>
      <c r="G2325" s="189"/>
    </row>
    <row r="2326" spans="1:7" ht="20.100000000000001" customHeight="1" x14ac:dyDescent="0.2">
      <c r="A2326" s="264"/>
      <c r="B2326" s="183">
        <f t="shared" ref="B2326:B2335" si="284">IF(A2326=0,0,VLOOKUP(A2326,Tabla_Indices,2,FALSE))</f>
        <v>0</v>
      </c>
      <c r="C2326" s="271"/>
      <c r="D2326" s="266"/>
      <c r="E2326" s="267"/>
      <c r="F2326" s="268"/>
      <c r="G2326" s="184">
        <f>ROUND(E2326*F2326,2)</f>
        <v>0</v>
      </c>
    </row>
    <row r="2327" spans="1:7" ht="20.100000000000001" customHeight="1" x14ac:dyDescent="0.2">
      <c r="A2327" s="264"/>
      <c r="B2327" s="183">
        <f t="shared" si="284"/>
        <v>0</v>
      </c>
      <c r="C2327" s="265"/>
      <c r="D2327" s="266"/>
      <c r="E2327" s="267"/>
      <c r="F2327" s="268"/>
      <c r="G2327" s="184">
        <f>ROUND(E2327*F2327,2)</f>
        <v>0</v>
      </c>
    </row>
    <row r="2328" spans="1:7" ht="20.100000000000001" customHeight="1" x14ac:dyDescent="0.2">
      <c r="A2328" s="264"/>
      <c r="B2328" s="183">
        <f t="shared" si="284"/>
        <v>0</v>
      </c>
      <c r="C2328" s="265"/>
      <c r="D2328" s="266"/>
      <c r="E2328" s="267"/>
      <c r="F2328" s="268"/>
      <c r="G2328" s="184">
        <f t="shared" ref="G2328:G2335" si="285">ROUND(E2328*F2328,2)</f>
        <v>0</v>
      </c>
    </row>
    <row r="2329" spans="1:7" ht="20.100000000000001" customHeight="1" x14ac:dyDescent="0.2">
      <c r="A2329" s="264"/>
      <c r="B2329" s="183">
        <f t="shared" si="284"/>
        <v>0</v>
      </c>
      <c r="C2329" s="265"/>
      <c r="D2329" s="266"/>
      <c r="E2329" s="267"/>
      <c r="F2329" s="268"/>
      <c r="G2329" s="184">
        <f t="shared" si="285"/>
        <v>0</v>
      </c>
    </row>
    <row r="2330" spans="1:7" ht="20.100000000000001" customHeight="1" x14ac:dyDescent="0.2">
      <c r="A2330" s="264"/>
      <c r="B2330" s="183">
        <f t="shared" si="284"/>
        <v>0</v>
      </c>
      <c r="C2330" s="265"/>
      <c r="D2330" s="266"/>
      <c r="E2330" s="267"/>
      <c r="F2330" s="268"/>
      <c r="G2330" s="184">
        <f t="shared" si="285"/>
        <v>0</v>
      </c>
    </row>
    <row r="2331" spans="1:7" ht="20.100000000000001" customHeight="1" x14ac:dyDescent="0.2">
      <c r="A2331" s="264"/>
      <c r="B2331" s="183">
        <f t="shared" si="284"/>
        <v>0</v>
      </c>
      <c r="C2331" s="265"/>
      <c r="D2331" s="266"/>
      <c r="E2331" s="267"/>
      <c r="F2331" s="268"/>
      <c r="G2331" s="184">
        <f t="shared" si="285"/>
        <v>0</v>
      </c>
    </row>
    <row r="2332" spans="1:7" ht="20.100000000000001" customHeight="1" x14ac:dyDescent="0.2">
      <c r="A2332" s="264"/>
      <c r="B2332" s="183">
        <f t="shared" si="284"/>
        <v>0</v>
      </c>
      <c r="C2332" s="265"/>
      <c r="D2332" s="266"/>
      <c r="E2332" s="267"/>
      <c r="F2332" s="268"/>
      <c r="G2332" s="184">
        <f t="shared" si="285"/>
        <v>0</v>
      </c>
    </row>
    <row r="2333" spans="1:7" ht="20.100000000000001" customHeight="1" x14ac:dyDescent="0.2">
      <c r="A2333" s="264"/>
      <c r="B2333" s="183">
        <f t="shared" si="284"/>
        <v>0</v>
      </c>
      <c r="C2333" s="265"/>
      <c r="D2333" s="266"/>
      <c r="E2333" s="267"/>
      <c r="F2333" s="268"/>
      <c r="G2333" s="184">
        <f t="shared" si="285"/>
        <v>0</v>
      </c>
    </row>
    <row r="2334" spans="1:7" ht="20.100000000000001" customHeight="1" x14ac:dyDescent="0.2">
      <c r="A2334" s="264"/>
      <c r="B2334" s="183">
        <f t="shared" si="284"/>
        <v>0</v>
      </c>
      <c r="C2334" s="265"/>
      <c r="D2334" s="266"/>
      <c r="E2334" s="267"/>
      <c r="F2334" s="268"/>
      <c r="G2334" s="184">
        <f t="shared" si="285"/>
        <v>0</v>
      </c>
    </row>
    <row r="2335" spans="1:7" ht="20.100000000000001" customHeight="1" x14ac:dyDescent="0.2">
      <c r="A2335" s="264"/>
      <c r="B2335" s="183">
        <f t="shared" si="284"/>
        <v>0</v>
      </c>
      <c r="C2335" s="265"/>
      <c r="D2335" s="266"/>
      <c r="E2335" s="267"/>
      <c r="F2335" s="268"/>
      <c r="G2335" s="184">
        <f t="shared" si="285"/>
        <v>0</v>
      </c>
    </row>
    <row r="2336" spans="1:7" ht="20.100000000000001" customHeight="1" x14ac:dyDescent="0.2">
      <c r="A2336" s="185"/>
      <c r="B2336" s="171"/>
      <c r="C2336" s="171"/>
      <c r="D2336" s="166"/>
      <c r="E2336" s="167"/>
      <c r="F2336" s="186" t="s">
        <v>39</v>
      </c>
      <c r="G2336" s="187">
        <f>SUBTOTAL(9,G2326:G2335)</f>
        <v>0</v>
      </c>
    </row>
    <row r="2337" spans="1:7" ht="20.100000000000001" customHeight="1" x14ac:dyDescent="0.2">
      <c r="A2337" s="185"/>
      <c r="B2337" s="171"/>
      <c r="C2337" s="188" t="s">
        <v>827</v>
      </c>
      <c r="D2337" s="166"/>
      <c r="E2337" s="167"/>
      <c r="F2337" s="171"/>
      <c r="G2337" s="189"/>
    </row>
    <row r="2338" spans="1:7" ht="20.100000000000001" customHeight="1" x14ac:dyDescent="0.2">
      <c r="A2338" s="264"/>
      <c r="B2338" s="183">
        <f t="shared" ref="B2338:B2346" si="286">IF(A2338=0,0,VLOOKUP(A2338,Tabla_Indices,2,FALSE))</f>
        <v>0</v>
      </c>
      <c r="C2338" s="265"/>
      <c r="D2338" s="266"/>
      <c r="E2338" s="267"/>
      <c r="F2338" s="272"/>
      <c r="G2338" s="190">
        <f>ROUND(E2338*F2338,2)</f>
        <v>0</v>
      </c>
    </row>
    <row r="2339" spans="1:7" ht="20.100000000000001" customHeight="1" x14ac:dyDescent="0.2">
      <c r="A2339" s="264"/>
      <c r="B2339" s="183">
        <f t="shared" si="286"/>
        <v>0</v>
      </c>
      <c r="C2339" s="271"/>
      <c r="D2339" s="266"/>
      <c r="E2339" s="267"/>
      <c r="F2339" s="268"/>
      <c r="G2339" s="190">
        <f>ROUND(E2339*F2339,2)</f>
        <v>0</v>
      </c>
    </row>
    <row r="2340" spans="1:7" ht="20.100000000000001" customHeight="1" x14ac:dyDescent="0.2">
      <c r="A2340" s="264"/>
      <c r="B2340" s="183">
        <f t="shared" si="286"/>
        <v>0</v>
      </c>
      <c r="C2340" s="273"/>
      <c r="D2340" s="266"/>
      <c r="E2340" s="267"/>
      <c r="F2340" s="268"/>
      <c r="G2340" s="190">
        <f>ROUND(E2340*F2340,2)</f>
        <v>0</v>
      </c>
    </row>
    <row r="2341" spans="1:7" ht="20.100000000000001" customHeight="1" x14ac:dyDescent="0.2">
      <c r="A2341" s="264"/>
      <c r="B2341" s="183">
        <f t="shared" si="286"/>
        <v>0</v>
      </c>
      <c r="C2341" s="273"/>
      <c r="D2341" s="266"/>
      <c r="E2341" s="267"/>
      <c r="F2341" s="268"/>
      <c r="G2341" s="190">
        <f>ROUND(E2341*F2341,2)</f>
        <v>0</v>
      </c>
    </row>
    <row r="2342" spans="1:7" ht="20.100000000000001" customHeight="1" x14ac:dyDescent="0.2">
      <c r="A2342" s="264"/>
      <c r="B2342" s="183">
        <f t="shared" si="286"/>
        <v>0</v>
      </c>
      <c r="C2342" s="273"/>
      <c r="D2342" s="266"/>
      <c r="E2342" s="267"/>
      <c r="F2342" s="268"/>
      <c r="G2342" s="190">
        <f t="shared" ref="G2342:G2346" si="287">ROUND(E2342*F2342,2)</f>
        <v>0</v>
      </c>
    </row>
    <row r="2343" spans="1:7" ht="20.100000000000001" customHeight="1" x14ac:dyDescent="0.2">
      <c r="A2343" s="264"/>
      <c r="B2343" s="183">
        <f t="shared" si="286"/>
        <v>0</v>
      </c>
      <c r="C2343" s="273"/>
      <c r="D2343" s="266"/>
      <c r="E2343" s="267"/>
      <c r="F2343" s="268"/>
      <c r="G2343" s="190">
        <f t="shared" si="287"/>
        <v>0</v>
      </c>
    </row>
    <row r="2344" spans="1:7" ht="20.100000000000001" customHeight="1" x14ac:dyDescent="0.2">
      <c r="A2344" s="264"/>
      <c r="B2344" s="183">
        <f t="shared" si="286"/>
        <v>0</v>
      </c>
      <c r="C2344" s="265"/>
      <c r="D2344" s="266"/>
      <c r="E2344" s="267"/>
      <c r="F2344" s="268"/>
      <c r="G2344" s="190">
        <f t="shared" si="287"/>
        <v>0</v>
      </c>
    </row>
    <row r="2345" spans="1:7" ht="20.100000000000001" customHeight="1" x14ac:dyDescent="0.2">
      <c r="A2345" s="264"/>
      <c r="B2345" s="183">
        <f t="shared" si="286"/>
        <v>0</v>
      </c>
      <c r="C2345" s="265"/>
      <c r="D2345" s="266"/>
      <c r="E2345" s="267"/>
      <c r="F2345" s="268"/>
      <c r="G2345" s="190">
        <f t="shared" si="287"/>
        <v>0</v>
      </c>
    </row>
    <row r="2346" spans="1:7" ht="20.100000000000001" customHeight="1" x14ac:dyDescent="0.2">
      <c r="A2346" s="264"/>
      <c r="B2346" s="183">
        <f t="shared" si="286"/>
        <v>0</v>
      </c>
      <c r="C2346" s="265"/>
      <c r="D2346" s="266"/>
      <c r="E2346" s="267"/>
      <c r="F2346" s="268"/>
      <c r="G2346" s="190">
        <f t="shared" si="287"/>
        <v>0</v>
      </c>
    </row>
    <row r="2347" spans="1:7" ht="20.100000000000001" customHeight="1" x14ac:dyDescent="0.2">
      <c r="A2347" s="191"/>
      <c r="B2347" s="166"/>
      <c r="C2347" s="171"/>
      <c r="D2347" s="166"/>
      <c r="E2347" s="167"/>
      <c r="F2347" s="186" t="s">
        <v>40</v>
      </c>
      <c r="G2347" s="187">
        <f>SUBTOTAL(9,G2338:G2346)</f>
        <v>0</v>
      </c>
    </row>
    <row r="2348" spans="1:7" ht="20.100000000000001" customHeight="1" thickBot="1" x14ac:dyDescent="0.25">
      <c r="A2348" s="192"/>
      <c r="B2348" s="193"/>
      <c r="C2348" s="194"/>
      <c r="D2348" s="193"/>
      <c r="E2348" s="195"/>
      <c r="F2348" s="196"/>
      <c r="G2348" s="197"/>
    </row>
    <row r="2349" spans="1:7" ht="20.100000000000001" customHeight="1" thickBot="1" x14ac:dyDescent="0.25">
      <c r="A2349" s="246" t="str">
        <f>B2307</f>
        <v>19-2</v>
      </c>
      <c r="B2349" s="244" t="str">
        <f>C2307</f>
        <v>Instalación sanitaria - Provisión de agua potable</v>
      </c>
      <c r="C2349" s="198"/>
      <c r="D2349" s="198" t="s">
        <v>41</v>
      </c>
      <c r="E2349" s="199"/>
      <c r="F2349" s="200" t="s">
        <v>42</v>
      </c>
      <c r="G2349" s="201">
        <f>SUBTOTAL(9,G2312:G2348)</f>
        <v>0</v>
      </c>
    </row>
    <row r="2350" spans="1:7" ht="20.100000000000001" customHeight="1" thickTop="1" thickBot="1" x14ac:dyDescent="0.25"/>
    <row r="2351" spans="1:7" ht="20.100000000000001" customHeight="1" thickTop="1" x14ac:dyDescent="0.2">
      <c r="A2351" s="338" t="s">
        <v>44</v>
      </c>
      <c r="B2351" s="339"/>
      <c r="C2351" s="339"/>
      <c r="D2351" s="339"/>
      <c r="E2351" s="339"/>
      <c r="F2351" s="339"/>
      <c r="G2351" s="340"/>
    </row>
    <row r="2352" spans="1:7" ht="20.100000000000001" customHeight="1" x14ac:dyDescent="0.2">
      <c r="A2352" s="156" t="s">
        <v>823</v>
      </c>
      <c r="B2352" s="157" t="str">
        <f>Comitente</f>
        <v>DIRECCIÓN ARQUITECTURA</v>
      </c>
      <c r="C2352" s="158"/>
      <c r="D2352" s="159"/>
      <c r="E2352" s="159"/>
      <c r="F2352" s="160"/>
      <c r="G2352" s="161"/>
    </row>
    <row r="2353" spans="1:7" ht="20.100000000000001" customHeight="1" x14ac:dyDescent="0.2">
      <c r="A2353" s="156" t="s">
        <v>824</v>
      </c>
      <c r="B2353" s="157">
        <f>Contratista</f>
        <v>0</v>
      </c>
      <c r="C2353" s="162"/>
      <c r="D2353" s="162"/>
      <c r="E2353" s="162"/>
      <c r="F2353" s="157"/>
      <c r="G2353" s="163"/>
    </row>
    <row r="2354" spans="1:7" ht="20.100000000000001" customHeight="1" x14ac:dyDescent="0.2">
      <c r="A2354" s="156" t="s">
        <v>31</v>
      </c>
      <c r="B2354" s="157" t="str">
        <f>Obra</f>
        <v>ESCUELA DE CINE</v>
      </c>
      <c r="C2354" s="162"/>
      <c r="D2354" s="162"/>
      <c r="E2354" s="162"/>
      <c r="F2354" s="157" t="s">
        <v>45</v>
      </c>
      <c r="G2354" s="163">
        <f>Fecha_Base</f>
        <v>42969</v>
      </c>
    </row>
    <row r="2355" spans="1:7" ht="20.100000000000001" customHeight="1" x14ac:dyDescent="0.2">
      <c r="A2355" s="164" t="s">
        <v>822</v>
      </c>
      <c r="B2355" s="165" t="str">
        <f>Ubicación</f>
        <v>CALLE 25 DE MAYO</v>
      </c>
      <c r="C2355" s="165"/>
      <c r="D2355" s="166"/>
      <c r="E2355" s="167"/>
      <c r="F2355" s="168"/>
      <c r="G2355" s="169"/>
    </row>
    <row r="2356" spans="1:7" ht="20.100000000000001" customHeight="1" x14ac:dyDescent="0.2">
      <c r="A2356" s="164" t="s">
        <v>46</v>
      </c>
      <c r="B2356" s="274">
        <v>19</v>
      </c>
      <c r="C2356" s="171" t="str">
        <f>IF(B2356="","",VLOOKUP(B2356,Computo_Presupuesto,2,FALSE))</f>
        <v>INSTALACIONES SANITARIA</v>
      </c>
      <c r="D2356" s="172"/>
      <c r="E2356" s="167"/>
      <c r="F2356" s="168"/>
      <c r="G2356" s="169"/>
    </row>
    <row r="2357" spans="1:7" ht="20.100000000000001" customHeight="1" x14ac:dyDescent="0.2">
      <c r="A2357" s="164" t="s">
        <v>32</v>
      </c>
      <c r="B2357" s="250" t="s">
        <v>1196</v>
      </c>
      <c r="C2357" s="171" t="str">
        <f>IF(B2357=0,"",VLOOKUP(B2357,Computo_Presupuesto,2,FALSE))</f>
        <v>Instalación sanitaria - Artefactos y accesorios</v>
      </c>
      <c r="D2357" s="166"/>
      <c r="E2357" s="167"/>
      <c r="F2357" s="165" t="s">
        <v>33</v>
      </c>
      <c r="G2357" s="173" t="str">
        <f>IF(B2357=0,"",VLOOKUP(B2357,Computo_Presupuesto,4,FALSE))</f>
        <v>gl</v>
      </c>
    </row>
    <row r="2358" spans="1:7" ht="20.100000000000001" customHeight="1" x14ac:dyDescent="0.2">
      <c r="A2358" s="164"/>
      <c r="B2358" s="165"/>
      <c r="C2358" s="171"/>
      <c r="D2358" s="166"/>
      <c r="E2358" s="167"/>
      <c r="F2358" s="171"/>
      <c r="G2358" s="174"/>
    </row>
    <row r="2359" spans="1:7" ht="20.100000000000001" customHeight="1" x14ac:dyDescent="0.2">
      <c r="A2359" s="341" t="s">
        <v>685</v>
      </c>
      <c r="B2359" s="342"/>
      <c r="C2359" s="343" t="s">
        <v>0</v>
      </c>
      <c r="D2359" s="343" t="s">
        <v>34</v>
      </c>
      <c r="E2359" s="344" t="s">
        <v>35</v>
      </c>
      <c r="F2359" s="345" t="s">
        <v>36</v>
      </c>
      <c r="G2359" s="346" t="s">
        <v>37</v>
      </c>
    </row>
    <row r="2360" spans="1:7" ht="20.100000000000001" customHeight="1" x14ac:dyDescent="0.2">
      <c r="A2360" s="175" t="s">
        <v>686</v>
      </c>
      <c r="B2360" s="176" t="s">
        <v>687</v>
      </c>
      <c r="C2360" s="343"/>
      <c r="D2360" s="343"/>
      <c r="E2360" s="344"/>
      <c r="F2360" s="345"/>
      <c r="G2360" s="346"/>
    </row>
    <row r="2361" spans="1:7" ht="20.100000000000001" customHeight="1" x14ac:dyDescent="0.2">
      <c r="A2361" s="263"/>
      <c r="B2361" s="177"/>
      <c r="C2361" s="178" t="s">
        <v>825</v>
      </c>
      <c r="D2361" s="179"/>
      <c r="E2361" s="180"/>
      <c r="F2361" s="181"/>
      <c r="G2361" s="182"/>
    </row>
    <row r="2362" spans="1:7" ht="20.100000000000001" customHeight="1" x14ac:dyDescent="0.2">
      <c r="A2362" s="264"/>
      <c r="B2362" s="183">
        <f t="shared" ref="B2362:B2373" si="288">IF(A2362=0,0,VLOOKUP(A2362,Tabla_Indices,2,FALSE))</f>
        <v>0</v>
      </c>
      <c r="C2362" s="265"/>
      <c r="D2362" s="266"/>
      <c r="E2362" s="267"/>
      <c r="F2362" s="268"/>
      <c r="G2362" s="184">
        <f>ROUND(E2362*F2362,2)</f>
        <v>0</v>
      </c>
    </row>
    <row r="2363" spans="1:7" ht="20.100000000000001" customHeight="1" x14ac:dyDescent="0.2">
      <c r="A2363" s="269"/>
      <c r="B2363" s="183">
        <f t="shared" si="288"/>
        <v>0</v>
      </c>
      <c r="C2363" s="265"/>
      <c r="D2363" s="266"/>
      <c r="E2363" s="267"/>
      <c r="F2363" s="268"/>
      <c r="G2363" s="184">
        <f t="shared" ref="G2363:G2373" si="289">ROUND(E2363*F2363,2)</f>
        <v>0</v>
      </c>
    </row>
    <row r="2364" spans="1:7" ht="20.100000000000001" customHeight="1" x14ac:dyDescent="0.2">
      <c r="A2364" s="264"/>
      <c r="B2364" s="183">
        <f t="shared" si="288"/>
        <v>0</v>
      </c>
      <c r="C2364" s="265"/>
      <c r="D2364" s="266"/>
      <c r="E2364" s="267"/>
      <c r="F2364" s="268"/>
      <c r="G2364" s="184">
        <f t="shared" si="289"/>
        <v>0</v>
      </c>
    </row>
    <row r="2365" spans="1:7" ht="20.100000000000001" customHeight="1" x14ac:dyDescent="0.2">
      <c r="A2365" s="264"/>
      <c r="B2365" s="183">
        <f t="shared" si="288"/>
        <v>0</v>
      </c>
      <c r="C2365" s="265"/>
      <c r="D2365" s="266"/>
      <c r="E2365" s="267"/>
      <c r="F2365" s="268"/>
      <c r="G2365" s="184">
        <f t="shared" si="289"/>
        <v>0</v>
      </c>
    </row>
    <row r="2366" spans="1:7" ht="20.100000000000001" customHeight="1" x14ac:dyDescent="0.2">
      <c r="A2366" s="264"/>
      <c r="B2366" s="183">
        <f t="shared" si="288"/>
        <v>0</v>
      </c>
      <c r="C2366" s="265"/>
      <c r="D2366" s="266"/>
      <c r="E2366" s="270"/>
      <c r="F2366" s="268"/>
      <c r="G2366" s="184">
        <f t="shared" si="289"/>
        <v>0</v>
      </c>
    </row>
    <row r="2367" spans="1:7" ht="20.100000000000001" customHeight="1" x14ac:dyDescent="0.2">
      <c r="A2367" s="264"/>
      <c r="B2367" s="183">
        <f t="shared" si="288"/>
        <v>0</v>
      </c>
      <c r="C2367" s="265"/>
      <c r="D2367" s="266"/>
      <c r="E2367" s="270"/>
      <c r="F2367" s="268"/>
      <c r="G2367" s="184">
        <f t="shared" si="289"/>
        <v>0</v>
      </c>
    </row>
    <row r="2368" spans="1:7" ht="20.100000000000001" customHeight="1" x14ac:dyDescent="0.2">
      <c r="A2368" s="264"/>
      <c r="B2368" s="183">
        <f t="shared" si="288"/>
        <v>0</v>
      </c>
      <c r="C2368" s="265"/>
      <c r="D2368" s="266"/>
      <c r="E2368" s="267"/>
      <c r="F2368" s="268"/>
      <c r="G2368" s="184">
        <f t="shared" si="289"/>
        <v>0</v>
      </c>
    </row>
    <row r="2369" spans="1:7" ht="20.100000000000001" customHeight="1" x14ac:dyDescent="0.2">
      <c r="A2369" s="264"/>
      <c r="B2369" s="183">
        <f t="shared" si="288"/>
        <v>0</v>
      </c>
      <c r="C2369" s="265"/>
      <c r="D2369" s="266"/>
      <c r="E2369" s="267"/>
      <c r="F2369" s="268"/>
      <c r="G2369" s="184">
        <f t="shared" si="289"/>
        <v>0</v>
      </c>
    </row>
    <row r="2370" spans="1:7" ht="20.100000000000001" customHeight="1" x14ac:dyDescent="0.2">
      <c r="A2370" s="264"/>
      <c r="B2370" s="183">
        <f t="shared" si="288"/>
        <v>0</v>
      </c>
      <c r="C2370" s="265"/>
      <c r="D2370" s="266"/>
      <c r="E2370" s="267"/>
      <c r="F2370" s="268"/>
      <c r="G2370" s="184">
        <f t="shared" si="289"/>
        <v>0</v>
      </c>
    </row>
    <row r="2371" spans="1:7" ht="20.100000000000001" customHeight="1" x14ac:dyDescent="0.2">
      <c r="A2371" s="264"/>
      <c r="B2371" s="183">
        <f t="shared" si="288"/>
        <v>0</v>
      </c>
      <c r="C2371" s="265"/>
      <c r="D2371" s="266"/>
      <c r="E2371" s="267"/>
      <c r="F2371" s="268"/>
      <c r="G2371" s="184">
        <f t="shared" si="289"/>
        <v>0</v>
      </c>
    </row>
    <row r="2372" spans="1:7" ht="20.100000000000001" customHeight="1" x14ac:dyDescent="0.2">
      <c r="A2372" s="264"/>
      <c r="B2372" s="183">
        <f t="shared" si="288"/>
        <v>0</v>
      </c>
      <c r="C2372" s="265"/>
      <c r="D2372" s="266"/>
      <c r="E2372" s="267"/>
      <c r="F2372" s="268"/>
      <c r="G2372" s="184">
        <f t="shared" si="289"/>
        <v>0</v>
      </c>
    </row>
    <row r="2373" spans="1:7" ht="20.100000000000001" customHeight="1" x14ac:dyDescent="0.2">
      <c r="A2373" s="264"/>
      <c r="B2373" s="183">
        <f t="shared" si="288"/>
        <v>0</v>
      </c>
      <c r="C2373" s="265"/>
      <c r="D2373" s="266"/>
      <c r="E2373" s="267"/>
      <c r="F2373" s="268"/>
      <c r="G2373" s="184">
        <f t="shared" si="289"/>
        <v>0</v>
      </c>
    </row>
    <row r="2374" spans="1:7" ht="20.100000000000001" customHeight="1" x14ac:dyDescent="0.2">
      <c r="A2374" s="185"/>
      <c r="B2374" s="171"/>
      <c r="C2374" s="171"/>
      <c r="D2374" s="166"/>
      <c r="E2374" s="167"/>
      <c r="F2374" s="186" t="s">
        <v>38</v>
      </c>
      <c r="G2374" s="187">
        <f>SUBTOTAL(9,G2362:G2373)</f>
        <v>0</v>
      </c>
    </row>
    <row r="2375" spans="1:7" ht="20.100000000000001" customHeight="1" x14ac:dyDescent="0.2">
      <c r="A2375" s="185"/>
      <c r="B2375" s="171"/>
      <c r="C2375" s="188" t="s">
        <v>826</v>
      </c>
      <c r="D2375" s="166"/>
      <c r="E2375" s="167"/>
      <c r="F2375" s="168"/>
      <c r="G2375" s="189"/>
    </row>
    <row r="2376" spans="1:7" ht="20.100000000000001" customHeight="1" x14ac:dyDescent="0.2">
      <c r="A2376" s="264"/>
      <c r="B2376" s="183">
        <f t="shared" ref="B2376:B2385" si="290">IF(A2376=0,0,VLOOKUP(A2376,Tabla_Indices,2,FALSE))</f>
        <v>0</v>
      </c>
      <c r="C2376" s="271"/>
      <c r="D2376" s="266"/>
      <c r="E2376" s="267"/>
      <c r="F2376" s="268"/>
      <c r="G2376" s="184">
        <f>ROUND(E2376*F2376,2)</f>
        <v>0</v>
      </c>
    </row>
    <row r="2377" spans="1:7" ht="20.100000000000001" customHeight="1" x14ac:dyDescent="0.2">
      <c r="A2377" s="264"/>
      <c r="B2377" s="183">
        <f t="shared" si="290"/>
        <v>0</v>
      </c>
      <c r="C2377" s="265"/>
      <c r="D2377" s="266"/>
      <c r="E2377" s="267"/>
      <c r="F2377" s="268"/>
      <c r="G2377" s="184">
        <f>ROUND(E2377*F2377,2)</f>
        <v>0</v>
      </c>
    </row>
    <row r="2378" spans="1:7" ht="20.100000000000001" customHeight="1" x14ac:dyDescent="0.2">
      <c r="A2378" s="264"/>
      <c r="B2378" s="183">
        <f t="shared" si="290"/>
        <v>0</v>
      </c>
      <c r="C2378" s="265"/>
      <c r="D2378" s="266"/>
      <c r="E2378" s="267"/>
      <c r="F2378" s="268"/>
      <c r="G2378" s="184">
        <f t="shared" ref="G2378:G2385" si="291">ROUND(E2378*F2378,2)</f>
        <v>0</v>
      </c>
    </row>
    <row r="2379" spans="1:7" ht="20.100000000000001" customHeight="1" x14ac:dyDescent="0.2">
      <c r="A2379" s="264"/>
      <c r="B2379" s="183">
        <f t="shared" si="290"/>
        <v>0</v>
      </c>
      <c r="C2379" s="265"/>
      <c r="D2379" s="266"/>
      <c r="E2379" s="267"/>
      <c r="F2379" s="268"/>
      <c r="G2379" s="184">
        <f t="shared" si="291"/>
        <v>0</v>
      </c>
    </row>
    <row r="2380" spans="1:7" ht="20.100000000000001" customHeight="1" x14ac:dyDescent="0.2">
      <c r="A2380" s="264"/>
      <c r="B2380" s="183">
        <f t="shared" si="290"/>
        <v>0</v>
      </c>
      <c r="C2380" s="265"/>
      <c r="D2380" s="266"/>
      <c r="E2380" s="267"/>
      <c r="F2380" s="268"/>
      <c r="G2380" s="184">
        <f t="shared" si="291"/>
        <v>0</v>
      </c>
    </row>
    <row r="2381" spans="1:7" ht="20.100000000000001" customHeight="1" x14ac:dyDescent="0.2">
      <c r="A2381" s="264"/>
      <c r="B2381" s="183">
        <f t="shared" si="290"/>
        <v>0</v>
      </c>
      <c r="C2381" s="265"/>
      <c r="D2381" s="266"/>
      <c r="E2381" s="267"/>
      <c r="F2381" s="268"/>
      <c r="G2381" s="184">
        <f t="shared" si="291"/>
        <v>0</v>
      </c>
    </row>
    <row r="2382" spans="1:7" ht="20.100000000000001" customHeight="1" x14ac:dyDescent="0.2">
      <c r="A2382" s="264"/>
      <c r="B2382" s="183">
        <f t="shared" si="290"/>
        <v>0</v>
      </c>
      <c r="C2382" s="265"/>
      <c r="D2382" s="266"/>
      <c r="E2382" s="267"/>
      <c r="F2382" s="268"/>
      <c r="G2382" s="184">
        <f t="shared" si="291"/>
        <v>0</v>
      </c>
    </row>
    <row r="2383" spans="1:7" ht="20.100000000000001" customHeight="1" x14ac:dyDescent="0.2">
      <c r="A2383" s="264"/>
      <c r="B2383" s="183">
        <f t="shared" si="290"/>
        <v>0</v>
      </c>
      <c r="C2383" s="265"/>
      <c r="D2383" s="266"/>
      <c r="E2383" s="267"/>
      <c r="F2383" s="268"/>
      <c r="G2383" s="184">
        <f t="shared" si="291"/>
        <v>0</v>
      </c>
    </row>
    <row r="2384" spans="1:7" ht="20.100000000000001" customHeight="1" x14ac:dyDescent="0.2">
      <c r="A2384" s="264"/>
      <c r="B2384" s="183">
        <f t="shared" si="290"/>
        <v>0</v>
      </c>
      <c r="C2384" s="265"/>
      <c r="D2384" s="266"/>
      <c r="E2384" s="267"/>
      <c r="F2384" s="268"/>
      <c r="G2384" s="184">
        <f t="shared" si="291"/>
        <v>0</v>
      </c>
    </row>
    <row r="2385" spans="1:7" ht="20.100000000000001" customHeight="1" x14ac:dyDescent="0.2">
      <c r="A2385" s="264"/>
      <c r="B2385" s="183">
        <f t="shared" si="290"/>
        <v>0</v>
      </c>
      <c r="C2385" s="265"/>
      <c r="D2385" s="266"/>
      <c r="E2385" s="267"/>
      <c r="F2385" s="268"/>
      <c r="G2385" s="184">
        <f t="shared" si="291"/>
        <v>0</v>
      </c>
    </row>
    <row r="2386" spans="1:7" ht="20.100000000000001" customHeight="1" x14ac:dyDescent="0.2">
      <c r="A2386" s="185"/>
      <c r="B2386" s="171"/>
      <c r="C2386" s="171"/>
      <c r="D2386" s="166"/>
      <c r="E2386" s="167"/>
      <c r="F2386" s="186" t="s">
        <v>39</v>
      </c>
      <c r="G2386" s="187">
        <f>SUBTOTAL(9,G2376:G2385)</f>
        <v>0</v>
      </c>
    </row>
    <row r="2387" spans="1:7" ht="20.100000000000001" customHeight="1" x14ac:dyDescent="0.2">
      <c r="A2387" s="185"/>
      <c r="B2387" s="171"/>
      <c r="C2387" s="188" t="s">
        <v>827</v>
      </c>
      <c r="D2387" s="166"/>
      <c r="E2387" s="167"/>
      <c r="F2387" s="171"/>
      <c r="G2387" s="189"/>
    </row>
    <row r="2388" spans="1:7" ht="20.100000000000001" customHeight="1" x14ac:dyDescent="0.2">
      <c r="A2388" s="264"/>
      <c r="B2388" s="183">
        <f t="shared" ref="B2388:B2396" si="292">IF(A2388=0,0,VLOOKUP(A2388,Tabla_Indices,2,FALSE))</f>
        <v>0</v>
      </c>
      <c r="C2388" s="265"/>
      <c r="D2388" s="266"/>
      <c r="E2388" s="267"/>
      <c r="F2388" s="272"/>
      <c r="G2388" s="190">
        <f>ROUND(E2388*F2388,2)</f>
        <v>0</v>
      </c>
    </row>
    <row r="2389" spans="1:7" ht="20.100000000000001" customHeight="1" x14ac:dyDescent="0.2">
      <c r="A2389" s="264"/>
      <c r="B2389" s="183">
        <f t="shared" si="292"/>
        <v>0</v>
      </c>
      <c r="C2389" s="271"/>
      <c r="D2389" s="266"/>
      <c r="E2389" s="267"/>
      <c r="F2389" s="268"/>
      <c r="G2389" s="190">
        <f>ROUND(E2389*F2389,2)</f>
        <v>0</v>
      </c>
    </row>
    <row r="2390" spans="1:7" ht="20.100000000000001" customHeight="1" x14ac:dyDescent="0.2">
      <c r="A2390" s="264"/>
      <c r="B2390" s="183">
        <f t="shared" si="292"/>
        <v>0</v>
      </c>
      <c r="C2390" s="273"/>
      <c r="D2390" s="266"/>
      <c r="E2390" s="267"/>
      <c r="F2390" s="268"/>
      <c r="G2390" s="190">
        <f>ROUND(E2390*F2390,2)</f>
        <v>0</v>
      </c>
    </row>
    <row r="2391" spans="1:7" ht="20.100000000000001" customHeight="1" x14ac:dyDescent="0.2">
      <c r="A2391" s="264"/>
      <c r="B2391" s="183">
        <f t="shared" si="292"/>
        <v>0</v>
      </c>
      <c r="C2391" s="273"/>
      <c r="D2391" s="266"/>
      <c r="E2391" s="267"/>
      <c r="F2391" s="268"/>
      <c r="G2391" s="190">
        <f>ROUND(E2391*F2391,2)</f>
        <v>0</v>
      </c>
    </row>
    <row r="2392" spans="1:7" ht="20.100000000000001" customHeight="1" x14ac:dyDescent="0.2">
      <c r="A2392" s="264"/>
      <c r="B2392" s="183">
        <f t="shared" si="292"/>
        <v>0</v>
      </c>
      <c r="C2392" s="273"/>
      <c r="D2392" s="266"/>
      <c r="E2392" s="267"/>
      <c r="F2392" s="268"/>
      <c r="G2392" s="190">
        <f t="shared" ref="G2392:G2396" si="293">ROUND(E2392*F2392,2)</f>
        <v>0</v>
      </c>
    </row>
    <row r="2393" spans="1:7" ht="20.100000000000001" customHeight="1" x14ac:dyDescent="0.2">
      <c r="A2393" s="264"/>
      <c r="B2393" s="183">
        <f t="shared" si="292"/>
        <v>0</v>
      </c>
      <c r="C2393" s="273"/>
      <c r="D2393" s="266"/>
      <c r="E2393" s="267"/>
      <c r="F2393" s="268"/>
      <c r="G2393" s="190">
        <f t="shared" si="293"/>
        <v>0</v>
      </c>
    </row>
    <row r="2394" spans="1:7" ht="20.100000000000001" customHeight="1" x14ac:dyDescent="0.2">
      <c r="A2394" s="264"/>
      <c r="B2394" s="183">
        <f t="shared" si="292"/>
        <v>0</v>
      </c>
      <c r="C2394" s="265"/>
      <c r="D2394" s="266"/>
      <c r="E2394" s="267"/>
      <c r="F2394" s="268"/>
      <c r="G2394" s="190">
        <f t="shared" si="293"/>
        <v>0</v>
      </c>
    </row>
    <row r="2395" spans="1:7" ht="20.100000000000001" customHeight="1" x14ac:dyDescent="0.2">
      <c r="A2395" s="264"/>
      <c r="B2395" s="183">
        <f t="shared" si="292"/>
        <v>0</v>
      </c>
      <c r="C2395" s="265"/>
      <c r="D2395" s="266"/>
      <c r="E2395" s="267"/>
      <c r="F2395" s="268"/>
      <c r="G2395" s="190">
        <f t="shared" si="293"/>
        <v>0</v>
      </c>
    </row>
    <row r="2396" spans="1:7" ht="20.100000000000001" customHeight="1" x14ac:dyDescent="0.2">
      <c r="A2396" s="264"/>
      <c r="B2396" s="183">
        <f t="shared" si="292"/>
        <v>0</v>
      </c>
      <c r="C2396" s="265"/>
      <c r="D2396" s="266"/>
      <c r="E2396" s="267"/>
      <c r="F2396" s="268"/>
      <c r="G2396" s="190">
        <f t="shared" si="293"/>
        <v>0</v>
      </c>
    </row>
    <row r="2397" spans="1:7" ht="20.100000000000001" customHeight="1" x14ac:dyDescent="0.2">
      <c r="A2397" s="191"/>
      <c r="B2397" s="166"/>
      <c r="C2397" s="171"/>
      <c r="D2397" s="166"/>
      <c r="E2397" s="167"/>
      <c r="F2397" s="186" t="s">
        <v>40</v>
      </c>
      <c r="G2397" s="187">
        <f>SUBTOTAL(9,G2388:G2396)</f>
        <v>0</v>
      </c>
    </row>
    <row r="2398" spans="1:7" ht="20.100000000000001" customHeight="1" thickBot="1" x14ac:dyDescent="0.25">
      <c r="A2398" s="192"/>
      <c r="B2398" s="193"/>
      <c r="C2398" s="194"/>
      <c r="D2398" s="193"/>
      <c r="E2398" s="195"/>
      <c r="F2398" s="196"/>
      <c r="G2398" s="197"/>
    </row>
    <row r="2399" spans="1:7" ht="20.100000000000001" customHeight="1" thickBot="1" x14ac:dyDescent="0.25">
      <c r="A2399" s="246" t="str">
        <f>B2357</f>
        <v>19-3</v>
      </c>
      <c r="B2399" s="244" t="str">
        <f>C2357</f>
        <v>Instalación sanitaria - Artefactos y accesorios</v>
      </c>
      <c r="C2399" s="198"/>
      <c r="D2399" s="198" t="s">
        <v>41</v>
      </c>
      <c r="E2399" s="199"/>
      <c r="F2399" s="200" t="s">
        <v>42</v>
      </c>
      <c r="G2399" s="201">
        <f>SUBTOTAL(9,G2362:G2398)</f>
        <v>0</v>
      </c>
    </row>
    <row r="2400" spans="1:7" ht="20.100000000000001" customHeight="1" thickTop="1" thickBot="1" x14ac:dyDescent="0.25"/>
    <row r="2401" spans="1:7" ht="20.100000000000001" customHeight="1" thickTop="1" x14ac:dyDescent="0.2">
      <c r="A2401" s="338" t="s">
        <v>44</v>
      </c>
      <c r="B2401" s="339"/>
      <c r="C2401" s="339"/>
      <c r="D2401" s="339"/>
      <c r="E2401" s="339"/>
      <c r="F2401" s="339"/>
      <c r="G2401" s="340"/>
    </row>
    <row r="2402" spans="1:7" ht="20.100000000000001" customHeight="1" x14ac:dyDescent="0.2">
      <c r="A2402" s="156" t="s">
        <v>823</v>
      </c>
      <c r="B2402" s="157" t="str">
        <f>Comitente</f>
        <v>DIRECCIÓN ARQUITECTURA</v>
      </c>
      <c r="C2402" s="158"/>
      <c r="D2402" s="159"/>
      <c r="E2402" s="159"/>
      <c r="F2402" s="160"/>
      <c r="G2402" s="161"/>
    </row>
    <row r="2403" spans="1:7" ht="20.100000000000001" customHeight="1" x14ac:dyDescent="0.2">
      <c r="A2403" s="156" t="s">
        <v>824</v>
      </c>
      <c r="B2403" s="157">
        <f>Contratista</f>
        <v>0</v>
      </c>
      <c r="C2403" s="162"/>
      <c r="D2403" s="162"/>
      <c r="E2403" s="162"/>
      <c r="F2403" s="157"/>
      <c r="G2403" s="163"/>
    </row>
    <row r="2404" spans="1:7" ht="20.100000000000001" customHeight="1" x14ac:dyDescent="0.2">
      <c r="A2404" s="156" t="s">
        <v>31</v>
      </c>
      <c r="B2404" s="157" t="str">
        <f>Obra</f>
        <v>ESCUELA DE CINE</v>
      </c>
      <c r="C2404" s="162"/>
      <c r="D2404" s="162"/>
      <c r="E2404" s="162"/>
      <c r="F2404" s="157" t="s">
        <v>45</v>
      </c>
      <c r="G2404" s="163">
        <f>Fecha_Base</f>
        <v>42969</v>
      </c>
    </row>
    <row r="2405" spans="1:7" ht="20.100000000000001" customHeight="1" x14ac:dyDescent="0.2">
      <c r="A2405" s="164" t="s">
        <v>822</v>
      </c>
      <c r="B2405" s="165" t="str">
        <f>Ubicación</f>
        <v>CALLE 25 DE MAYO</v>
      </c>
      <c r="C2405" s="165"/>
      <c r="D2405" s="166"/>
      <c r="E2405" s="167"/>
      <c r="F2405" s="168"/>
      <c r="G2405" s="169"/>
    </row>
    <row r="2406" spans="1:7" ht="20.100000000000001" customHeight="1" x14ac:dyDescent="0.2">
      <c r="A2406" s="164" t="s">
        <v>46</v>
      </c>
      <c r="B2406" s="274">
        <v>19</v>
      </c>
      <c r="C2406" s="171" t="str">
        <f>IF(B2406="","",VLOOKUP(B2406,Computo_Presupuesto,2,FALSE))</f>
        <v>INSTALACIONES SANITARIA</v>
      </c>
      <c r="D2406" s="172"/>
      <c r="E2406" s="167"/>
      <c r="F2406" s="168"/>
      <c r="G2406" s="169"/>
    </row>
    <row r="2407" spans="1:7" ht="20.100000000000001" customHeight="1" x14ac:dyDescent="0.2">
      <c r="A2407" s="164" t="s">
        <v>32</v>
      </c>
      <c r="B2407" s="250" t="s">
        <v>1304</v>
      </c>
      <c r="C2407" s="171" t="str">
        <f>IF(B2407=0,"",VLOOKUP(B2407,Computo_Presupuesto,2,FALSE))</f>
        <v>Instalación sanitaria - Grifería</v>
      </c>
      <c r="D2407" s="166"/>
      <c r="E2407" s="167"/>
      <c r="F2407" s="165" t="s">
        <v>33</v>
      </c>
      <c r="G2407" s="173" t="str">
        <f>IF(B2407=0,"",VLOOKUP(B2407,Computo_Presupuesto,4,FALSE))</f>
        <v>gl</v>
      </c>
    </row>
    <row r="2408" spans="1:7" ht="20.100000000000001" customHeight="1" x14ac:dyDescent="0.2">
      <c r="A2408" s="164"/>
      <c r="B2408" s="165"/>
      <c r="C2408" s="171"/>
      <c r="D2408" s="166"/>
      <c r="E2408" s="167"/>
      <c r="F2408" s="171"/>
      <c r="G2408" s="174"/>
    </row>
    <row r="2409" spans="1:7" ht="20.100000000000001" customHeight="1" x14ac:dyDescent="0.2">
      <c r="A2409" s="341" t="s">
        <v>685</v>
      </c>
      <c r="B2409" s="342"/>
      <c r="C2409" s="343" t="s">
        <v>0</v>
      </c>
      <c r="D2409" s="343" t="s">
        <v>34</v>
      </c>
      <c r="E2409" s="344" t="s">
        <v>35</v>
      </c>
      <c r="F2409" s="345" t="s">
        <v>36</v>
      </c>
      <c r="G2409" s="346" t="s">
        <v>37</v>
      </c>
    </row>
    <row r="2410" spans="1:7" s="15" customFormat="1" ht="20.100000000000001" customHeight="1" x14ac:dyDescent="0.2">
      <c r="A2410" s="175" t="s">
        <v>686</v>
      </c>
      <c r="B2410" s="176" t="s">
        <v>687</v>
      </c>
      <c r="C2410" s="343"/>
      <c r="D2410" s="343"/>
      <c r="E2410" s="344"/>
      <c r="F2410" s="345"/>
      <c r="G2410" s="346"/>
    </row>
    <row r="2411" spans="1:7" ht="20.100000000000001" customHeight="1" x14ac:dyDescent="0.2">
      <c r="A2411" s="263"/>
      <c r="B2411" s="177"/>
      <c r="C2411" s="178" t="s">
        <v>825</v>
      </c>
      <c r="D2411" s="179"/>
      <c r="E2411" s="180"/>
      <c r="F2411" s="181"/>
      <c r="G2411" s="182"/>
    </row>
    <row r="2412" spans="1:7" ht="20.100000000000001" customHeight="1" x14ac:dyDescent="0.2">
      <c r="A2412" s="264"/>
      <c r="B2412" s="183">
        <f t="shared" ref="B2412:B2423" si="294">IF(A2412=0,0,VLOOKUP(A2412,Tabla_Indices,2,FALSE))</f>
        <v>0</v>
      </c>
      <c r="C2412" s="265"/>
      <c r="D2412" s="266"/>
      <c r="E2412" s="267"/>
      <c r="F2412" s="268"/>
      <c r="G2412" s="184">
        <f>ROUND(E2412*F2412,2)</f>
        <v>0</v>
      </c>
    </row>
    <row r="2413" spans="1:7" ht="20.100000000000001" customHeight="1" x14ac:dyDescent="0.2">
      <c r="A2413" s="269"/>
      <c r="B2413" s="183">
        <f t="shared" si="294"/>
        <v>0</v>
      </c>
      <c r="C2413" s="265"/>
      <c r="D2413" s="266"/>
      <c r="E2413" s="267"/>
      <c r="F2413" s="268"/>
      <c r="G2413" s="184">
        <f t="shared" ref="G2413:G2423" si="295">ROUND(E2413*F2413,2)</f>
        <v>0</v>
      </c>
    </row>
    <row r="2414" spans="1:7" ht="20.100000000000001" customHeight="1" x14ac:dyDescent="0.2">
      <c r="A2414" s="264"/>
      <c r="B2414" s="183">
        <f>IF(A2414=0,0,VLOOKUP(A2414,Tabla_Indices,2,FALSE))</f>
        <v>0</v>
      </c>
      <c r="C2414" s="265"/>
      <c r="D2414" s="266"/>
      <c r="E2414" s="267"/>
      <c r="F2414" s="268"/>
      <c r="G2414" s="184">
        <f t="shared" si="295"/>
        <v>0</v>
      </c>
    </row>
    <row r="2415" spans="1:7" ht="20.100000000000001" customHeight="1" x14ac:dyDescent="0.2">
      <c r="A2415" s="264"/>
      <c r="B2415" s="183">
        <f t="shared" si="294"/>
        <v>0</v>
      </c>
      <c r="C2415" s="265"/>
      <c r="D2415" s="266"/>
      <c r="E2415" s="267"/>
      <c r="F2415" s="268"/>
      <c r="G2415" s="184">
        <f t="shared" si="295"/>
        <v>0</v>
      </c>
    </row>
    <row r="2416" spans="1:7" ht="20.100000000000001" customHeight="1" x14ac:dyDescent="0.2">
      <c r="A2416" s="264"/>
      <c r="B2416" s="183">
        <f t="shared" si="294"/>
        <v>0</v>
      </c>
      <c r="C2416" s="265"/>
      <c r="D2416" s="266"/>
      <c r="E2416" s="270"/>
      <c r="F2416" s="268"/>
      <c r="G2416" s="184">
        <f t="shared" si="295"/>
        <v>0</v>
      </c>
    </row>
    <row r="2417" spans="1:7" ht="20.100000000000001" customHeight="1" x14ac:dyDescent="0.2">
      <c r="A2417" s="264"/>
      <c r="B2417" s="183">
        <f t="shared" si="294"/>
        <v>0</v>
      </c>
      <c r="C2417" s="265"/>
      <c r="D2417" s="266"/>
      <c r="E2417" s="270"/>
      <c r="F2417" s="268"/>
      <c r="G2417" s="184">
        <f t="shared" si="295"/>
        <v>0</v>
      </c>
    </row>
    <row r="2418" spans="1:7" ht="20.100000000000001" customHeight="1" x14ac:dyDescent="0.2">
      <c r="A2418" s="264"/>
      <c r="B2418" s="183">
        <f t="shared" si="294"/>
        <v>0</v>
      </c>
      <c r="C2418" s="265"/>
      <c r="D2418" s="266"/>
      <c r="E2418" s="267"/>
      <c r="F2418" s="268"/>
      <c r="G2418" s="184">
        <f t="shared" si="295"/>
        <v>0</v>
      </c>
    </row>
    <row r="2419" spans="1:7" ht="20.100000000000001" customHeight="1" x14ac:dyDescent="0.2">
      <c r="A2419" s="264"/>
      <c r="B2419" s="183">
        <f t="shared" si="294"/>
        <v>0</v>
      </c>
      <c r="C2419" s="265"/>
      <c r="D2419" s="266"/>
      <c r="E2419" s="267"/>
      <c r="F2419" s="268"/>
      <c r="G2419" s="184">
        <f t="shared" si="295"/>
        <v>0</v>
      </c>
    </row>
    <row r="2420" spans="1:7" ht="20.100000000000001" customHeight="1" x14ac:dyDescent="0.2">
      <c r="A2420" s="264"/>
      <c r="B2420" s="183">
        <f t="shared" si="294"/>
        <v>0</v>
      </c>
      <c r="C2420" s="265"/>
      <c r="D2420" s="266"/>
      <c r="E2420" s="267"/>
      <c r="F2420" s="268"/>
      <c r="G2420" s="184">
        <f t="shared" si="295"/>
        <v>0</v>
      </c>
    </row>
    <row r="2421" spans="1:7" ht="20.100000000000001" customHeight="1" x14ac:dyDescent="0.2">
      <c r="A2421" s="264"/>
      <c r="B2421" s="183">
        <f t="shared" si="294"/>
        <v>0</v>
      </c>
      <c r="C2421" s="265"/>
      <c r="D2421" s="266"/>
      <c r="E2421" s="267"/>
      <c r="F2421" s="268"/>
      <c r="G2421" s="184">
        <f t="shared" si="295"/>
        <v>0</v>
      </c>
    </row>
    <row r="2422" spans="1:7" ht="20.100000000000001" customHeight="1" x14ac:dyDescent="0.2">
      <c r="A2422" s="264"/>
      <c r="B2422" s="183">
        <f t="shared" si="294"/>
        <v>0</v>
      </c>
      <c r="C2422" s="265"/>
      <c r="D2422" s="266"/>
      <c r="E2422" s="267"/>
      <c r="F2422" s="268"/>
      <c r="G2422" s="184">
        <f t="shared" si="295"/>
        <v>0</v>
      </c>
    </row>
    <row r="2423" spans="1:7" ht="20.100000000000001" customHeight="1" x14ac:dyDescent="0.2">
      <c r="A2423" s="264"/>
      <c r="B2423" s="183">
        <f t="shared" si="294"/>
        <v>0</v>
      </c>
      <c r="C2423" s="265"/>
      <c r="D2423" s="266"/>
      <c r="E2423" s="267"/>
      <c r="F2423" s="268"/>
      <c r="G2423" s="184">
        <f t="shared" si="295"/>
        <v>0</v>
      </c>
    </row>
    <row r="2424" spans="1:7" ht="20.100000000000001" customHeight="1" x14ac:dyDescent="0.2">
      <c r="A2424" s="185"/>
      <c r="B2424" s="171"/>
      <c r="C2424" s="171"/>
      <c r="D2424" s="166"/>
      <c r="E2424" s="167"/>
      <c r="F2424" s="186" t="s">
        <v>38</v>
      </c>
      <c r="G2424" s="187">
        <f>SUBTOTAL(9,G2412:G2423)</f>
        <v>0</v>
      </c>
    </row>
    <row r="2425" spans="1:7" ht="20.100000000000001" customHeight="1" x14ac:dyDescent="0.2">
      <c r="A2425" s="185"/>
      <c r="B2425" s="171"/>
      <c r="C2425" s="188" t="s">
        <v>826</v>
      </c>
      <c r="D2425" s="166"/>
      <c r="E2425" s="167"/>
      <c r="F2425" s="168"/>
      <c r="G2425" s="189"/>
    </row>
    <row r="2426" spans="1:7" ht="20.100000000000001" customHeight="1" x14ac:dyDescent="0.2">
      <c r="A2426" s="264"/>
      <c r="B2426" s="183">
        <f t="shared" ref="B2426:B2435" si="296">IF(A2426=0,0,VLOOKUP(A2426,Tabla_Indices,2,FALSE))</f>
        <v>0</v>
      </c>
      <c r="C2426" s="271"/>
      <c r="D2426" s="266"/>
      <c r="E2426" s="267"/>
      <c r="F2426" s="268"/>
      <c r="G2426" s="184">
        <f>ROUND(E2426*F2426,2)</f>
        <v>0</v>
      </c>
    </row>
    <row r="2427" spans="1:7" ht="20.100000000000001" customHeight="1" x14ac:dyDescent="0.2">
      <c r="A2427" s="264"/>
      <c r="B2427" s="183">
        <f t="shared" si="296"/>
        <v>0</v>
      </c>
      <c r="C2427" s="265"/>
      <c r="D2427" s="266"/>
      <c r="E2427" s="267"/>
      <c r="F2427" s="268"/>
      <c r="G2427" s="184">
        <f>ROUND(E2427*F2427,2)</f>
        <v>0</v>
      </c>
    </row>
    <row r="2428" spans="1:7" ht="20.100000000000001" customHeight="1" x14ac:dyDescent="0.2">
      <c r="A2428" s="264"/>
      <c r="B2428" s="183">
        <f t="shared" si="296"/>
        <v>0</v>
      </c>
      <c r="C2428" s="265"/>
      <c r="D2428" s="266"/>
      <c r="E2428" s="267"/>
      <c r="F2428" s="268"/>
      <c r="G2428" s="184">
        <f t="shared" ref="G2428:G2435" si="297">ROUND(E2428*F2428,2)</f>
        <v>0</v>
      </c>
    </row>
    <row r="2429" spans="1:7" ht="20.100000000000001" customHeight="1" x14ac:dyDescent="0.2">
      <c r="A2429" s="264"/>
      <c r="B2429" s="183">
        <f t="shared" si="296"/>
        <v>0</v>
      </c>
      <c r="C2429" s="265"/>
      <c r="D2429" s="266"/>
      <c r="E2429" s="267"/>
      <c r="F2429" s="268"/>
      <c r="G2429" s="184">
        <f t="shared" si="297"/>
        <v>0</v>
      </c>
    </row>
    <row r="2430" spans="1:7" ht="20.100000000000001" customHeight="1" x14ac:dyDescent="0.2">
      <c r="A2430" s="264"/>
      <c r="B2430" s="183">
        <f t="shared" si="296"/>
        <v>0</v>
      </c>
      <c r="C2430" s="265"/>
      <c r="D2430" s="266"/>
      <c r="E2430" s="267"/>
      <c r="F2430" s="268"/>
      <c r="G2430" s="184">
        <f t="shared" si="297"/>
        <v>0</v>
      </c>
    </row>
    <row r="2431" spans="1:7" ht="20.100000000000001" customHeight="1" x14ac:dyDescent="0.2">
      <c r="A2431" s="264"/>
      <c r="B2431" s="183">
        <f t="shared" si="296"/>
        <v>0</v>
      </c>
      <c r="C2431" s="265"/>
      <c r="D2431" s="266"/>
      <c r="E2431" s="267"/>
      <c r="F2431" s="268"/>
      <c r="G2431" s="184">
        <f t="shared" si="297"/>
        <v>0</v>
      </c>
    </row>
    <row r="2432" spans="1:7" ht="20.100000000000001" customHeight="1" x14ac:dyDescent="0.2">
      <c r="A2432" s="264"/>
      <c r="B2432" s="183">
        <f t="shared" si="296"/>
        <v>0</v>
      </c>
      <c r="C2432" s="265"/>
      <c r="D2432" s="266"/>
      <c r="E2432" s="267"/>
      <c r="F2432" s="268"/>
      <c r="G2432" s="184">
        <f t="shared" si="297"/>
        <v>0</v>
      </c>
    </row>
    <row r="2433" spans="1:7" ht="20.100000000000001" customHeight="1" x14ac:dyDescent="0.2">
      <c r="A2433" s="264"/>
      <c r="B2433" s="183">
        <f t="shared" si="296"/>
        <v>0</v>
      </c>
      <c r="C2433" s="265"/>
      <c r="D2433" s="266"/>
      <c r="E2433" s="267"/>
      <c r="F2433" s="268"/>
      <c r="G2433" s="184">
        <f t="shared" si="297"/>
        <v>0</v>
      </c>
    </row>
    <row r="2434" spans="1:7" ht="20.100000000000001" customHeight="1" x14ac:dyDescent="0.2">
      <c r="A2434" s="264"/>
      <c r="B2434" s="183">
        <f t="shared" si="296"/>
        <v>0</v>
      </c>
      <c r="C2434" s="265"/>
      <c r="D2434" s="266"/>
      <c r="E2434" s="267"/>
      <c r="F2434" s="268"/>
      <c r="G2434" s="184">
        <f t="shared" si="297"/>
        <v>0</v>
      </c>
    </row>
    <row r="2435" spans="1:7" ht="20.100000000000001" customHeight="1" x14ac:dyDescent="0.2">
      <c r="A2435" s="264"/>
      <c r="B2435" s="183">
        <f t="shared" si="296"/>
        <v>0</v>
      </c>
      <c r="C2435" s="265"/>
      <c r="D2435" s="266"/>
      <c r="E2435" s="267"/>
      <c r="F2435" s="268"/>
      <c r="G2435" s="184">
        <f t="shared" si="297"/>
        <v>0</v>
      </c>
    </row>
    <row r="2436" spans="1:7" ht="20.100000000000001" customHeight="1" x14ac:dyDescent="0.2">
      <c r="A2436" s="185"/>
      <c r="B2436" s="171"/>
      <c r="C2436" s="171"/>
      <c r="D2436" s="166"/>
      <c r="E2436" s="167"/>
      <c r="F2436" s="186" t="s">
        <v>39</v>
      </c>
      <c r="G2436" s="187">
        <f>SUBTOTAL(9,G2426:G2435)</f>
        <v>0</v>
      </c>
    </row>
    <row r="2437" spans="1:7" ht="20.100000000000001" customHeight="1" x14ac:dyDescent="0.2">
      <c r="A2437" s="185"/>
      <c r="B2437" s="171"/>
      <c r="C2437" s="188" t="s">
        <v>827</v>
      </c>
      <c r="D2437" s="166"/>
      <c r="E2437" s="167"/>
      <c r="F2437" s="171"/>
      <c r="G2437" s="189"/>
    </row>
    <row r="2438" spans="1:7" ht="20.100000000000001" customHeight="1" x14ac:dyDescent="0.2">
      <c r="A2438" s="264"/>
      <c r="B2438" s="183">
        <f t="shared" ref="B2438:B2446" si="298">IF(A2438=0,0,VLOOKUP(A2438,Tabla_Indices,2,FALSE))</f>
        <v>0</v>
      </c>
      <c r="C2438" s="265"/>
      <c r="D2438" s="266"/>
      <c r="E2438" s="267"/>
      <c r="F2438" s="272"/>
      <c r="G2438" s="190">
        <f>ROUND(E2438*F2438,2)</f>
        <v>0</v>
      </c>
    </row>
    <row r="2439" spans="1:7" ht="20.100000000000001" customHeight="1" x14ac:dyDescent="0.2">
      <c r="A2439" s="264"/>
      <c r="B2439" s="183">
        <f t="shared" si="298"/>
        <v>0</v>
      </c>
      <c r="C2439" s="271"/>
      <c r="D2439" s="266"/>
      <c r="E2439" s="267"/>
      <c r="F2439" s="268"/>
      <c r="G2439" s="190">
        <f>ROUND(E2439*F2439,2)</f>
        <v>0</v>
      </c>
    </row>
    <row r="2440" spans="1:7" ht="20.100000000000001" customHeight="1" x14ac:dyDescent="0.2">
      <c r="A2440" s="264"/>
      <c r="B2440" s="183">
        <f t="shared" si="298"/>
        <v>0</v>
      </c>
      <c r="C2440" s="273"/>
      <c r="D2440" s="266"/>
      <c r="E2440" s="267"/>
      <c r="F2440" s="268"/>
      <c r="G2440" s="190">
        <f>ROUND(E2440*F2440,2)</f>
        <v>0</v>
      </c>
    </row>
    <row r="2441" spans="1:7" ht="20.100000000000001" customHeight="1" x14ac:dyDescent="0.2">
      <c r="A2441" s="264"/>
      <c r="B2441" s="183">
        <f t="shared" si="298"/>
        <v>0</v>
      </c>
      <c r="C2441" s="273"/>
      <c r="D2441" s="266"/>
      <c r="E2441" s="267"/>
      <c r="F2441" s="268"/>
      <c r="G2441" s="190">
        <f>ROUND(E2441*F2441,2)</f>
        <v>0</v>
      </c>
    </row>
    <row r="2442" spans="1:7" ht="20.100000000000001" customHeight="1" x14ac:dyDescent="0.2">
      <c r="A2442" s="264"/>
      <c r="B2442" s="183">
        <f t="shared" si="298"/>
        <v>0</v>
      </c>
      <c r="C2442" s="273"/>
      <c r="D2442" s="266"/>
      <c r="E2442" s="267"/>
      <c r="F2442" s="268"/>
      <c r="G2442" s="190">
        <f t="shared" ref="G2442:G2446" si="299">ROUND(E2442*F2442,2)</f>
        <v>0</v>
      </c>
    </row>
    <row r="2443" spans="1:7" ht="20.100000000000001" customHeight="1" x14ac:dyDescent="0.2">
      <c r="A2443" s="264"/>
      <c r="B2443" s="183">
        <f t="shared" si="298"/>
        <v>0</v>
      </c>
      <c r="C2443" s="273"/>
      <c r="D2443" s="266"/>
      <c r="E2443" s="267"/>
      <c r="F2443" s="268"/>
      <c r="G2443" s="190">
        <f t="shared" si="299"/>
        <v>0</v>
      </c>
    </row>
    <row r="2444" spans="1:7" ht="20.100000000000001" customHeight="1" x14ac:dyDescent="0.2">
      <c r="A2444" s="264"/>
      <c r="B2444" s="183">
        <f t="shared" si="298"/>
        <v>0</v>
      </c>
      <c r="C2444" s="265"/>
      <c r="D2444" s="266"/>
      <c r="E2444" s="267"/>
      <c r="F2444" s="268"/>
      <c r="G2444" s="190">
        <f t="shared" si="299"/>
        <v>0</v>
      </c>
    </row>
    <row r="2445" spans="1:7" ht="20.100000000000001" customHeight="1" x14ac:dyDescent="0.2">
      <c r="A2445" s="264"/>
      <c r="B2445" s="183">
        <f t="shared" si="298"/>
        <v>0</v>
      </c>
      <c r="C2445" s="265"/>
      <c r="D2445" s="266"/>
      <c r="E2445" s="267"/>
      <c r="F2445" s="268"/>
      <c r="G2445" s="190">
        <f t="shared" si="299"/>
        <v>0</v>
      </c>
    </row>
    <row r="2446" spans="1:7" ht="20.100000000000001" customHeight="1" x14ac:dyDescent="0.2">
      <c r="A2446" s="264"/>
      <c r="B2446" s="183">
        <f t="shared" si="298"/>
        <v>0</v>
      </c>
      <c r="C2446" s="265"/>
      <c r="D2446" s="266"/>
      <c r="E2446" s="267"/>
      <c r="F2446" s="268"/>
      <c r="G2446" s="190">
        <f t="shared" si="299"/>
        <v>0</v>
      </c>
    </row>
    <row r="2447" spans="1:7" ht="20.100000000000001" customHeight="1" x14ac:dyDescent="0.2">
      <c r="A2447" s="245"/>
      <c r="B2447" s="166"/>
      <c r="C2447" s="171"/>
      <c r="D2447" s="166"/>
      <c r="E2447" s="167"/>
      <c r="F2447" s="186" t="s">
        <v>40</v>
      </c>
      <c r="G2447" s="187">
        <f>SUBTOTAL(9,G2438:G2446)</f>
        <v>0</v>
      </c>
    </row>
    <row r="2448" spans="1:7" ht="20.100000000000001" customHeight="1" thickBot="1" x14ac:dyDescent="0.25">
      <c r="A2448" s="192"/>
      <c r="B2448" s="193"/>
      <c r="C2448" s="194"/>
      <c r="D2448" s="193"/>
      <c r="E2448" s="195"/>
      <c r="F2448" s="196"/>
      <c r="G2448" s="197"/>
    </row>
    <row r="2449" spans="1:7" ht="20.100000000000001" customHeight="1" thickBot="1" x14ac:dyDescent="0.25">
      <c r="A2449" s="246" t="str">
        <f>B2407</f>
        <v>19-4</v>
      </c>
      <c r="B2449" s="244" t="str">
        <f>C2407</f>
        <v>Instalación sanitaria - Grifería</v>
      </c>
      <c r="C2449" s="198"/>
      <c r="D2449" s="198" t="s">
        <v>41</v>
      </c>
      <c r="E2449" s="199"/>
      <c r="F2449" s="200" t="s">
        <v>42</v>
      </c>
      <c r="G2449" s="201">
        <f>SUBTOTAL(9,G2412:G2448)</f>
        <v>0</v>
      </c>
    </row>
    <row r="2450" spans="1:7" ht="20.100000000000001" customHeight="1" thickTop="1" thickBot="1" x14ac:dyDescent="0.25"/>
    <row r="2451" spans="1:7" ht="20.100000000000001" customHeight="1" thickTop="1" x14ac:dyDescent="0.2">
      <c r="A2451" s="338" t="s">
        <v>44</v>
      </c>
      <c r="B2451" s="339"/>
      <c r="C2451" s="339"/>
      <c r="D2451" s="339"/>
      <c r="E2451" s="339"/>
      <c r="F2451" s="339"/>
      <c r="G2451" s="340"/>
    </row>
    <row r="2452" spans="1:7" ht="20.100000000000001" customHeight="1" x14ac:dyDescent="0.2">
      <c r="A2452" s="156" t="s">
        <v>823</v>
      </c>
      <c r="B2452" s="157" t="str">
        <f>Comitente</f>
        <v>DIRECCIÓN ARQUITECTURA</v>
      </c>
      <c r="C2452" s="158"/>
      <c r="D2452" s="159"/>
      <c r="E2452" s="159"/>
      <c r="F2452" s="160"/>
      <c r="G2452" s="161"/>
    </row>
    <row r="2453" spans="1:7" ht="20.100000000000001" customHeight="1" x14ac:dyDescent="0.2">
      <c r="A2453" s="156" t="s">
        <v>824</v>
      </c>
      <c r="B2453" s="157">
        <f>Contratista</f>
        <v>0</v>
      </c>
      <c r="C2453" s="162"/>
      <c r="D2453" s="162"/>
      <c r="E2453" s="162"/>
      <c r="F2453" s="157"/>
      <c r="G2453" s="163"/>
    </row>
    <row r="2454" spans="1:7" ht="20.100000000000001" customHeight="1" x14ac:dyDescent="0.2">
      <c r="A2454" s="156" t="s">
        <v>31</v>
      </c>
      <c r="B2454" s="157" t="str">
        <f>Obra</f>
        <v>ESCUELA DE CINE</v>
      </c>
      <c r="C2454" s="162"/>
      <c r="D2454" s="162"/>
      <c r="E2454" s="162"/>
      <c r="F2454" s="157" t="s">
        <v>45</v>
      </c>
      <c r="G2454" s="163">
        <f>Fecha_Base</f>
        <v>42969</v>
      </c>
    </row>
    <row r="2455" spans="1:7" ht="20.100000000000001" customHeight="1" x14ac:dyDescent="0.2">
      <c r="A2455" s="164" t="s">
        <v>822</v>
      </c>
      <c r="B2455" s="165" t="str">
        <f>Ubicación</f>
        <v>CALLE 25 DE MAYO</v>
      </c>
      <c r="C2455" s="165"/>
      <c r="D2455" s="166"/>
      <c r="E2455" s="167"/>
      <c r="F2455" s="168"/>
      <c r="G2455" s="169"/>
    </row>
    <row r="2456" spans="1:7" ht="20.100000000000001" customHeight="1" x14ac:dyDescent="0.2">
      <c r="A2456" s="164" t="s">
        <v>46</v>
      </c>
      <c r="B2456" s="274">
        <v>20</v>
      </c>
      <c r="C2456" s="171" t="str">
        <f>IF(B2456="","",VLOOKUP(B2456,Computo_Presupuesto,2,FALSE))</f>
        <v>INSTALACION TERMOMECANICA</v>
      </c>
      <c r="D2456" s="172"/>
      <c r="E2456" s="167"/>
      <c r="F2456" s="168"/>
      <c r="G2456" s="169"/>
    </row>
    <row r="2457" spans="1:7" ht="20.100000000000001" customHeight="1" x14ac:dyDescent="0.2">
      <c r="A2457" s="164" t="s">
        <v>32</v>
      </c>
      <c r="B2457" s="275">
        <v>20</v>
      </c>
      <c r="C2457" s="171" t="str">
        <f>IF(B2457=0,"",VLOOKUP(B2457,Computo_Presupuesto,2,FALSE))</f>
        <v>INSTALACION TERMOMECANICA</v>
      </c>
      <c r="D2457" s="166"/>
      <c r="E2457" s="167"/>
      <c r="F2457" s="165" t="s">
        <v>33</v>
      </c>
      <c r="G2457" s="173" t="str">
        <f>IF(B2457=0,"",VLOOKUP(B2457,Computo_Presupuesto,4,FALSE))</f>
        <v>gl</v>
      </c>
    </row>
    <row r="2458" spans="1:7" ht="20.100000000000001" customHeight="1" x14ac:dyDescent="0.2">
      <c r="A2458" s="164"/>
      <c r="B2458" s="165"/>
      <c r="C2458" s="171"/>
      <c r="D2458" s="166"/>
      <c r="E2458" s="167"/>
      <c r="F2458" s="171"/>
      <c r="G2458" s="174"/>
    </row>
    <row r="2459" spans="1:7" ht="20.100000000000001" customHeight="1" x14ac:dyDescent="0.2">
      <c r="A2459" s="341" t="s">
        <v>685</v>
      </c>
      <c r="B2459" s="342"/>
      <c r="C2459" s="343" t="s">
        <v>0</v>
      </c>
      <c r="D2459" s="343" t="s">
        <v>34</v>
      </c>
      <c r="E2459" s="344" t="s">
        <v>35</v>
      </c>
      <c r="F2459" s="345" t="s">
        <v>36</v>
      </c>
      <c r="G2459" s="346" t="s">
        <v>37</v>
      </c>
    </row>
    <row r="2460" spans="1:7" ht="20.100000000000001" customHeight="1" x14ac:dyDescent="0.2">
      <c r="A2460" s="175" t="s">
        <v>686</v>
      </c>
      <c r="B2460" s="176" t="s">
        <v>687</v>
      </c>
      <c r="C2460" s="343"/>
      <c r="D2460" s="343"/>
      <c r="E2460" s="344"/>
      <c r="F2460" s="345"/>
      <c r="G2460" s="346"/>
    </row>
    <row r="2461" spans="1:7" ht="20.100000000000001" customHeight="1" x14ac:dyDescent="0.2">
      <c r="A2461" s="263"/>
      <c r="B2461" s="177"/>
      <c r="C2461" s="178" t="s">
        <v>825</v>
      </c>
      <c r="D2461" s="179"/>
      <c r="E2461" s="180"/>
      <c r="F2461" s="181"/>
      <c r="G2461" s="182"/>
    </row>
    <row r="2462" spans="1:7" ht="20.100000000000001" customHeight="1" x14ac:dyDescent="0.2">
      <c r="A2462" s="264"/>
      <c r="B2462" s="183">
        <f t="shared" ref="B2462:B2473" si="300">IF(A2462=0,0,VLOOKUP(A2462,Tabla_Indices,2,FALSE))</f>
        <v>0</v>
      </c>
      <c r="C2462" s="265"/>
      <c r="D2462" s="266"/>
      <c r="E2462" s="267"/>
      <c r="F2462" s="268"/>
      <c r="G2462" s="184">
        <f>ROUND(E2462*F2462,2)</f>
        <v>0</v>
      </c>
    </row>
    <row r="2463" spans="1:7" ht="20.100000000000001" customHeight="1" x14ac:dyDescent="0.2">
      <c r="A2463" s="269"/>
      <c r="B2463" s="183">
        <f t="shared" si="300"/>
        <v>0</v>
      </c>
      <c r="C2463" s="265"/>
      <c r="D2463" s="266"/>
      <c r="E2463" s="267"/>
      <c r="F2463" s="268"/>
      <c r="G2463" s="184">
        <f t="shared" ref="G2463:G2473" si="301">ROUND(E2463*F2463,2)</f>
        <v>0</v>
      </c>
    </row>
    <row r="2464" spans="1:7" ht="20.100000000000001" customHeight="1" x14ac:dyDescent="0.2">
      <c r="A2464" s="264"/>
      <c r="B2464" s="183">
        <f t="shared" si="300"/>
        <v>0</v>
      </c>
      <c r="C2464" s="265"/>
      <c r="D2464" s="266"/>
      <c r="E2464" s="267"/>
      <c r="F2464" s="268"/>
      <c r="G2464" s="184">
        <f t="shared" si="301"/>
        <v>0</v>
      </c>
    </row>
    <row r="2465" spans="1:7" ht="20.100000000000001" customHeight="1" x14ac:dyDescent="0.2">
      <c r="A2465" s="264"/>
      <c r="B2465" s="183">
        <f t="shared" si="300"/>
        <v>0</v>
      </c>
      <c r="C2465" s="265"/>
      <c r="D2465" s="266"/>
      <c r="E2465" s="267"/>
      <c r="F2465" s="268"/>
      <c r="G2465" s="184">
        <f t="shared" si="301"/>
        <v>0</v>
      </c>
    </row>
    <row r="2466" spans="1:7" ht="20.100000000000001" customHeight="1" x14ac:dyDescent="0.2">
      <c r="A2466" s="264"/>
      <c r="B2466" s="183">
        <f t="shared" si="300"/>
        <v>0</v>
      </c>
      <c r="C2466" s="265"/>
      <c r="D2466" s="266"/>
      <c r="E2466" s="270"/>
      <c r="F2466" s="268"/>
      <c r="G2466" s="184">
        <f t="shared" si="301"/>
        <v>0</v>
      </c>
    </row>
    <row r="2467" spans="1:7" ht="20.100000000000001" customHeight="1" x14ac:dyDescent="0.2">
      <c r="A2467" s="264"/>
      <c r="B2467" s="183">
        <f t="shared" si="300"/>
        <v>0</v>
      </c>
      <c r="C2467" s="265"/>
      <c r="D2467" s="266"/>
      <c r="E2467" s="270"/>
      <c r="F2467" s="268"/>
      <c r="G2467" s="184">
        <f t="shared" si="301"/>
        <v>0</v>
      </c>
    </row>
    <row r="2468" spans="1:7" ht="20.100000000000001" customHeight="1" x14ac:dyDescent="0.2">
      <c r="A2468" s="264"/>
      <c r="B2468" s="183">
        <f t="shared" si="300"/>
        <v>0</v>
      </c>
      <c r="C2468" s="265"/>
      <c r="D2468" s="266"/>
      <c r="E2468" s="267"/>
      <c r="F2468" s="268"/>
      <c r="G2468" s="184">
        <f t="shared" si="301"/>
        <v>0</v>
      </c>
    </row>
    <row r="2469" spans="1:7" ht="20.100000000000001" customHeight="1" x14ac:dyDescent="0.2">
      <c r="A2469" s="264"/>
      <c r="B2469" s="183">
        <f t="shared" si="300"/>
        <v>0</v>
      </c>
      <c r="C2469" s="265"/>
      <c r="D2469" s="266"/>
      <c r="E2469" s="267"/>
      <c r="F2469" s="268"/>
      <c r="G2469" s="184">
        <f t="shared" si="301"/>
        <v>0</v>
      </c>
    </row>
    <row r="2470" spans="1:7" ht="20.100000000000001" customHeight="1" x14ac:dyDescent="0.2">
      <c r="A2470" s="264"/>
      <c r="B2470" s="183">
        <f t="shared" si="300"/>
        <v>0</v>
      </c>
      <c r="C2470" s="265"/>
      <c r="D2470" s="266"/>
      <c r="E2470" s="267"/>
      <c r="F2470" s="268"/>
      <c r="G2470" s="184">
        <f t="shared" si="301"/>
        <v>0</v>
      </c>
    </row>
    <row r="2471" spans="1:7" ht="20.100000000000001" customHeight="1" x14ac:dyDescent="0.2">
      <c r="A2471" s="264"/>
      <c r="B2471" s="183">
        <f t="shared" si="300"/>
        <v>0</v>
      </c>
      <c r="C2471" s="265"/>
      <c r="D2471" s="266"/>
      <c r="E2471" s="267"/>
      <c r="F2471" s="268"/>
      <c r="G2471" s="184">
        <f t="shared" si="301"/>
        <v>0</v>
      </c>
    </row>
    <row r="2472" spans="1:7" ht="20.100000000000001" customHeight="1" x14ac:dyDescent="0.2">
      <c r="A2472" s="264"/>
      <c r="B2472" s="183">
        <f t="shared" si="300"/>
        <v>0</v>
      </c>
      <c r="C2472" s="265"/>
      <c r="D2472" s="266"/>
      <c r="E2472" s="267"/>
      <c r="F2472" s="268"/>
      <c r="G2472" s="184">
        <f t="shared" si="301"/>
        <v>0</v>
      </c>
    </row>
    <row r="2473" spans="1:7" ht="20.100000000000001" customHeight="1" x14ac:dyDescent="0.2">
      <c r="A2473" s="264"/>
      <c r="B2473" s="183">
        <f t="shared" si="300"/>
        <v>0</v>
      </c>
      <c r="C2473" s="265"/>
      <c r="D2473" s="266"/>
      <c r="E2473" s="267"/>
      <c r="F2473" s="268"/>
      <c r="G2473" s="184">
        <f t="shared" si="301"/>
        <v>0</v>
      </c>
    </row>
    <row r="2474" spans="1:7" ht="20.100000000000001" customHeight="1" x14ac:dyDescent="0.2">
      <c r="A2474" s="185"/>
      <c r="B2474" s="171"/>
      <c r="C2474" s="171"/>
      <c r="D2474" s="166"/>
      <c r="E2474" s="167"/>
      <c r="F2474" s="186" t="s">
        <v>38</v>
      </c>
      <c r="G2474" s="187">
        <f>SUBTOTAL(9,G2462:G2473)</f>
        <v>0</v>
      </c>
    </row>
    <row r="2475" spans="1:7" ht="20.100000000000001" customHeight="1" x14ac:dyDescent="0.2">
      <c r="A2475" s="185"/>
      <c r="B2475" s="171"/>
      <c r="C2475" s="188" t="s">
        <v>826</v>
      </c>
      <c r="D2475" s="166"/>
      <c r="E2475" s="167"/>
      <c r="F2475" s="168"/>
      <c r="G2475" s="189"/>
    </row>
    <row r="2476" spans="1:7" ht="20.100000000000001" customHeight="1" x14ac:dyDescent="0.2">
      <c r="A2476" s="264"/>
      <c r="B2476" s="183">
        <f t="shared" ref="B2476:B2485" si="302">IF(A2476=0,0,VLOOKUP(A2476,Tabla_Indices,2,FALSE))</f>
        <v>0</v>
      </c>
      <c r="C2476" s="271"/>
      <c r="D2476" s="266"/>
      <c r="E2476" s="267"/>
      <c r="F2476" s="268"/>
      <c r="G2476" s="184">
        <f>ROUND(E2476*F2476,2)</f>
        <v>0</v>
      </c>
    </row>
    <row r="2477" spans="1:7" ht="20.100000000000001" customHeight="1" x14ac:dyDescent="0.2">
      <c r="A2477" s="264"/>
      <c r="B2477" s="183">
        <f t="shared" si="302"/>
        <v>0</v>
      </c>
      <c r="C2477" s="265"/>
      <c r="D2477" s="266"/>
      <c r="E2477" s="267"/>
      <c r="F2477" s="268"/>
      <c r="G2477" s="184">
        <f>ROUND(E2477*F2477,2)</f>
        <v>0</v>
      </c>
    </row>
    <row r="2478" spans="1:7" ht="20.100000000000001" customHeight="1" x14ac:dyDescent="0.2">
      <c r="A2478" s="264"/>
      <c r="B2478" s="183">
        <f t="shared" si="302"/>
        <v>0</v>
      </c>
      <c r="C2478" s="265"/>
      <c r="D2478" s="266"/>
      <c r="E2478" s="267"/>
      <c r="F2478" s="268"/>
      <c r="G2478" s="184">
        <f t="shared" ref="G2478:G2485" si="303">ROUND(E2478*F2478,2)</f>
        <v>0</v>
      </c>
    </row>
    <row r="2479" spans="1:7" ht="20.100000000000001" customHeight="1" x14ac:dyDescent="0.2">
      <c r="A2479" s="264"/>
      <c r="B2479" s="183">
        <f t="shared" si="302"/>
        <v>0</v>
      </c>
      <c r="C2479" s="265"/>
      <c r="D2479" s="266"/>
      <c r="E2479" s="267"/>
      <c r="F2479" s="268"/>
      <c r="G2479" s="184">
        <f t="shared" si="303"/>
        <v>0</v>
      </c>
    </row>
    <row r="2480" spans="1:7" ht="20.100000000000001" customHeight="1" x14ac:dyDescent="0.2">
      <c r="A2480" s="264"/>
      <c r="B2480" s="183">
        <f t="shared" si="302"/>
        <v>0</v>
      </c>
      <c r="C2480" s="265"/>
      <c r="D2480" s="266"/>
      <c r="E2480" s="267"/>
      <c r="F2480" s="268"/>
      <c r="G2480" s="184">
        <f t="shared" si="303"/>
        <v>0</v>
      </c>
    </row>
    <row r="2481" spans="1:7" ht="20.100000000000001" customHeight="1" x14ac:dyDescent="0.2">
      <c r="A2481" s="264"/>
      <c r="B2481" s="183">
        <f t="shared" si="302"/>
        <v>0</v>
      </c>
      <c r="C2481" s="265"/>
      <c r="D2481" s="266"/>
      <c r="E2481" s="267"/>
      <c r="F2481" s="268"/>
      <c r="G2481" s="184">
        <f t="shared" si="303"/>
        <v>0</v>
      </c>
    </row>
    <row r="2482" spans="1:7" ht="20.100000000000001" customHeight="1" x14ac:dyDescent="0.2">
      <c r="A2482" s="264"/>
      <c r="B2482" s="183">
        <f t="shared" si="302"/>
        <v>0</v>
      </c>
      <c r="C2482" s="265"/>
      <c r="D2482" s="266"/>
      <c r="E2482" s="267"/>
      <c r="F2482" s="268"/>
      <c r="G2482" s="184">
        <f t="shared" si="303"/>
        <v>0</v>
      </c>
    </row>
    <row r="2483" spans="1:7" ht="20.100000000000001" customHeight="1" x14ac:dyDescent="0.2">
      <c r="A2483" s="264"/>
      <c r="B2483" s="183">
        <f t="shared" si="302"/>
        <v>0</v>
      </c>
      <c r="C2483" s="265"/>
      <c r="D2483" s="266"/>
      <c r="E2483" s="267"/>
      <c r="F2483" s="268"/>
      <c r="G2483" s="184">
        <f t="shared" si="303"/>
        <v>0</v>
      </c>
    </row>
    <row r="2484" spans="1:7" ht="20.100000000000001" customHeight="1" x14ac:dyDescent="0.2">
      <c r="A2484" s="264"/>
      <c r="B2484" s="183">
        <f t="shared" si="302"/>
        <v>0</v>
      </c>
      <c r="C2484" s="265"/>
      <c r="D2484" s="266"/>
      <c r="E2484" s="267"/>
      <c r="F2484" s="268"/>
      <c r="G2484" s="184">
        <f t="shared" si="303"/>
        <v>0</v>
      </c>
    </row>
    <row r="2485" spans="1:7" ht="20.100000000000001" customHeight="1" x14ac:dyDescent="0.2">
      <c r="A2485" s="264"/>
      <c r="B2485" s="183">
        <f t="shared" si="302"/>
        <v>0</v>
      </c>
      <c r="C2485" s="265"/>
      <c r="D2485" s="266"/>
      <c r="E2485" s="267"/>
      <c r="F2485" s="268"/>
      <c r="G2485" s="184">
        <f t="shared" si="303"/>
        <v>0</v>
      </c>
    </row>
    <row r="2486" spans="1:7" ht="20.100000000000001" customHeight="1" x14ac:dyDescent="0.2">
      <c r="A2486" s="185"/>
      <c r="B2486" s="171"/>
      <c r="C2486" s="171"/>
      <c r="D2486" s="166"/>
      <c r="E2486" s="167"/>
      <c r="F2486" s="186" t="s">
        <v>39</v>
      </c>
      <c r="G2486" s="187">
        <f>SUBTOTAL(9,G2476:G2485)</f>
        <v>0</v>
      </c>
    </row>
    <row r="2487" spans="1:7" ht="20.100000000000001" customHeight="1" x14ac:dyDescent="0.2">
      <c r="A2487" s="185"/>
      <c r="B2487" s="171"/>
      <c r="C2487" s="188" t="s">
        <v>827</v>
      </c>
      <c r="D2487" s="166"/>
      <c r="E2487" s="167"/>
      <c r="F2487" s="171"/>
      <c r="G2487" s="189"/>
    </row>
    <row r="2488" spans="1:7" ht="20.100000000000001" customHeight="1" x14ac:dyDescent="0.2">
      <c r="A2488" s="264"/>
      <c r="B2488" s="183">
        <f t="shared" ref="B2488:B2496" si="304">IF(A2488=0,0,VLOOKUP(A2488,Tabla_Indices,2,FALSE))</f>
        <v>0</v>
      </c>
      <c r="C2488" s="265"/>
      <c r="D2488" s="266"/>
      <c r="E2488" s="267"/>
      <c r="F2488" s="272"/>
      <c r="G2488" s="190">
        <f>ROUND(E2488*F2488,2)</f>
        <v>0</v>
      </c>
    </row>
    <row r="2489" spans="1:7" ht="20.100000000000001" customHeight="1" x14ac:dyDescent="0.2">
      <c r="A2489" s="264"/>
      <c r="B2489" s="183">
        <f t="shared" si="304"/>
        <v>0</v>
      </c>
      <c r="C2489" s="271"/>
      <c r="D2489" s="266"/>
      <c r="E2489" s="267"/>
      <c r="F2489" s="268"/>
      <c r="G2489" s="190">
        <f>ROUND(E2489*F2489,2)</f>
        <v>0</v>
      </c>
    </row>
    <row r="2490" spans="1:7" ht="20.100000000000001" customHeight="1" x14ac:dyDescent="0.2">
      <c r="A2490" s="264"/>
      <c r="B2490" s="183">
        <f t="shared" si="304"/>
        <v>0</v>
      </c>
      <c r="C2490" s="273"/>
      <c r="D2490" s="266"/>
      <c r="E2490" s="267"/>
      <c r="F2490" s="268"/>
      <c r="G2490" s="190">
        <f>ROUND(E2490*F2490,2)</f>
        <v>0</v>
      </c>
    </row>
    <row r="2491" spans="1:7" ht="20.100000000000001" customHeight="1" x14ac:dyDescent="0.2">
      <c r="A2491" s="264"/>
      <c r="B2491" s="183">
        <f t="shared" si="304"/>
        <v>0</v>
      </c>
      <c r="C2491" s="273"/>
      <c r="D2491" s="266"/>
      <c r="E2491" s="267"/>
      <c r="F2491" s="268"/>
      <c r="G2491" s="190">
        <f>ROUND(E2491*F2491,2)</f>
        <v>0</v>
      </c>
    </row>
    <row r="2492" spans="1:7" ht="20.100000000000001" customHeight="1" x14ac:dyDescent="0.2">
      <c r="A2492" s="264"/>
      <c r="B2492" s="183">
        <f t="shared" si="304"/>
        <v>0</v>
      </c>
      <c r="C2492" s="273"/>
      <c r="D2492" s="266"/>
      <c r="E2492" s="267"/>
      <c r="F2492" s="268"/>
      <c r="G2492" s="190">
        <f t="shared" ref="G2492:G2496" si="305">ROUND(E2492*F2492,2)</f>
        <v>0</v>
      </c>
    </row>
    <row r="2493" spans="1:7" ht="20.100000000000001" customHeight="1" x14ac:dyDescent="0.2">
      <c r="A2493" s="264"/>
      <c r="B2493" s="183">
        <f t="shared" si="304"/>
        <v>0</v>
      </c>
      <c r="C2493" s="273"/>
      <c r="D2493" s="266"/>
      <c r="E2493" s="267"/>
      <c r="F2493" s="268"/>
      <c r="G2493" s="190">
        <f t="shared" si="305"/>
        <v>0</v>
      </c>
    </row>
    <row r="2494" spans="1:7" ht="20.100000000000001" customHeight="1" x14ac:dyDescent="0.2">
      <c r="A2494" s="264"/>
      <c r="B2494" s="183">
        <f t="shared" si="304"/>
        <v>0</v>
      </c>
      <c r="C2494" s="265"/>
      <c r="D2494" s="266"/>
      <c r="E2494" s="267"/>
      <c r="F2494" s="268"/>
      <c r="G2494" s="190">
        <f t="shared" si="305"/>
        <v>0</v>
      </c>
    </row>
    <row r="2495" spans="1:7" ht="20.100000000000001" customHeight="1" x14ac:dyDescent="0.2">
      <c r="A2495" s="264"/>
      <c r="B2495" s="183">
        <f t="shared" si="304"/>
        <v>0</v>
      </c>
      <c r="C2495" s="265"/>
      <c r="D2495" s="266"/>
      <c r="E2495" s="267"/>
      <c r="F2495" s="268"/>
      <c r="G2495" s="190">
        <f t="shared" si="305"/>
        <v>0</v>
      </c>
    </row>
    <row r="2496" spans="1:7" ht="20.100000000000001" customHeight="1" x14ac:dyDescent="0.2">
      <c r="A2496" s="264"/>
      <c r="B2496" s="183">
        <f t="shared" si="304"/>
        <v>0</v>
      </c>
      <c r="C2496" s="265"/>
      <c r="D2496" s="266"/>
      <c r="E2496" s="267"/>
      <c r="F2496" s="268"/>
      <c r="G2496" s="190">
        <f t="shared" si="305"/>
        <v>0</v>
      </c>
    </row>
    <row r="2497" spans="1:7" ht="20.100000000000001" customHeight="1" x14ac:dyDescent="0.2">
      <c r="A2497" s="191"/>
      <c r="B2497" s="166"/>
      <c r="C2497" s="171"/>
      <c r="D2497" s="166"/>
      <c r="E2497" s="167"/>
      <c r="F2497" s="186" t="s">
        <v>40</v>
      </c>
      <c r="G2497" s="187">
        <f>SUBTOTAL(9,G2488:G2496)</f>
        <v>0</v>
      </c>
    </row>
    <row r="2498" spans="1:7" ht="20.100000000000001" customHeight="1" thickBot="1" x14ac:dyDescent="0.25">
      <c r="A2498" s="192"/>
      <c r="B2498" s="193"/>
      <c r="C2498" s="194"/>
      <c r="D2498" s="193"/>
      <c r="E2498" s="195"/>
      <c r="F2498" s="196"/>
      <c r="G2498" s="197"/>
    </row>
    <row r="2499" spans="1:7" ht="20.100000000000001" customHeight="1" thickBot="1" x14ac:dyDescent="0.25">
      <c r="A2499" s="246">
        <f>B2457</f>
        <v>20</v>
      </c>
      <c r="B2499" s="244" t="str">
        <f>C2457</f>
        <v>INSTALACION TERMOMECANICA</v>
      </c>
      <c r="C2499" s="198"/>
      <c r="D2499" s="198" t="s">
        <v>41</v>
      </c>
      <c r="E2499" s="199"/>
      <c r="F2499" s="200" t="s">
        <v>42</v>
      </c>
      <c r="G2499" s="201">
        <f>SUBTOTAL(9,G2462:G2498)</f>
        <v>0</v>
      </c>
    </row>
    <row r="2500" spans="1:7" ht="20.100000000000001" customHeight="1" thickTop="1" thickBot="1" x14ac:dyDescent="0.25"/>
    <row r="2501" spans="1:7" ht="20.100000000000001" customHeight="1" thickTop="1" x14ac:dyDescent="0.2">
      <c r="A2501" s="338" t="s">
        <v>44</v>
      </c>
      <c r="B2501" s="339"/>
      <c r="C2501" s="339"/>
      <c r="D2501" s="339"/>
      <c r="E2501" s="339"/>
      <c r="F2501" s="339"/>
      <c r="G2501" s="340"/>
    </row>
    <row r="2502" spans="1:7" ht="20.100000000000001" customHeight="1" x14ac:dyDescent="0.2">
      <c r="A2502" s="156" t="s">
        <v>823</v>
      </c>
      <c r="B2502" s="157" t="str">
        <f>Comitente</f>
        <v>DIRECCIÓN ARQUITECTURA</v>
      </c>
      <c r="C2502" s="158"/>
      <c r="D2502" s="159"/>
      <c r="E2502" s="159"/>
      <c r="F2502" s="160"/>
      <c r="G2502" s="161"/>
    </row>
    <row r="2503" spans="1:7" ht="20.100000000000001" customHeight="1" x14ac:dyDescent="0.2">
      <c r="A2503" s="156" t="s">
        <v>824</v>
      </c>
      <c r="B2503" s="157">
        <f>Contratista</f>
        <v>0</v>
      </c>
      <c r="C2503" s="162"/>
      <c r="D2503" s="162"/>
      <c r="E2503" s="162"/>
      <c r="F2503" s="157"/>
      <c r="G2503" s="163"/>
    </row>
    <row r="2504" spans="1:7" ht="20.100000000000001" customHeight="1" x14ac:dyDescent="0.2">
      <c r="A2504" s="156" t="s">
        <v>31</v>
      </c>
      <c r="B2504" s="157" t="str">
        <f>Obra</f>
        <v>ESCUELA DE CINE</v>
      </c>
      <c r="C2504" s="162"/>
      <c r="D2504" s="162"/>
      <c r="E2504" s="162"/>
      <c r="F2504" s="157" t="s">
        <v>45</v>
      </c>
      <c r="G2504" s="163">
        <f>Fecha_Base</f>
        <v>42969</v>
      </c>
    </row>
    <row r="2505" spans="1:7" ht="20.100000000000001" customHeight="1" x14ac:dyDescent="0.2">
      <c r="A2505" s="164" t="s">
        <v>822</v>
      </c>
      <c r="B2505" s="165" t="str">
        <f>Ubicación</f>
        <v>CALLE 25 DE MAYO</v>
      </c>
      <c r="C2505" s="165"/>
      <c r="D2505" s="166"/>
      <c r="E2505" s="167"/>
      <c r="F2505" s="168"/>
      <c r="G2505" s="169"/>
    </row>
    <row r="2506" spans="1:7" ht="20.100000000000001" customHeight="1" x14ac:dyDescent="0.2">
      <c r="A2506" s="164" t="s">
        <v>46</v>
      </c>
      <c r="B2506" s="274">
        <v>21</v>
      </c>
      <c r="C2506" s="171" t="str">
        <f>IF(B2506="","",VLOOKUP(B2506,Computo_Presupuesto,2,FALSE))</f>
        <v>INSTALACION SERVICIO CONTRA INCENDIOS</v>
      </c>
      <c r="D2506" s="172"/>
      <c r="E2506" s="167"/>
      <c r="F2506" s="168"/>
      <c r="G2506" s="169"/>
    </row>
    <row r="2507" spans="1:7" ht="20.100000000000001" customHeight="1" x14ac:dyDescent="0.2">
      <c r="A2507" s="164" t="s">
        <v>32</v>
      </c>
      <c r="B2507" s="275">
        <v>21</v>
      </c>
      <c r="C2507" s="171" t="str">
        <f>IF(B2507=0,"",VLOOKUP(B2507,Computo_Presupuesto,2,FALSE))</f>
        <v>INSTALACION SERVICIO CONTRA INCENDIOS</v>
      </c>
      <c r="D2507" s="166"/>
      <c r="E2507" s="167"/>
      <c r="F2507" s="165" t="s">
        <v>33</v>
      </c>
      <c r="G2507" s="173" t="str">
        <f>IF(B2507=0,"",VLOOKUP(B2507,Computo_Presupuesto,4,FALSE))</f>
        <v>gl</v>
      </c>
    </row>
    <row r="2508" spans="1:7" ht="20.100000000000001" customHeight="1" x14ac:dyDescent="0.2">
      <c r="A2508" s="164"/>
      <c r="B2508" s="165"/>
      <c r="C2508" s="171"/>
      <c r="D2508" s="166"/>
      <c r="E2508" s="167"/>
      <c r="F2508" s="171"/>
      <c r="G2508" s="174"/>
    </row>
    <row r="2509" spans="1:7" ht="20.100000000000001" customHeight="1" x14ac:dyDescent="0.2">
      <c r="A2509" s="341" t="s">
        <v>685</v>
      </c>
      <c r="B2509" s="342"/>
      <c r="C2509" s="343" t="s">
        <v>0</v>
      </c>
      <c r="D2509" s="343" t="s">
        <v>34</v>
      </c>
      <c r="E2509" s="344" t="s">
        <v>35</v>
      </c>
      <c r="F2509" s="345" t="s">
        <v>36</v>
      </c>
      <c r="G2509" s="346" t="s">
        <v>37</v>
      </c>
    </row>
    <row r="2510" spans="1:7" ht="20.100000000000001" customHeight="1" x14ac:dyDescent="0.2">
      <c r="A2510" s="175" t="s">
        <v>686</v>
      </c>
      <c r="B2510" s="176" t="s">
        <v>687</v>
      </c>
      <c r="C2510" s="343"/>
      <c r="D2510" s="343"/>
      <c r="E2510" s="344"/>
      <c r="F2510" s="345"/>
      <c r="G2510" s="346"/>
    </row>
    <row r="2511" spans="1:7" ht="20.100000000000001" customHeight="1" x14ac:dyDescent="0.2">
      <c r="A2511" s="263"/>
      <c r="B2511" s="177"/>
      <c r="C2511" s="178" t="s">
        <v>825</v>
      </c>
      <c r="D2511" s="179"/>
      <c r="E2511" s="180"/>
      <c r="F2511" s="181"/>
      <c r="G2511" s="182"/>
    </row>
    <row r="2512" spans="1:7" ht="20.100000000000001" customHeight="1" x14ac:dyDescent="0.2">
      <c r="A2512" s="264"/>
      <c r="B2512" s="183">
        <f t="shared" ref="B2512:B2523" si="306">IF(A2512=0,0,VLOOKUP(A2512,Tabla_Indices,2,FALSE))</f>
        <v>0</v>
      </c>
      <c r="C2512" s="265"/>
      <c r="D2512" s="266"/>
      <c r="E2512" s="267"/>
      <c r="F2512" s="268"/>
      <c r="G2512" s="184">
        <f>ROUND(E2512*F2512,2)</f>
        <v>0</v>
      </c>
    </row>
    <row r="2513" spans="1:7" ht="20.100000000000001" customHeight="1" x14ac:dyDescent="0.2">
      <c r="A2513" s="269"/>
      <c r="B2513" s="183">
        <f t="shared" si="306"/>
        <v>0</v>
      </c>
      <c r="C2513" s="265"/>
      <c r="D2513" s="266"/>
      <c r="E2513" s="267"/>
      <c r="F2513" s="268"/>
      <c r="G2513" s="184">
        <f t="shared" ref="G2513:G2523" si="307">ROUND(E2513*F2513,2)</f>
        <v>0</v>
      </c>
    </row>
    <row r="2514" spans="1:7" ht="20.100000000000001" customHeight="1" x14ac:dyDescent="0.2">
      <c r="A2514" s="264"/>
      <c r="B2514" s="183">
        <f t="shared" si="306"/>
        <v>0</v>
      </c>
      <c r="C2514" s="265"/>
      <c r="D2514" s="266"/>
      <c r="E2514" s="267"/>
      <c r="F2514" s="268"/>
      <c r="G2514" s="184">
        <f t="shared" si="307"/>
        <v>0</v>
      </c>
    </row>
    <row r="2515" spans="1:7" ht="20.100000000000001" customHeight="1" x14ac:dyDescent="0.2">
      <c r="A2515" s="264"/>
      <c r="B2515" s="183">
        <f t="shared" si="306"/>
        <v>0</v>
      </c>
      <c r="C2515" s="265"/>
      <c r="D2515" s="266"/>
      <c r="E2515" s="267"/>
      <c r="F2515" s="268"/>
      <c r="G2515" s="184">
        <f t="shared" si="307"/>
        <v>0</v>
      </c>
    </row>
    <row r="2516" spans="1:7" ht="20.100000000000001" customHeight="1" x14ac:dyDescent="0.2">
      <c r="A2516" s="264"/>
      <c r="B2516" s="183">
        <f t="shared" si="306"/>
        <v>0</v>
      </c>
      <c r="C2516" s="265"/>
      <c r="D2516" s="266"/>
      <c r="E2516" s="270"/>
      <c r="F2516" s="268"/>
      <c r="G2516" s="184">
        <f t="shared" si="307"/>
        <v>0</v>
      </c>
    </row>
    <row r="2517" spans="1:7" ht="20.100000000000001" customHeight="1" x14ac:dyDescent="0.2">
      <c r="A2517" s="264"/>
      <c r="B2517" s="183">
        <f t="shared" si="306"/>
        <v>0</v>
      </c>
      <c r="C2517" s="265"/>
      <c r="D2517" s="266"/>
      <c r="E2517" s="270"/>
      <c r="F2517" s="268"/>
      <c r="G2517" s="184">
        <f t="shared" si="307"/>
        <v>0</v>
      </c>
    </row>
    <row r="2518" spans="1:7" ht="20.100000000000001" customHeight="1" x14ac:dyDescent="0.2">
      <c r="A2518" s="264"/>
      <c r="B2518" s="183">
        <f t="shared" si="306"/>
        <v>0</v>
      </c>
      <c r="C2518" s="265"/>
      <c r="D2518" s="266"/>
      <c r="E2518" s="267"/>
      <c r="F2518" s="268"/>
      <c r="G2518" s="184">
        <f t="shared" si="307"/>
        <v>0</v>
      </c>
    </row>
    <row r="2519" spans="1:7" ht="20.100000000000001" customHeight="1" x14ac:dyDescent="0.2">
      <c r="A2519" s="264"/>
      <c r="B2519" s="183">
        <f t="shared" si="306"/>
        <v>0</v>
      </c>
      <c r="C2519" s="265"/>
      <c r="D2519" s="266"/>
      <c r="E2519" s="267"/>
      <c r="F2519" s="268"/>
      <c r="G2519" s="184">
        <f t="shared" si="307"/>
        <v>0</v>
      </c>
    </row>
    <row r="2520" spans="1:7" ht="20.100000000000001" customHeight="1" x14ac:dyDescent="0.2">
      <c r="A2520" s="264"/>
      <c r="B2520" s="183">
        <f t="shared" si="306"/>
        <v>0</v>
      </c>
      <c r="C2520" s="265"/>
      <c r="D2520" s="266"/>
      <c r="E2520" s="267"/>
      <c r="F2520" s="268"/>
      <c r="G2520" s="184">
        <f t="shared" si="307"/>
        <v>0</v>
      </c>
    </row>
    <row r="2521" spans="1:7" ht="20.100000000000001" customHeight="1" x14ac:dyDescent="0.2">
      <c r="A2521" s="264"/>
      <c r="B2521" s="183">
        <f t="shared" si="306"/>
        <v>0</v>
      </c>
      <c r="C2521" s="265"/>
      <c r="D2521" s="266"/>
      <c r="E2521" s="267"/>
      <c r="F2521" s="268"/>
      <c r="G2521" s="184">
        <f t="shared" si="307"/>
        <v>0</v>
      </c>
    </row>
    <row r="2522" spans="1:7" ht="20.100000000000001" customHeight="1" x14ac:dyDescent="0.2">
      <c r="A2522" s="264"/>
      <c r="B2522" s="183">
        <f t="shared" si="306"/>
        <v>0</v>
      </c>
      <c r="C2522" s="265"/>
      <c r="D2522" s="266"/>
      <c r="E2522" s="267"/>
      <c r="F2522" s="268"/>
      <c r="G2522" s="184">
        <f t="shared" si="307"/>
        <v>0</v>
      </c>
    </row>
    <row r="2523" spans="1:7" ht="20.100000000000001" customHeight="1" x14ac:dyDescent="0.2">
      <c r="A2523" s="264"/>
      <c r="B2523" s="183">
        <f t="shared" si="306"/>
        <v>0</v>
      </c>
      <c r="C2523" s="265"/>
      <c r="D2523" s="266"/>
      <c r="E2523" s="267"/>
      <c r="F2523" s="268"/>
      <c r="G2523" s="184">
        <f t="shared" si="307"/>
        <v>0</v>
      </c>
    </row>
    <row r="2524" spans="1:7" ht="20.100000000000001" customHeight="1" x14ac:dyDescent="0.2">
      <c r="A2524" s="185"/>
      <c r="B2524" s="171"/>
      <c r="C2524" s="171"/>
      <c r="D2524" s="166"/>
      <c r="E2524" s="167"/>
      <c r="F2524" s="186" t="s">
        <v>38</v>
      </c>
      <c r="G2524" s="187">
        <f>SUBTOTAL(9,G2512:G2523)</f>
        <v>0</v>
      </c>
    </row>
    <row r="2525" spans="1:7" ht="20.100000000000001" customHeight="1" x14ac:dyDescent="0.2">
      <c r="A2525" s="185"/>
      <c r="B2525" s="171"/>
      <c r="C2525" s="188" t="s">
        <v>826</v>
      </c>
      <c r="D2525" s="166"/>
      <c r="E2525" s="167"/>
      <c r="F2525" s="168"/>
      <c r="G2525" s="189"/>
    </row>
    <row r="2526" spans="1:7" ht="20.100000000000001" customHeight="1" x14ac:dyDescent="0.2">
      <c r="A2526" s="264"/>
      <c r="B2526" s="183">
        <f t="shared" ref="B2526:B2535" si="308">IF(A2526=0,0,VLOOKUP(A2526,Tabla_Indices,2,FALSE))</f>
        <v>0</v>
      </c>
      <c r="C2526" s="271"/>
      <c r="D2526" s="266"/>
      <c r="E2526" s="267"/>
      <c r="F2526" s="268"/>
      <c r="G2526" s="184">
        <f>ROUND(E2526*F2526,2)</f>
        <v>0</v>
      </c>
    </row>
    <row r="2527" spans="1:7" ht="20.100000000000001" customHeight="1" x14ac:dyDescent="0.2">
      <c r="A2527" s="264"/>
      <c r="B2527" s="183">
        <f t="shared" si="308"/>
        <v>0</v>
      </c>
      <c r="C2527" s="265"/>
      <c r="D2527" s="266"/>
      <c r="E2527" s="267"/>
      <c r="F2527" s="268"/>
      <c r="G2527" s="184">
        <f>ROUND(E2527*F2527,2)</f>
        <v>0</v>
      </c>
    </row>
    <row r="2528" spans="1:7" ht="20.100000000000001" customHeight="1" x14ac:dyDescent="0.2">
      <c r="A2528" s="264"/>
      <c r="B2528" s="183">
        <f t="shared" si="308"/>
        <v>0</v>
      </c>
      <c r="C2528" s="265"/>
      <c r="D2528" s="266"/>
      <c r="E2528" s="267"/>
      <c r="F2528" s="268"/>
      <c r="G2528" s="184">
        <f t="shared" ref="G2528:G2535" si="309">ROUND(E2528*F2528,2)</f>
        <v>0</v>
      </c>
    </row>
    <row r="2529" spans="1:7" ht="20.100000000000001" customHeight="1" x14ac:dyDescent="0.2">
      <c r="A2529" s="264"/>
      <c r="B2529" s="183">
        <f t="shared" si="308"/>
        <v>0</v>
      </c>
      <c r="C2529" s="265"/>
      <c r="D2529" s="266"/>
      <c r="E2529" s="267"/>
      <c r="F2529" s="268"/>
      <c r="G2529" s="184">
        <f t="shared" si="309"/>
        <v>0</v>
      </c>
    </row>
    <row r="2530" spans="1:7" ht="20.100000000000001" customHeight="1" x14ac:dyDescent="0.2">
      <c r="A2530" s="264"/>
      <c r="B2530" s="183">
        <f t="shared" si="308"/>
        <v>0</v>
      </c>
      <c r="C2530" s="265"/>
      <c r="D2530" s="266"/>
      <c r="E2530" s="267"/>
      <c r="F2530" s="268"/>
      <c r="G2530" s="184">
        <f t="shared" si="309"/>
        <v>0</v>
      </c>
    </row>
    <row r="2531" spans="1:7" ht="20.100000000000001" customHeight="1" x14ac:dyDescent="0.2">
      <c r="A2531" s="264"/>
      <c r="B2531" s="183">
        <f t="shared" si="308"/>
        <v>0</v>
      </c>
      <c r="C2531" s="265"/>
      <c r="D2531" s="266"/>
      <c r="E2531" s="267"/>
      <c r="F2531" s="268"/>
      <c r="G2531" s="184">
        <f t="shared" si="309"/>
        <v>0</v>
      </c>
    </row>
    <row r="2532" spans="1:7" ht="20.100000000000001" customHeight="1" x14ac:dyDescent="0.2">
      <c r="A2532" s="264"/>
      <c r="B2532" s="183">
        <f t="shared" si="308"/>
        <v>0</v>
      </c>
      <c r="C2532" s="265"/>
      <c r="D2532" s="266"/>
      <c r="E2532" s="267"/>
      <c r="F2532" s="268"/>
      <c r="G2532" s="184">
        <f t="shared" si="309"/>
        <v>0</v>
      </c>
    </row>
    <row r="2533" spans="1:7" ht="20.100000000000001" customHeight="1" x14ac:dyDescent="0.2">
      <c r="A2533" s="264"/>
      <c r="B2533" s="183">
        <f t="shared" si="308"/>
        <v>0</v>
      </c>
      <c r="C2533" s="265"/>
      <c r="D2533" s="266"/>
      <c r="E2533" s="267"/>
      <c r="F2533" s="268"/>
      <c r="G2533" s="184">
        <f t="shared" si="309"/>
        <v>0</v>
      </c>
    </row>
    <row r="2534" spans="1:7" ht="20.100000000000001" customHeight="1" x14ac:dyDescent="0.2">
      <c r="A2534" s="264"/>
      <c r="B2534" s="183">
        <f t="shared" si="308"/>
        <v>0</v>
      </c>
      <c r="C2534" s="265"/>
      <c r="D2534" s="266"/>
      <c r="E2534" s="267"/>
      <c r="F2534" s="268"/>
      <c r="G2534" s="184">
        <f t="shared" si="309"/>
        <v>0</v>
      </c>
    </row>
    <row r="2535" spans="1:7" ht="20.100000000000001" customHeight="1" x14ac:dyDescent="0.2">
      <c r="A2535" s="264"/>
      <c r="B2535" s="183">
        <f t="shared" si="308"/>
        <v>0</v>
      </c>
      <c r="C2535" s="265"/>
      <c r="D2535" s="266"/>
      <c r="E2535" s="267"/>
      <c r="F2535" s="268"/>
      <c r="G2535" s="184">
        <f t="shared" si="309"/>
        <v>0</v>
      </c>
    </row>
    <row r="2536" spans="1:7" ht="20.100000000000001" customHeight="1" x14ac:dyDescent="0.2">
      <c r="A2536" s="185"/>
      <c r="B2536" s="171"/>
      <c r="C2536" s="171"/>
      <c r="D2536" s="166"/>
      <c r="E2536" s="167"/>
      <c r="F2536" s="186" t="s">
        <v>39</v>
      </c>
      <c r="G2536" s="187">
        <f>SUBTOTAL(9,G2526:G2535)</f>
        <v>0</v>
      </c>
    </row>
    <row r="2537" spans="1:7" ht="20.100000000000001" customHeight="1" x14ac:dyDescent="0.2">
      <c r="A2537" s="185"/>
      <c r="B2537" s="171"/>
      <c r="C2537" s="188" t="s">
        <v>827</v>
      </c>
      <c r="D2537" s="166"/>
      <c r="E2537" s="167"/>
      <c r="F2537" s="171"/>
      <c r="G2537" s="189"/>
    </row>
    <row r="2538" spans="1:7" ht="20.100000000000001" customHeight="1" x14ac:dyDescent="0.2">
      <c r="A2538" s="264"/>
      <c r="B2538" s="183">
        <f t="shared" ref="B2538:B2546" si="310">IF(A2538=0,0,VLOOKUP(A2538,Tabla_Indices,2,FALSE))</f>
        <v>0</v>
      </c>
      <c r="C2538" s="265"/>
      <c r="D2538" s="266"/>
      <c r="E2538" s="267"/>
      <c r="F2538" s="272"/>
      <c r="G2538" s="190">
        <f>ROUND(E2538*F2538,2)</f>
        <v>0</v>
      </c>
    </row>
    <row r="2539" spans="1:7" ht="20.100000000000001" customHeight="1" x14ac:dyDescent="0.2">
      <c r="A2539" s="264"/>
      <c r="B2539" s="183">
        <f t="shared" si="310"/>
        <v>0</v>
      </c>
      <c r="C2539" s="271"/>
      <c r="D2539" s="266"/>
      <c r="E2539" s="267"/>
      <c r="F2539" s="268"/>
      <c r="G2539" s="190">
        <f>ROUND(E2539*F2539,2)</f>
        <v>0</v>
      </c>
    </row>
    <row r="2540" spans="1:7" ht="20.100000000000001" customHeight="1" x14ac:dyDescent="0.2">
      <c r="A2540" s="264"/>
      <c r="B2540" s="183">
        <f t="shared" si="310"/>
        <v>0</v>
      </c>
      <c r="C2540" s="273"/>
      <c r="D2540" s="266"/>
      <c r="E2540" s="267"/>
      <c r="F2540" s="268"/>
      <c r="G2540" s="190">
        <f>ROUND(E2540*F2540,2)</f>
        <v>0</v>
      </c>
    </row>
    <row r="2541" spans="1:7" ht="20.100000000000001" customHeight="1" x14ac:dyDescent="0.2">
      <c r="A2541" s="264"/>
      <c r="B2541" s="183">
        <f t="shared" si="310"/>
        <v>0</v>
      </c>
      <c r="C2541" s="273"/>
      <c r="D2541" s="266"/>
      <c r="E2541" s="267"/>
      <c r="F2541" s="268"/>
      <c r="G2541" s="190">
        <f>ROUND(E2541*F2541,2)</f>
        <v>0</v>
      </c>
    </row>
    <row r="2542" spans="1:7" ht="20.100000000000001" customHeight="1" x14ac:dyDescent="0.2">
      <c r="A2542" s="264"/>
      <c r="B2542" s="183">
        <f t="shared" si="310"/>
        <v>0</v>
      </c>
      <c r="C2542" s="273"/>
      <c r="D2542" s="266"/>
      <c r="E2542" s="267"/>
      <c r="F2542" s="268"/>
      <c r="G2542" s="190">
        <f t="shared" ref="G2542:G2546" si="311">ROUND(E2542*F2542,2)</f>
        <v>0</v>
      </c>
    </row>
    <row r="2543" spans="1:7" ht="20.100000000000001" customHeight="1" x14ac:dyDescent="0.2">
      <c r="A2543" s="264"/>
      <c r="B2543" s="183">
        <f t="shared" si="310"/>
        <v>0</v>
      </c>
      <c r="C2543" s="273"/>
      <c r="D2543" s="266"/>
      <c r="E2543" s="267"/>
      <c r="F2543" s="268"/>
      <c r="G2543" s="190">
        <f t="shared" si="311"/>
        <v>0</v>
      </c>
    </row>
    <row r="2544" spans="1:7" ht="20.100000000000001" customHeight="1" x14ac:dyDescent="0.2">
      <c r="A2544" s="264"/>
      <c r="B2544" s="183">
        <f t="shared" si="310"/>
        <v>0</v>
      </c>
      <c r="C2544" s="265"/>
      <c r="D2544" s="266"/>
      <c r="E2544" s="267"/>
      <c r="F2544" s="268"/>
      <c r="G2544" s="190">
        <f t="shared" si="311"/>
        <v>0</v>
      </c>
    </row>
    <row r="2545" spans="1:7" ht="20.100000000000001" customHeight="1" x14ac:dyDescent="0.2">
      <c r="A2545" s="264"/>
      <c r="B2545" s="183">
        <f t="shared" si="310"/>
        <v>0</v>
      </c>
      <c r="C2545" s="265"/>
      <c r="D2545" s="266"/>
      <c r="E2545" s="267"/>
      <c r="F2545" s="268"/>
      <c r="G2545" s="190">
        <f t="shared" si="311"/>
        <v>0</v>
      </c>
    </row>
    <row r="2546" spans="1:7" ht="20.100000000000001" customHeight="1" x14ac:dyDescent="0.2">
      <c r="A2546" s="264"/>
      <c r="B2546" s="183">
        <f t="shared" si="310"/>
        <v>0</v>
      </c>
      <c r="C2546" s="265"/>
      <c r="D2546" s="266"/>
      <c r="E2546" s="267"/>
      <c r="F2546" s="268"/>
      <c r="G2546" s="190">
        <f t="shared" si="311"/>
        <v>0</v>
      </c>
    </row>
    <row r="2547" spans="1:7" ht="20.100000000000001" customHeight="1" x14ac:dyDescent="0.2">
      <c r="A2547" s="191"/>
      <c r="B2547" s="166"/>
      <c r="C2547" s="171"/>
      <c r="D2547" s="166"/>
      <c r="E2547" s="167"/>
      <c r="F2547" s="186" t="s">
        <v>40</v>
      </c>
      <c r="G2547" s="187">
        <f>SUBTOTAL(9,G2538:G2546)</f>
        <v>0</v>
      </c>
    </row>
    <row r="2548" spans="1:7" ht="20.100000000000001" customHeight="1" thickBot="1" x14ac:dyDescent="0.25">
      <c r="A2548" s="192"/>
      <c r="B2548" s="193"/>
      <c r="C2548" s="194"/>
      <c r="D2548" s="193"/>
      <c r="E2548" s="195"/>
      <c r="F2548" s="196"/>
      <c r="G2548" s="197"/>
    </row>
    <row r="2549" spans="1:7" ht="20.100000000000001" customHeight="1" thickBot="1" x14ac:dyDescent="0.25">
      <c r="A2549" s="246">
        <f>B2507</f>
        <v>21</v>
      </c>
      <c r="B2549" s="244" t="str">
        <f>C2507</f>
        <v>INSTALACION SERVICIO CONTRA INCENDIOS</v>
      </c>
      <c r="C2549" s="198"/>
      <c r="D2549" s="198" t="s">
        <v>41</v>
      </c>
      <c r="E2549" s="199"/>
      <c r="F2549" s="200" t="s">
        <v>42</v>
      </c>
      <c r="G2549" s="201">
        <f>SUBTOTAL(9,G2512:G2548)</f>
        <v>0</v>
      </c>
    </row>
    <row r="2550" spans="1:7" ht="20.100000000000001" customHeight="1" thickTop="1" thickBot="1" x14ac:dyDescent="0.25"/>
    <row r="2551" spans="1:7" ht="20.100000000000001" customHeight="1" thickTop="1" x14ac:dyDescent="0.2">
      <c r="A2551" s="338" t="s">
        <v>44</v>
      </c>
      <c r="B2551" s="339"/>
      <c r="C2551" s="339"/>
      <c r="D2551" s="339"/>
      <c r="E2551" s="339"/>
      <c r="F2551" s="339"/>
      <c r="G2551" s="340"/>
    </row>
    <row r="2552" spans="1:7" ht="20.100000000000001" customHeight="1" x14ac:dyDescent="0.2">
      <c r="A2552" s="156" t="s">
        <v>823</v>
      </c>
      <c r="B2552" s="157" t="str">
        <f>Comitente</f>
        <v>DIRECCIÓN ARQUITECTURA</v>
      </c>
      <c r="C2552" s="158"/>
      <c r="D2552" s="159"/>
      <c r="E2552" s="159"/>
      <c r="F2552" s="160"/>
      <c r="G2552" s="161"/>
    </row>
    <row r="2553" spans="1:7" ht="20.100000000000001" customHeight="1" x14ac:dyDescent="0.2">
      <c r="A2553" s="156" t="s">
        <v>824</v>
      </c>
      <c r="B2553" s="157">
        <f>Contratista</f>
        <v>0</v>
      </c>
      <c r="C2553" s="162"/>
      <c r="D2553" s="162"/>
      <c r="E2553" s="162"/>
      <c r="F2553" s="157"/>
      <c r="G2553" s="163"/>
    </row>
    <row r="2554" spans="1:7" ht="20.100000000000001" customHeight="1" x14ac:dyDescent="0.2">
      <c r="A2554" s="156" t="s">
        <v>31</v>
      </c>
      <c r="B2554" s="157" t="str">
        <f>Obra</f>
        <v>ESCUELA DE CINE</v>
      </c>
      <c r="C2554" s="162"/>
      <c r="D2554" s="162"/>
      <c r="E2554" s="162"/>
      <c r="F2554" s="157" t="s">
        <v>45</v>
      </c>
      <c r="G2554" s="163">
        <f>Fecha_Base</f>
        <v>42969</v>
      </c>
    </row>
    <row r="2555" spans="1:7" ht="20.100000000000001" customHeight="1" x14ac:dyDescent="0.2">
      <c r="A2555" s="164" t="s">
        <v>822</v>
      </c>
      <c r="B2555" s="165" t="str">
        <f>Ubicación</f>
        <v>CALLE 25 DE MAYO</v>
      </c>
      <c r="C2555" s="165"/>
      <c r="D2555" s="166"/>
      <c r="E2555" s="167"/>
      <c r="F2555" s="168"/>
      <c r="G2555" s="169"/>
    </row>
    <row r="2556" spans="1:7" ht="20.100000000000001" customHeight="1" x14ac:dyDescent="0.2">
      <c r="A2556" s="164" t="s">
        <v>46</v>
      </c>
      <c r="B2556" s="274">
        <v>22</v>
      </c>
      <c r="C2556" s="171" t="str">
        <f>IF(B2556="","",VLOOKUP(B2556,Computo_Presupuesto,2,FALSE))</f>
        <v>OBRAS EXTERIORES</v>
      </c>
      <c r="D2556" s="172"/>
      <c r="E2556" s="167"/>
      <c r="F2556" s="168"/>
      <c r="G2556" s="169"/>
    </row>
    <row r="2557" spans="1:7" ht="20.100000000000001" customHeight="1" x14ac:dyDescent="0.2">
      <c r="A2557" s="164" t="s">
        <v>32</v>
      </c>
      <c r="B2557" s="250" t="s">
        <v>1305</v>
      </c>
      <c r="C2557" s="171" t="str">
        <f>IF(B2557=0,"",VLOOKUP(B2557,Computo_Presupuesto,2,FALSE))</f>
        <v>Parquización</v>
      </c>
      <c r="D2557" s="166"/>
      <c r="E2557" s="167"/>
      <c r="F2557" s="165" t="s">
        <v>33</v>
      </c>
      <c r="G2557" s="173" t="str">
        <f>IF(B2557=0,"",VLOOKUP(B2557,Computo_Presupuesto,4,FALSE))</f>
        <v>m2</v>
      </c>
    </row>
    <row r="2558" spans="1:7" ht="20.100000000000001" customHeight="1" x14ac:dyDescent="0.2">
      <c r="A2558" s="164"/>
      <c r="B2558" s="165"/>
      <c r="C2558" s="171"/>
      <c r="D2558" s="166"/>
      <c r="E2558" s="167"/>
      <c r="F2558" s="171"/>
      <c r="G2558" s="174"/>
    </row>
    <row r="2559" spans="1:7" ht="20.100000000000001" customHeight="1" x14ac:dyDescent="0.2">
      <c r="A2559" s="341" t="s">
        <v>685</v>
      </c>
      <c r="B2559" s="342"/>
      <c r="C2559" s="343" t="s">
        <v>0</v>
      </c>
      <c r="D2559" s="343" t="s">
        <v>34</v>
      </c>
      <c r="E2559" s="344" t="s">
        <v>35</v>
      </c>
      <c r="F2559" s="345" t="s">
        <v>36</v>
      </c>
      <c r="G2559" s="346" t="s">
        <v>37</v>
      </c>
    </row>
    <row r="2560" spans="1:7" s="15" customFormat="1" ht="20.100000000000001" customHeight="1" x14ac:dyDescent="0.2">
      <c r="A2560" s="175" t="s">
        <v>686</v>
      </c>
      <c r="B2560" s="176" t="s">
        <v>687</v>
      </c>
      <c r="C2560" s="343"/>
      <c r="D2560" s="343"/>
      <c r="E2560" s="344"/>
      <c r="F2560" s="345"/>
      <c r="G2560" s="346"/>
    </row>
    <row r="2561" spans="1:7" ht="20.100000000000001" customHeight="1" x14ac:dyDescent="0.2">
      <c r="A2561" s="263"/>
      <c r="B2561" s="177"/>
      <c r="C2561" s="178" t="s">
        <v>825</v>
      </c>
      <c r="D2561" s="179"/>
      <c r="E2561" s="180"/>
      <c r="F2561" s="181"/>
      <c r="G2561" s="182"/>
    </row>
    <row r="2562" spans="1:7" ht="20.100000000000001" customHeight="1" x14ac:dyDescent="0.2">
      <c r="A2562" s="264"/>
      <c r="B2562" s="183">
        <f t="shared" ref="B2562:B2573" si="312">IF(A2562=0,0,VLOOKUP(A2562,Tabla_Indices,2,FALSE))</f>
        <v>0</v>
      </c>
      <c r="C2562" s="265"/>
      <c r="D2562" s="266"/>
      <c r="E2562" s="267"/>
      <c r="F2562" s="268"/>
      <c r="G2562" s="184">
        <f>ROUND(E2562*F2562,2)</f>
        <v>0</v>
      </c>
    </row>
    <row r="2563" spans="1:7" ht="20.100000000000001" customHeight="1" x14ac:dyDescent="0.2">
      <c r="A2563" s="269"/>
      <c r="B2563" s="183">
        <f t="shared" si="312"/>
        <v>0</v>
      </c>
      <c r="C2563" s="265"/>
      <c r="D2563" s="266"/>
      <c r="E2563" s="267"/>
      <c r="F2563" s="268"/>
      <c r="G2563" s="184">
        <f t="shared" ref="G2563:G2573" si="313">ROUND(E2563*F2563,2)</f>
        <v>0</v>
      </c>
    </row>
    <row r="2564" spans="1:7" ht="20.100000000000001" customHeight="1" x14ac:dyDescent="0.2">
      <c r="A2564" s="264"/>
      <c r="B2564" s="183">
        <f t="shared" si="312"/>
        <v>0</v>
      </c>
      <c r="C2564" s="265"/>
      <c r="D2564" s="266"/>
      <c r="E2564" s="267"/>
      <c r="F2564" s="268"/>
      <c r="G2564" s="184">
        <f t="shared" si="313"/>
        <v>0</v>
      </c>
    </row>
    <row r="2565" spans="1:7" ht="20.100000000000001" customHeight="1" x14ac:dyDescent="0.2">
      <c r="A2565" s="264"/>
      <c r="B2565" s="183">
        <f t="shared" si="312"/>
        <v>0</v>
      </c>
      <c r="C2565" s="265"/>
      <c r="D2565" s="266"/>
      <c r="E2565" s="267"/>
      <c r="F2565" s="268"/>
      <c r="G2565" s="184">
        <f t="shared" si="313"/>
        <v>0</v>
      </c>
    </row>
    <row r="2566" spans="1:7" ht="20.100000000000001" customHeight="1" x14ac:dyDescent="0.2">
      <c r="A2566" s="264"/>
      <c r="B2566" s="183">
        <f t="shared" si="312"/>
        <v>0</v>
      </c>
      <c r="C2566" s="265"/>
      <c r="D2566" s="266"/>
      <c r="E2566" s="270"/>
      <c r="F2566" s="268"/>
      <c r="G2566" s="184">
        <f t="shared" si="313"/>
        <v>0</v>
      </c>
    </row>
    <row r="2567" spans="1:7" ht="20.100000000000001" customHeight="1" x14ac:dyDescent="0.2">
      <c r="A2567" s="264"/>
      <c r="B2567" s="183">
        <f t="shared" si="312"/>
        <v>0</v>
      </c>
      <c r="C2567" s="265"/>
      <c r="D2567" s="266"/>
      <c r="E2567" s="270"/>
      <c r="F2567" s="268"/>
      <c r="G2567" s="184">
        <f t="shared" si="313"/>
        <v>0</v>
      </c>
    </row>
    <row r="2568" spans="1:7" ht="20.100000000000001" customHeight="1" x14ac:dyDescent="0.2">
      <c r="A2568" s="264"/>
      <c r="B2568" s="183">
        <f t="shared" si="312"/>
        <v>0</v>
      </c>
      <c r="C2568" s="265"/>
      <c r="D2568" s="266"/>
      <c r="E2568" s="267"/>
      <c r="F2568" s="268"/>
      <c r="G2568" s="184">
        <f t="shared" si="313"/>
        <v>0</v>
      </c>
    </row>
    <row r="2569" spans="1:7" ht="20.100000000000001" customHeight="1" x14ac:dyDescent="0.2">
      <c r="A2569" s="264"/>
      <c r="B2569" s="183">
        <f t="shared" si="312"/>
        <v>0</v>
      </c>
      <c r="C2569" s="265"/>
      <c r="D2569" s="266"/>
      <c r="E2569" s="267"/>
      <c r="F2569" s="268"/>
      <c r="G2569" s="184">
        <f t="shared" si="313"/>
        <v>0</v>
      </c>
    </row>
    <row r="2570" spans="1:7" ht="20.100000000000001" customHeight="1" x14ac:dyDescent="0.2">
      <c r="A2570" s="264"/>
      <c r="B2570" s="183">
        <f t="shared" si="312"/>
        <v>0</v>
      </c>
      <c r="C2570" s="265"/>
      <c r="D2570" s="266"/>
      <c r="E2570" s="267"/>
      <c r="F2570" s="268"/>
      <c r="G2570" s="184">
        <f t="shared" si="313"/>
        <v>0</v>
      </c>
    </row>
    <row r="2571" spans="1:7" ht="20.100000000000001" customHeight="1" x14ac:dyDescent="0.2">
      <c r="A2571" s="264"/>
      <c r="B2571" s="183">
        <f t="shared" si="312"/>
        <v>0</v>
      </c>
      <c r="C2571" s="265"/>
      <c r="D2571" s="266"/>
      <c r="E2571" s="267"/>
      <c r="F2571" s="268"/>
      <c r="G2571" s="184">
        <f t="shared" si="313"/>
        <v>0</v>
      </c>
    </row>
    <row r="2572" spans="1:7" ht="20.100000000000001" customHeight="1" x14ac:dyDescent="0.2">
      <c r="A2572" s="264"/>
      <c r="B2572" s="183">
        <f t="shared" si="312"/>
        <v>0</v>
      </c>
      <c r="C2572" s="265"/>
      <c r="D2572" s="266"/>
      <c r="E2572" s="267"/>
      <c r="F2572" s="268"/>
      <c r="G2572" s="184">
        <f t="shared" si="313"/>
        <v>0</v>
      </c>
    </row>
    <row r="2573" spans="1:7" ht="20.100000000000001" customHeight="1" x14ac:dyDescent="0.2">
      <c r="A2573" s="264"/>
      <c r="B2573" s="183">
        <f t="shared" si="312"/>
        <v>0</v>
      </c>
      <c r="C2573" s="265"/>
      <c r="D2573" s="266"/>
      <c r="E2573" s="267"/>
      <c r="F2573" s="268"/>
      <c r="G2573" s="184">
        <f t="shared" si="313"/>
        <v>0</v>
      </c>
    </row>
    <row r="2574" spans="1:7" ht="20.100000000000001" customHeight="1" x14ac:dyDescent="0.2">
      <c r="A2574" s="185"/>
      <c r="B2574" s="171"/>
      <c r="C2574" s="171"/>
      <c r="D2574" s="166"/>
      <c r="E2574" s="167"/>
      <c r="F2574" s="186" t="s">
        <v>38</v>
      </c>
      <c r="G2574" s="187">
        <f>SUBTOTAL(9,G2562:G2573)</f>
        <v>0</v>
      </c>
    </row>
    <row r="2575" spans="1:7" ht="20.100000000000001" customHeight="1" x14ac:dyDescent="0.2">
      <c r="A2575" s="185"/>
      <c r="B2575" s="171"/>
      <c r="C2575" s="188" t="s">
        <v>826</v>
      </c>
      <c r="D2575" s="166"/>
      <c r="E2575" s="167"/>
      <c r="F2575" s="168"/>
      <c r="G2575" s="189"/>
    </row>
    <row r="2576" spans="1:7" ht="20.100000000000001" customHeight="1" x14ac:dyDescent="0.2">
      <c r="A2576" s="264"/>
      <c r="B2576" s="183">
        <f t="shared" ref="B2576:B2585" si="314">IF(A2576=0,0,VLOOKUP(A2576,Tabla_Indices,2,FALSE))</f>
        <v>0</v>
      </c>
      <c r="C2576" s="271"/>
      <c r="D2576" s="266"/>
      <c r="E2576" s="267"/>
      <c r="F2576" s="268"/>
      <c r="G2576" s="184">
        <f>ROUND(E2576*F2576,2)</f>
        <v>0</v>
      </c>
    </row>
    <row r="2577" spans="1:7" ht="20.100000000000001" customHeight="1" x14ac:dyDescent="0.2">
      <c r="A2577" s="264"/>
      <c r="B2577" s="183">
        <f t="shared" si="314"/>
        <v>0</v>
      </c>
      <c r="C2577" s="265"/>
      <c r="D2577" s="266"/>
      <c r="E2577" s="267"/>
      <c r="F2577" s="268"/>
      <c r="G2577" s="184">
        <f>ROUND(E2577*F2577,2)</f>
        <v>0</v>
      </c>
    </row>
    <row r="2578" spans="1:7" ht="20.100000000000001" customHeight="1" x14ac:dyDescent="0.2">
      <c r="A2578" s="264"/>
      <c r="B2578" s="183">
        <f t="shared" si="314"/>
        <v>0</v>
      </c>
      <c r="C2578" s="265"/>
      <c r="D2578" s="266"/>
      <c r="E2578" s="267"/>
      <c r="F2578" s="268"/>
      <c r="G2578" s="184">
        <f t="shared" ref="G2578:G2585" si="315">ROUND(E2578*F2578,2)</f>
        <v>0</v>
      </c>
    </row>
    <row r="2579" spans="1:7" ht="20.100000000000001" customHeight="1" x14ac:dyDescent="0.2">
      <c r="A2579" s="264"/>
      <c r="B2579" s="183">
        <f t="shared" si="314"/>
        <v>0</v>
      </c>
      <c r="C2579" s="265"/>
      <c r="D2579" s="266"/>
      <c r="E2579" s="267"/>
      <c r="F2579" s="268"/>
      <c r="G2579" s="184">
        <f t="shared" si="315"/>
        <v>0</v>
      </c>
    </row>
    <row r="2580" spans="1:7" ht="20.100000000000001" customHeight="1" x14ac:dyDescent="0.2">
      <c r="A2580" s="264"/>
      <c r="B2580" s="183">
        <f t="shared" si="314"/>
        <v>0</v>
      </c>
      <c r="C2580" s="265"/>
      <c r="D2580" s="266"/>
      <c r="E2580" s="267"/>
      <c r="F2580" s="268"/>
      <c r="G2580" s="184">
        <f t="shared" si="315"/>
        <v>0</v>
      </c>
    </row>
    <row r="2581" spans="1:7" ht="20.100000000000001" customHeight="1" x14ac:dyDescent="0.2">
      <c r="A2581" s="264"/>
      <c r="B2581" s="183">
        <f t="shared" si="314"/>
        <v>0</v>
      </c>
      <c r="C2581" s="265"/>
      <c r="D2581" s="266"/>
      <c r="E2581" s="267"/>
      <c r="F2581" s="268"/>
      <c r="G2581" s="184">
        <f t="shared" si="315"/>
        <v>0</v>
      </c>
    </row>
    <row r="2582" spans="1:7" ht="20.100000000000001" customHeight="1" x14ac:dyDescent="0.2">
      <c r="A2582" s="264"/>
      <c r="B2582" s="183">
        <f t="shared" si="314"/>
        <v>0</v>
      </c>
      <c r="C2582" s="265"/>
      <c r="D2582" s="266"/>
      <c r="E2582" s="267"/>
      <c r="F2582" s="268"/>
      <c r="G2582" s="184">
        <f t="shared" si="315"/>
        <v>0</v>
      </c>
    </row>
    <row r="2583" spans="1:7" ht="20.100000000000001" customHeight="1" x14ac:dyDescent="0.2">
      <c r="A2583" s="264"/>
      <c r="B2583" s="183">
        <f t="shared" si="314"/>
        <v>0</v>
      </c>
      <c r="C2583" s="265"/>
      <c r="D2583" s="266"/>
      <c r="E2583" s="267"/>
      <c r="F2583" s="268"/>
      <c r="G2583" s="184">
        <f t="shared" si="315"/>
        <v>0</v>
      </c>
    </row>
    <row r="2584" spans="1:7" ht="20.100000000000001" customHeight="1" x14ac:dyDescent="0.2">
      <c r="A2584" s="264"/>
      <c r="B2584" s="183">
        <f t="shared" si="314"/>
        <v>0</v>
      </c>
      <c r="C2584" s="265"/>
      <c r="D2584" s="266"/>
      <c r="E2584" s="267"/>
      <c r="F2584" s="268"/>
      <c r="G2584" s="184">
        <f t="shared" si="315"/>
        <v>0</v>
      </c>
    </row>
    <row r="2585" spans="1:7" ht="20.100000000000001" customHeight="1" x14ac:dyDescent="0.2">
      <c r="A2585" s="264"/>
      <c r="B2585" s="183">
        <f t="shared" si="314"/>
        <v>0</v>
      </c>
      <c r="C2585" s="265"/>
      <c r="D2585" s="266"/>
      <c r="E2585" s="267"/>
      <c r="F2585" s="268"/>
      <c r="G2585" s="184">
        <f t="shared" si="315"/>
        <v>0</v>
      </c>
    </row>
    <row r="2586" spans="1:7" ht="20.100000000000001" customHeight="1" x14ac:dyDescent="0.2">
      <c r="A2586" s="185"/>
      <c r="B2586" s="171"/>
      <c r="C2586" s="171"/>
      <c r="D2586" s="166"/>
      <c r="E2586" s="167"/>
      <c r="F2586" s="186" t="s">
        <v>39</v>
      </c>
      <c r="G2586" s="187">
        <f>SUBTOTAL(9,G2576:G2585)</f>
        <v>0</v>
      </c>
    </row>
    <row r="2587" spans="1:7" ht="20.100000000000001" customHeight="1" x14ac:dyDescent="0.2">
      <c r="A2587" s="185"/>
      <c r="B2587" s="171"/>
      <c r="C2587" s="188" t="s">
        <v>827</v>
      </c>
      <c r="D2587" s="166"/>
      <c r="E2587" s="167"/>
      <c r="F2587" s="171"/>
      <c r="G2587" s="189"/>
    </row>
    <row r="2588" spans="1:7" ht="20.100000000000001" customHeight="1" x14ac:dyDescent="0.2">
      <c r="A2588" s="264"/>
      <c r="B2588" s="183">
        <f t="shared" ref="B2588:B2596" si="316">IF(A2588=0,0,VLOOKUP(A2588,Tabla_Indices,2,FALSE))</f>
        <v>0</v>
      </c>
      <c r="C2588" s="265"/>
      <c r="D2588" s="266"/>
      <c r="E2588" s="267"/>
      <c r="F2588" s="272"/>
      <c r="G2588" s="190">
        <f>ROUND(E2588*F2588,2)</f>
        <v>0</v>
      </c>
    </row>
    <row r="2589" spans="1:7" ht="20.100000000000001" customHeight="1" x14ac:dyDescent="0.2">
      <c r="A2589" s="264"/>
      <c r="B2589" s="183">
        <f t="shared" si="316"/>
        <v>0</v>
      </c>
      <c r="C2589" s="271"/>
      <c r="D2589" s="266"/>
      <c r="E2589" s="267"/>
      <c r="F2589" s="268"/>
      <c r="G2589" s="190">
        <f>ROUND(E2589*F2589,2)</f>
        <v>0</v>
      </c>
    </row>
    <row r="2590" spans="1:7" ht="20.100000000000001" customHeight="1" x14ac:dyDescent="0.2">
      <c r="A2590" s="264"/>
      <c r="B2590" s="183">
        <f t="shared" si="316"/>
        <v>0</v>
      </c>
      <c r="C2590" s="273"/>
      <c r="D2590" s="266"/>
      <c r="E2590" s="267"/>
      <c r="F2590" s="268"/>
      <c r="G2590" s="190">
        <f>ROUND(E2590*F2590,2)</f>
        <v>0</v>
      </c>
    </row>
    <row r="2591" spans="1:7" ht="20.100000000000001" customHeight="1" x14ac:dyDescent="0.2">
      <c r="A2591" s="264"/>
      <c r="B2591" s="183">
        <f t="shared" si="316"/>
        <v>0</v>
      </c>
      <c r="C2591" s="273"/>
      <c r="D2591" s="266"/>
      <c r="E2591" s="267"/>
      <c r="F2591" s="268"/>
      <c r="G2591" s="190">
        <f>ROUND(E2591*F2591,2)</f>
        <v>0</v>
      </c>
    </row>
    <row r="2592" spans="1:7" ht="20.100000000000001" customHeight="1" x14ac:dyDescent="0.2">
      <c r="A2592" s="264"/>
      <c r="B2592" s="183">
        <f t="shared" si="316"/>
        <v>0</v>
      </c>
      <c r="C2592" s="273"/>
      <c r="D2592" s="266"/>
      <c r="E2592" s="267"/>
      <c r="F2592" s="268"/>
      <c r="G2592" s="190">
        <f t="shared" ref="G2592:G2596" si="317">ROUND(E2592*F2592,2)</f>
        <v>0</v>
      </c>
    </row>
    <row r="2593" spans="1:7" ht="20.100000000000001" customHeight="1" x14ac:dyDescent="0.2">
      <c r="A2593" s="264"/>
      <c r="B2593" s="183">
        <f t="shared" si="316"/>
        <v>0</v>
      </c>
      <c r="C2593" s="273"/>
      <c r="D2593" s="266"/>
      <c r="E2593" s="267"/>
      <c r="F2593" s="268"/>
      <c r="G2593" s="190">
        <f t="shared" si="317"/>
        <v>0</v>
      </c>
    </row>
    <row r="2594" spans="1:7" ht="20.100000000000001" customHeight="1" x14ac:dyDescent="0.2">
      <c r="A2594" s="264"/>
      <c r="B2594" s="183">
        <f t="shared" si="316"/>
        <v>0</v>
      </c>
      <c r="C2594" s="265"/>
      <c r="D2594" s="266"/>
      <c r="E2594" s="267"/>
      <c r="F2594" s="268"/>
      <c r="G2594" s="190">
        <f t="shared" si="317"/>
        <v>0</v>
      </c>
    </row>
    <row r="2595" spans="1:7" ht="20.100000000000001" customHeight="1" x14ac:dyDescent="0.2">
      <c r="A2595" s="264"/>
      <c r="B2595" s="183">
        <f t="shared" si="316"/>
        <v>0</v>
      </c>
      <c r="C2595" s="265"/>
      <c r="D2595" s="266"/>
      <c r="E2595" s="267"/>
      <c r="F2595" s="268"/>
      <c r="G2595" s="190">
        <f t="shared" si="317"/>
        <v>0</v>
      </c>
    </row>
    <row r="2596" spans="1:7" ht="20.100000000000001" customHeight="1" x14ac:dyDescent="0.2">
      <c r="A2596" s="264"/>
      <c r="B2596" s="183">
        <f t="shared" si="316"/>
        <v>0</v>
      </c>
      <c r="C2596" s="265"/>
      <c r="D2596" s="266"/>
      <c r="E2596" s="267"/>
      <c r="F2596" s="268"/>
      <c r="G2596" s="190">
        <f t="shared" si="317"/>
        <v>0</v>
      </c>
    </row>
    <row r="2597" spans="1:7" ht="20.100000000000001" customHeight="1" x14ac:dyDescent="0.2">
      <c r="A2597" s="245"/>
      <c r="B2597" s="166"/>
      <c r="C2597" s="171"/>
      <c r="D2597" s="166"/>
      <c r="E2597" s="167"/>
      <c r="F2597" s="186" t="s">
        <v>40</v>
      </c>
      <c r="G2597" s="187">
        <f>SUBTOTAL(9,G2588:G2596)</f>
        <v>0</v>
      </c>
    </row>
    <row r="2598" spans="1:7" ht="20.100000000000001" customHeight="1" thickBot="1" x14ac:dyDescent="0.25">
      <c r="A2598" s="192"/>
      <c r="B2598" s="193"/>
      <c r="C2598" s="194"/>
      <c r="D2598" s="193"/>
      <c r="E2598" s="195"/>
      <c r="F2598" s="196"/>
      <c r="G2598" s="197"/>
    </row>
    <row r="2599" spans="1:7" ht="20.100000000000001" customHeight="1" thickBot="1" x14ac:dyDescent="0.25">
      <c r="A2599" s="246" t="str">
        <f>B2557</f>
        <v>22-1</v>
      </c>
      <c r="B2599" s="244" t="str">
        <f>C2557</f>
        <v>Parquización</v>
      </c>
      <c r="C2599" s="198"/>
      <c r="D2599" s="198" t="s">
        <v>41</v>
      </c>
      <c r="E2599" s="199"/>
      <c r="F2599" s="200" t="s">
        <v>42</v>
      </c>
      <c r="G2599" s="201">
        <f>SUBTOTAL(9,G2562:G2598)</f>
        <v>0</v>
      </c>
    </row>
    <row r="2600" spans="1:7" ht="20.100000000000001" customHeight="1" thickTop="1" thickBot="1" x14ac:dyDescent="0.25"/>
    <row r="2601" spans="1:7" ht="20.100000000000001" customHeight="1" thickTop="1" x14ac:dyDescent="0.2">
      <c r="A2601" s="338" t="s">
        <v>44</v>
      </c>
      <c r="B2601" s="339"/>
      <c r="C2601" s="339"/>
      <c r="D2601" s="339"/>
      <c r="E2601" s="339"/>
      <c r="F2601" s="339"/>
      <c r="G2601" s="340"/>
    </row>
    <row r="2602" spans="1:7" ht="20.100000000000001" customHeight="1" x14ac:dyDescent="0.2">
      <c r="A2602" s="156" t="s">
        <v>823</v>
      </c>
      <c r="B2602" s="157" t="str">
        <f>Comitente</f>
        <v>DIRECCIÓN ARQUITECTURA</v>
      </c>
      <c r="C2602" s="158"/>
      <c r="D2602" s="159"/>
      <c r="E2602" s="159"/>
      <c r="F2602" s="160"/>
      <c r="G2602" s="161"/>
    </row>
    <row r="2603" spans="1:7" ht="20.100000000000001" customHeight="1" x14ac:dyDescent="0.2">
      <c r="A2603" s="156" t="s">
        <v>824</v>
      </c>
      <c r="B2603" s="157">
        <f>Contratista</f>
        <v>0</v>
      </c>
      <c r="C2603" s="162"/>
      <c r="D2603" s="162"/>
      <c r="E2603" s="162"/>
      <c r="F2603" s="157"/>
      <c r="G2603" s="163"/>
    </row>
    <row r="2604" spans="1:7" ht="20.100000000000001" customHeight="1" x14ac:dyDescent="0.2">
      <c r="A2604" s="156" t="s">
        <v>31</v>
      </c>
      <c r="B2604" s="157" t="str">
        <f>Obra</f>
        <v>ESCUELA DE CINE</v>
      </c>
      <c r="C2604" s="162"/>
      <c r="D2604" s="162"/>
      <c r="E2604" s="162"/>
      <c r="F2604" s="157" t="s">
        <v>45</v>
      </c>
      <c r="G2604" s="163">
        <f>Fecha_Base</f>
        <v>42969</v>
      </c>
    </row>
    <row r="2605" spans="1:7" ht="20.100000000000001" customHeight="1" x14ac:dyDescent="0.2">
      <c r="A2605" s="164" t="s">
        <v>822</v>
      </c>
      <c r="B2605" s="165" t="str">
        <f>Ubicación</f>
        <v>CALLE 25 DE MAYO</v>
      </c>
      <c r="C2605" s="165"/>
      <c r="D2605" s="166"/>
      <c r="E2605" s="167"/>
      <c r="F2605" s="168"/>
      <c r="G2605" s="169"/>
    </row>
    <row r="2606" spans="1:7" ht="20.100000000000001" customHeight="1" x14ac:dyDescent="0.2">
      <c r="A2606" s="164" t="s">
        <v>46</v>
      </c>
      <c r="B2606" s="274">
        <v>22</v>
      </c>
      <c r="C2606" s="171" t="str">
        <f>IF(B2606="","",VLOOKUP(B2606,Computo_Presupuesto,2,FALSE))</f>
        <v>OBRAS EXTERIORES</v>
      </c>
      <c r="D2606" s="172"/>
      <c r="E2606" s="167"/>
      <c r="F2606" s="168"/>
      <c r="G2606" s="169"/>
    </row>
    <row r="2607" spans="1:7" ht="20.100000000000001" customHeight="1" x14ac:dyDescent="0.2">
      <c r="A2607" s="164" t="s">
        <v>32</v>
      </c>
      <c r="B2607" s="250" t="s">
        <v>1306</v>
      </c>
      <c r="C2607" s="171" t="str">
        <f>IF(B2607=0,"",VLOOKUP(B2607,Computo_Presupuesto,2,FALSE))</f>
        <v>Vereda municipal</v>
      </c>
      <c r="D2607" s="166"/>
      <c r="E2607" s="167"/>
      <c r="F2607" s="165" t="s">
        <v>33</v>
      </c>
      <c r="G2607" s="173" t="str">
        <f>IF(B2607=0,"",VLOOKUP(B2607,Computo_Presupuesto,4,FALSE))</f>
        <v>m2</v>
      </c>
    </row>
    <row r="2608" spans="1:7" ht="20.100000000000001" customHeight="1" x14ac:dyDescent="0.2">
      <c r="A2608" s="164"/>
      <c r="B2608" s="165"/>
      <c r="C2608" s="171"/>
      <c r="D2608" s="166"/>
      <c r="E2608" s="167"/>
      <c r="F2608" s="171"/>
      <c r="G2608" s="174"/>
    </row>
    <row r="2609" spans="1:7" ht="20.100000000000001" customHeight="1" x14ac:dyDescent="0.2">
      <c r="A2609" s="341" t="s">
        <v>685</v>
      </c>
      <c r="B2609" s="342"/>
      <c r="C2609" s="343" t="s">
        <v>0</v>
      </c>
      <c r="D2609" s="343" t="s">
        <v>34</v>
      </c>
      <c r="E2609" s="344" t="s">
        <v>35</v>
      </c>
      <c r="F2609" s="345" t="s">
        <v>36</v>
      </c>
      <c r="G2609" s="346" t="s">
        <v>37</v>
      </c>
    </row>
    <row r="2610" spans="1:7" ht="20.100000000000001" customHeight="1" x14ac:dyDescent="0.2">
      <c r="A2610" s="175" t="s">
        <v>686</v>
      </c>
      <c r="B2610" s="176" t="s">
        <v>687</v>
      </c>
      <c r="C2610" s="343"/>
      <c r="D2610" s="343"/>
      <c r="E2610" s="344"/>
      <c r="F2610" s="345"/>
      <c r="G2610" s="346"/>
    </row>
    <row r="2611" spans="1:7" ht="20.100000000000001" customHeight="1" x14ac:dyDescent="0.2">
      <c r="A2611" s="263"/>
      <c r="B2611" s="177"/>
      <c r="C2611" s="178" t="s">
        <v>825</v>
      </c>
      <c r="D2611" s="179"/>
      <c r="E2611" s="180"/>
      <c r="F2611" s="181"/>
      <c r="G2611" s="182"/>
    </row>
    <row r="2612" spans="1:7" ht="20.100000000000001" customHeight="1" x14ac:dyDescent="0.2">
      <c r="A2612" s="264"/>
      <c r="B2612" s="183">
        <f t="shared" ref="B2612:B2623" si="318">IF(A2612=0,0,VLOOKUP(A2612,Tabla_Indices,2,FALSE))</f>
        <v>0</v>
      </c>
      <c r="C2612" s="265"/>
      <c r="D2612" s="266"/>
      <c r="E2612" s="267"/>
      <c r="F2612" s="268"/>
      <c r="G2612" s="184">
        <f>ROUND(E2612*F2612,2)</f>
        <v>0</v>
      </c>
    </row>
    <row r="2613" spans="1:7" ht="20.100000000000001" customHeight="1" x14ac:dyDescent="0.2">
      <c r="A2613" s="269"/>
      <c r="B2613" s="183">
        <f t="shared" si="318"/>
        <v>0</v>
      </c>
      <c r="C2613" s="265"/>
      <c r="D2613" s="266"/>
      <c r="E2613" s="267"/>
      <c r="F2613" s="268"/>
      <c r="G2613" s="184">
        <f t="shared" ref="G2613:G2623" si="319">ROUND(E2613*F2613,2)</f>
        <v>0</v>
      </c>
    </row>
    <row r="2614" spans="1:7" ht="20.100000000000001" customHeight="1" x14ac:dyDescent="0.2">
      <c r="A2614" s="264"/>
      <c r="B2614" s="183">
        <f t="shared" si="318"/>
        <v>0</v>
      </c>
      <c r="C2614" s="265"/>
      <c r="D2614" s="266"/>
      <c r="E2614" s="267"/>
      <c r="F2614" s="268"/>
      <c r="G2614" s="184">
        <f t="shared" si="319"/>
        <v>0</v>
      </c>
    </row>
    <row r="2615" spans="1:7" ht="20.100000000000001" customHeight="1" x14ac:dyDescent="0.2">
      <c r="A2615" s="264"/>
      <c r="B2615" s="183">
        <f t="shared" si="318"/>
        <v>0</v>
      </c>
      <c r="C2615" s="265"/>
      <c r="D2615" s="266"/>
      <c r="E2615" s="267"/>
      <c r="F2615" s="268"/>
      <c r="G2615" s="184">
        <f t="shared" si="319"/>
        <v>0</v>
      </c>
    </row>
    <row r="2616" spans="1:7" ht="20.100000000000001" customHeight="1" x14ac:dyDescent="0.2">
      <c r="A2616" s="264"/>
      <c r="B2616" s="183">
        <f t="shared" si="318"/>
        <v>0</v>
      </c>
      <c r="C2616" s="265"/>
      <c r="D2616" s="266"/>
      <c r="E2616" s="270"/>
      <c r="F2616" s="268"/>
      <c r="G2616" s="184">
        <f t="shared" si="319"/>
        <v>0</v>
      </c>
    </row>
    <row r="2617" spans="1:7" ht="20.100000000000001" customHeight="1" x14ac:dyDescent="0.2">
      <c r="A2617" s="264"/>
      <c r="B2617" s="183">
        <f t="shared" si="318"/>
        <v>0</v>
      </c>
      <c r="C2617" s="265"/>
      <c r="D2617" s="266"/>
      <c r="E2617" s="270"/>
      <c r="F2617" s="268"/>
      <c r="G2617" s="184">
        <f t="shared" si="319"/>
        <v>0</v>
      </c>
    </row>
    <row r="2618" spans="1:7" ht="20.100000000000001" customHeight="1" x14ac:dyDescent="0.2">
      <c r="A2618" s="264"/>
      <c r="B2618" s="183">
        <f t="shared" si="318"/>
        <v>0</v>
      </c>
      <c r="C2618" s="265"/>
      <c r="D2618" s="266"/>
      <c r="E2618" s="267"/>
      <c r="F2618" s="268"/>
      <c r="G2618" s="184">
        <f t="shared" si="319"/>
        <v>0</v>
      </c>
    </row>
    <row r="2619" spans="1:7" ht="20.100000000000001" customHeight="1" x14ac:dyDescent="0.2">
      <c r="A2619" s="264"/>
      <c r="B2619" s="183">
        <f t="shared" si="318"/>
        <v>0</v>
      </c>
      <c r="C2619" s="265"/>
      <c r="D2619" s="266"/>
      <c r="E2619" s="267"/>
      <c r="F2619" s="268"/>
      <c r="G2619" s="184">
        <f t="shared" si="319"/>
        <v>0</v>
      </c>
    </row>
    <row r="2620" spans="1:7" ht="20.100000000000001" customHeight="1" x14ac:dyDescent="0.2">
      <c r="A2620" s="264"/>
      <c r="B2620" s="183">
        <f t="shared" si="318"/>
        <v>0</v>
      </c>
      <c r="C2620" s="265"/>
      <c r="D2620" s="266"/>
      <c r="E2620" s="267"/>
      <c r="F2620" s="268"/>
      <c r="G2620" s="184">
        <f t="shared" si="319"/>
        <v>0</v>
      </c>
    </row>
    <row r="2621" spans="1:7" ht="20.100000000000001" customHeight="1" x14ac:dyDescent="0.2">
      <c r="A2621" s="264"/>
      <c r="B2621" s="183">
        <f t="shared" si="318"/>
        <v>0</v>
      </c>
      <c r="C2621" s="265"/>
      <c r="D2621" s="266"/>
      <c r="E2621" s="267"/>
      <c r="F2621" s="268"/>
      <c r="G2621" s="184">
        <f t="shared" si="319"/>
        <v>0</v>
      </c>
    </row>
    <row r="2622" spans="1:7" ht="20.100000000000001" customHeight="1" x14ac:dyDescent="0.2">
      <c r="A2622" s="264"/>
      <c r="B2622" s="183">
        <f t="shared" si="318"/>
        <v>0</v>
      </c>
      <c r="C2622" s="265"/>
      <c r="D2622" s="266"/>
      <c r="E2622" s="267"/>
      <c r="F2622" s="268"/>
      <c r="G2622" s="184">
        <f t="shared" si="319"/>
        <v>0</v>
      </c>
    </row>
    <row r="2623" spans="1:7" ht="20.100000000000001" customHeight="1" x14ac:dyDescent="0.2">
      <c r="A2623" s="264"/>
      <c r="B2623" s="183">
        <f t="shared" si="318"/>
        <v>0</v>
      </c>
      <c r="C2623" s="265"/>
      <c r="D2623" s="266"/>
      <c r="E2623" s="267"/>
      <c r="F2623" s="268"/>
      <c r="G2623" s="184">
        <f t="shared" si="319"/>
        <v>0</v>
      </c>
    </row>
    <row r="2624" spans="1:7" ht="20.100000000000001" customHeight="1" x14ac:dyDescent="0.2">
      <c r="A2624" s="185"/>
      <c r="B2624" s="171"/>
      <c r="C2624" s="171"/>
      <c r="D2624" s="166"/>
      <c r="E2624" s="167"/>
      <c r="F2624" s="186" t="s">
        <v>38</v>
      </c>
      <c r="G2624" s="187">
        <f>SUBTOTAL(9,G2612:G2623)</f>
        <v>0</v>
      </c>
    </row>
    <row r="2625" spans="1:7" ht="20.100000000000001" customHeight="1" x14ac:dyDescent="0.2">
      <c r="A2625" s="185"/>
      <c r="B2625" s="171"/>
      <c r="C2625" s="188" t="s">
        <v>826</v>
      </c>
      <c r="D2625" s="166"/>
      <c r="E2625" s="167"/>
      <c r="F2625" s="168"/>
      <c r="G2625" s="189"/>
    </row>
    <row r="2626" spans="1:7" ht="20.100000000000001" customHeight="1" x14ac:dyDescent="0.2">
      <c r="A2626" s="264"/>
      <c r="B2626" s="183">
        <f t="shared" ref="B2626:B2635" si="320">IF(A2626=0,0,VLOOKUP(A2626,Tabla_Indices,2,FALSE))</f>
        <v>0</v>
      </c>
      <c r="C2626" s="271"/>
      <c r="D2626" s="266"/>
      <c r="E2626" s="267"/>
      <c r="F2626" s="268"/>
      <c r="G2626" s="184">
        <f>ROUND(E2626*F2626,2)</f>
        <v>0</v>
      </c>
    </row>
    <row r="2627" spans="1:7" ht="20.100000000000001" customHeight="1" x14ac:dyDescent="0.2">
      <c r="A2627" s="264"/>
      <c r="B2627" s="183">
        <f t="shared" si="320"/>
        <v>0</v>
      </c>
      <c r="C2627" s="265"/>
      <c r="D2627" s="266"/>
      <c r="E2627" s="267"/>
      <c r="F2627" s="268"/>
      <c r="G2627" s="184">
        <f>ROUND(E2627*F2627,2)</f>
        <v>0</v>
      </c>
    </row>
    <row r="2628" spans="1:7" ht="20.100000000000001" customHeight="1" x14ac:dyDescent="0.2">
      <c r="A2628" s="264"/>
      <c r="B2628" s="183">
        <f t="shared" si="320"/>
        <v>0</v>
      </c>
      <c r="C2628" s="265"/>
      <c r="D2628" s="266"/>
      <c r="E2628" s="267"/>
      <c r="F2628" s="268"/>
      <c r="G2628" s="184">
        <f t="shared" ref="G2628:G2635" si="321">ROUND(E2628*F2628,2)</f>
        <v>0</v>
      </c>
    </row>
    <row r="2629" spans="1:7" ht="20.100000000000001" customHeight="1" x14ac:dyDescent="0.2">
      <c r="A2629" s="264"/>
      <c r="B2629" s="183">
        <f t="shared" si="320"/>
        <v>0</v>
      </c>
      <c r="C2629" s="265"/>
      <c r="D2629" s="266"/>
      <c r="E2629" s="267"/>
      <c r="F2629" s="268"/>
      <c r="G2629" s="184">
        <f t="shared" si="321"/>
        <v>0</v>
      </c>
    </row>
    <row r="2630" spans="1:7" ht="20.100000000000001" customHeight="1" x14ac:dyDescent="0.2">
      <c r="A2630" s="264"/>
      <c r="B2630" s="183">
        <f t="shared" si="320"/>
        <v>0</v>
      </c>
      <c r="C2630" s="265"/>
      <c r="D2630" s="266"/>
      <c r="E2630" s="267"/>
      <c r="F2630" s="268"/>
      <c r="G2630" s="184">
        <f t="shared" si="321"/>
        <v>0</v>
      </c>
    </row>
    <row r="2631" spans="1:7" ht="20.100000000000001" customHeight="1" x14ac:dyDescent="0.2">
      <c r="A2631" s="264"/>
      <c r="B2631" s="183">
        <f t="shared" si="320"/>
        <v>0</v>
      </c>
      <c r="C2631" s="265"/>
      <c r="D2631" s="266"/>
      <c r="E2631" s="267"/>
      <c r="F2631" s="268"/>
      <c r="G2631" s="184">
        <f t="shared" si="321"/>
        <v>0</v>
      </c>
    </row>
    <row r="2632" spans="1:7" ht="20.100000000000001" customHeight="1" x14ac:dyDescent="0.2">
      <c r="A2632" s="264"/>
      <c r="B2632" s="183">
        <f t="shared" si="320"/>
        <v>0</v>
      </c>
      <c r="C2632" s="265"/>
      <c r="D2632" s="266"/>
      <c r="E2632" s="267"/>
      <c r="F2632" s="268"/>
      <c r="G2632" s="184">
        <f t="shared" si="321"/>
        <v>0</v>
      </c>
    </row>
    <row r="2633" spans="1:7" ht="20.100000000000001" customHeight="1" x14ac:dyDescent="0.2">
      <c r="A2633" s="264"/>
      <c r="B2633" s="183">
        <f t="shared" si="320"/>
        <v>0</v>
      </c>
      <c r="C2633" s="265"/>
      <c r="D2633" s="266"/>
      <c r="E2633" s="267"/>
      <c r="F2633" s="268"/>
      <c r="G2633" s="184">
        <f t="shared" si="321"/>
        <v>0</v>
      </c>
    </row>
    <row r="2634" spans="1:7" ht="20.100000000000001" customHeight="1" x14ac:dyDescent="0.2">
      <c r="A2634" s="264"/>
      <c r="B2634" s="183">
        <f t="shared" si="320"/>
        <v>0</v>
      </c>
      <c r="C2634" s="265"/>
      <c r="D2634" s="266"/>
      <c r="E2634" s="267"/>
      <c r="F2634" s="268"/>
      <c r="G2634" s="184">
        <f t="shared" si="321"/>
        <v>0</v>
      </c>
    </row>
    <row r="2635" spans="1:7" ht="20.100000000000001" customHeight="1" x14ac:dyDescent="0.2">
      <c r="A2635" s="264"/>
      <c r="B2635" s="183">
        <f t="shared" si="320"/>
        <v>0</v>
      </c>
      <c r="C2635" s="265"/>
      <c r="D2635" s="266"/>
      <c r="E2635" s="267"/>
      <c r="F2635" s="268"/>
      <c r="G2635" s="184">
        <f t="shared" si="321"/>
        <v>0</v>
      </c>
    </row>
    <row r="2636" spans="1:7" ht="20.100000000000001" customHeight="1" x14ac:dyDescent="0.2">
      <c r="A2636" s="185"/>
      <c r="B2636" s="171"/>
      <c r="C2636" s="171"/>
      <c r="D2636" s="166"/>
      <c r="E2636" s="167"/>
      <c r="F2636" s="186" t="s">
        <v>39</v>
      </c>
      <c r="G2636" s="187">
        <f>SUBTOTAL(9,G2626:G2635)</f>
        <v>0</v>
      </c>
    </row>
    <row r="2637" spans="1:7" ht="20.100000000000001" customHeight="1" x14ac:dyDescent="0.2">
      <c r="A2637" s="185"/>
      <c r="B2637" s="171"/>
      <c r="C2637" s="188" t="s">
        <v>827</v>
      </c>
      <c r="D2637" s="166"/>
      <c r="E2637" s="167"/>
      <c r="F2637" s="171"/>
      <c r="G2637" s="189"/>
    </row>
    <row r="2638" spans="1:7" ht="20.100000000000001" customHeight="1" x14ac:dyDescent="0.2">
      <c r="A2638" s="264"/>
      <c r="B2638" s="183">
        <f t="shared" ref="B2638:B2646" si="322">IF(A2638=0,0,VLOOKUP(A2638,Tabla_Indices,2,FALSE))</f>
        <v>0</v>
      </c>
      <c r="C2638" s="265"/>
      <c r="D2638" s="266"/>
      <c r="E2638" s="267"/>
      <c r="F2638" s="272"/>
      <c r="G2638" s="190">
        <f>ROUND(E2638*F2638,2)</f>
        <v>0</v>
      </c>
    </row>
    <row r="2639" spans="1:7" ht="20.100000000000001" customHeight="1" x14ac:dyDescent="0.2">
      <c r="A2639" s="264"/>
      <c r="B2639" s="183">
        <f t="shared" si="322"/>
        <v>0</v>
      </c>
      <c r="C2639" s="271"/>
      <c r="D2639" s="266"/>
      <c r="E2639" s="267"/>
      <c r="F2639" s="268"/>
      <c r="G2639" s="190">
        <f>ROUND(E2639*F2639,2)</f>
        <v>0</v>
      </c>
    </row>
    <row r="2640" spans="1:7" ht="20.100000000000001" customHeight="1" x14ac:dyDescent="0.2">
      <c r="A2640" s="264"/>
      <c r="B2640" s="183">
        <f t="shared" si="322"/>
        <v>0</v>
      </c>
      <c r="C2640" s="273"/>
      <c r="D2640" s="266"/>
      <c r="E2640" s="267"/>
      <c r="F2640" s="268"/>
      <c r="G2640" s="190">
        <f>ROUND(E2640*F2640,2)</f>
        <v>0</v>
      </c>
    </row>
    <row r="2641" spans="1:7" ht="20.100000000000001" customHeight="1" x14ac:dyDescent="0.2">
      <c r="A2641" s="264"/>
      <c r="B2641" s="183">
        <f t="shared" si="322"/>
        <v>0</v>
      </c>
      <c r="C2641" s="273"/>
      <c r="D2641" s="266"/>
      <c r="E2641" s="267"/>
      <c r="F2641" s="268"/>
      <c r="G2641" s="190">
        <f>ROUND(E2641*F2641,2)</f>
        <v>0</v>
      </c>
    </row>
    <row r="2642" spans="1:7" ht="20.100000000000001" customHeight="1" x14ac:dyDescent="0.2">
      <c r="A2642" s="264"/>
      <c r="B2642" s="183">
        <f t="shared" si="322"/>
        <v>0</v>
      </c>
      <c r="C2642" s="273"/>
      <c r="D2642" s="266"/>
      <c r="E2642" s="267"/>
      <c r="F2642" s="268"/>
      <c r="G2642" s="190">
        <f t="shared" ref="G2642:G2646" si="323">ROUND(E2642*F2642,2)</f>
        <v>0</v>
      </c>
    </row>
    <row r="2643" spans="1:7" ht="20.100000000000001" customHeight="1" x14ac:dyDescent="0.2">
      <c r="A2643" s="264"/>
      <c r="B2643" s="183">
        <f t="shared" si="322"/>
        <v>0</v>
      </c>
      <c r="C2643" s="273"/>
      <c r="D2643" s="266"/>
      <c r="E2643" s="267"/>
      <c r="F2643" s="268"/>
      <c r="G2643" s="190">
        <f t="shared" si="323"/>
        <v>0</v>
      </c>
    </row>
    <row r="2644" spans="1:7" ht="20.100000000000001" customHeight="1" x14ac:dyDescent="0.2">
      <c r="A2644" s="264"/>
      <c r="B2644" s="183">
        <f t="shared" si="322"/>
        <v>0</v>
      </c>
      <c r="C2644" s="265"/>
      <c r="D2644" s="266"/>
      <c r="E2644" s="267"/>
      <c r="F2644" s="268"/>
      <c r="G2644" s="190">
        <f t="shared" si="323"/>
        <v>0</v>
      </c>
    </row>
    <row r="2645" spans="1:7" ht="20.100000000000001" customHeight="1" x14ac:dyDescent="0.2">
      <c r="A2645" s="264"/>
      <c r="B2645" s="183">
        <f t="shared" si="322"/>
        <v>0</v>
      </c>
      <c r="C2645" s="265"/>
      <c r="D2645" s="266"/>
      <c r="E2645" s="267"/>
      <c r="F2645" s="268"/>
      <c r="G2645" s="190">
        <f t="shared" si="323"/>
        <v>0</v>
      </c>
    </row>
    <row r="2646" spans="1:7" ht="20.100000000000001" customHeight="1" x14ac:dyDescent="0.2">
      <c r="A2646" s="264"/>
      <c r="B2646" s="183">
        <f t="shared" si="322"/>
        <v>0</v>
      </c>
      <c r="C2646" s="265"/>
      <c r="D2646" s="266"/>
      <c r="E2646" s="267"/>
      <c r="F2646" s="268"/>
      <c r="G2646" s="190">
        <f t="shared" si="323"/>
        <v>0</v>
      </c>
    </row>
    <row r="2647" spans="1:7" ht="20.100000000000001" customHeight="1" x14ac:dyDescent="0.2">
      <c r="A2647" s="191"/>
      <c r="B2647" s="166"/>
      <c r="C2647" s="171"/>
      <c r="D2647" s="166"/>
      <c r="E2647" s="167"/>
      <c r="F2647" s="186" t="s">
        <v>40</v>
      </c>
      <c r="G2647" s="187">
        <f>SUBTOTAL(9,G2638:G2646)</f>
        <v>0</v>
      </c>
    </row>
    <row r="2648" spans="1:7" ht="20.100000000000001" customHeight="1" thickBot="1" x14ac:dyDescent="0.25">
      <c r="A2648" s="192"/>
      <c r="B2648" s="193"/>
      <c r="C2648" s="194"/>
      <c r="D2648" s="193"/>
      <c r="E2648" s="195"/>
      <c r="F2648" s="196"/>
      <c r="G2648" s="197"/>
    </row>
    <row r="2649" spans="1:7" ht="20.100000000000001" customHeight="1" thickBot="1" x14ac:dyDescent="0.25">
      <c r="A2649" s="246" t="str">
        <f>B2607</f>
        <v>22-2</v>
      </c>
      <c r="B2649" s="244" t="str">
        <f>C2607</f>
        <v>Vereda municipal</v>
      </c>
      <c r="C2649" s="198"/>
      <c r="D2649" s="198" t="s">
        <v>41</v>
      </c>
      <c r="E2649" s="199"/>
      <c r="F2649" s="200" t="s">
        <v>42</v>
      </c>
      <c r="G2649" s="201">
        <f>SUBTOTAL(9,G2612:G2648)</f>
        <v>0</v>
      </c>
    </row>
    <row r="2650" spans="1:7" ht="20.100000000000001" customHeight="1" thickTop="1" thickBot="1" x14ac:dyDescent="0.25"/>
    <row r="2651" spans="1:7" ht="20.100000000000001" customHeight="1" thickTop="1" x14ac:dyDescent="0.2">
      <c r="A2651" s="338" t="s">
        <v>44</v>
      </c>
      <c r="B2651" s="339"/>
      <c r="C2651" s="339"/>
      <c r="D2651" s="339"/>
      <c r="E2651" s="339"/>
      <c r="F2651" s="339"/>
      <c r="G2651" s="340"/>
    </row>
    <row r="2652" spans="1:7" ht="20.100000000000001" customHeight="1" x14ac:dyDescent="0.2">
      <c r="A2652" s="156" t="s">
        <v>823</v>
      </c>
      <c r="B2652" s="157" t="str">
        <f>Comitente</f>
        <v>DIRECCIÓN ARQUITECTURA</v>
      </c>
      <c r="C2652" s="158"/>
      <c r="D2652" s="159"/>
      <c r="E2652" s="159"/>
      <c r="F2652" s="160"/>
      <c r="G2652" s="161"/>
    </row>
    <row r="2653" spans="1:7" ht="20.100000000000001" customHeight="1" x14ac:dyDescent="0.2">
      <c r="A2653" s="156" t="s">
        <v>824</v>
      </c>
      <c r="B2653" s="157">
        <f>Contratista</f>
        <v>0</v>
      </c>
      <c r="C2653" s="162"/>
      <c r="D2653" s="162"/>
      <c r="E2653" s="162"/>
      <c r="F2653" s="157"/>
      <c r="G2653" s="163"/>
    </row>
    <row r="2654" spans="1:7" ht="20.100000000000001" customHeight="1" x14ac:dyDescent="0.2">
      <c r="A2654" s="156" t="s">
        <v>31</v>
      </c>
      <c r="B2654" s="157" t="str">
        <f>Obra</f>
        <v>ESCUELA DE CINE</v>
      </c>
      <c r="C2654" s="162"/>
      <c r="D2654" s="162"/>
      <c r="E2654" s="162"/>
      <c r="F2654" s="157" t="s">
        <v>45</v>
      </c>
      <c r="G2654" s="163">
        <f>Fecha_Base</f>
        <v>42969</v>
      </c>
    </row>
    <row r="2655" spans="1:7" ht="20.100000000000001" customHeight="1" x14ac:dyDescent="0.2">
      <c r="A2655" s="164" t="s">
        <v>822</v>
      </c>
      <c r="B2655" s="165" t="str">
        <f>Ubicación</f>
        <v>CALLE 25 DE MAYO</v>
      </c>
      <c r="C2655" s="165"/>
      <c r="D2655" s="166"/>
      <c r="E2655" s="167"/>
      <c r="F2655" s="168"/>
      <c r="G2655" s="169"/>
    </row>
    <row r="2656" spans="1:7" ht="20.100000000000001" customHeight="1" x14ac:dyDescent="0.2">
      <c r="A2656" s="164" t="s">
        <v>46</v>
      </c>
      <c r="B2656" s="274">
        <v>22</v>
      </c>
      <c r="C2656" s="171" t="str">
        <f>IF(B2656="","",VLOOKUP(B2656,Computo_Presupuesto,2,FALSE))</f>
        <v>OBRAS EXTERIORES</v>
      </c>
      <c r="D2656" s="172"/>
      <c r="E2656" s="167"/>
      <c r="F2656" s="168"/>
      <c r="G2656" s="169"/>
    </row>
    <row r="2657" spans="1:7" ht="20.100000000000001" customHeight="1" x14ac:dyDescent="0.2">
      <c r="A2657" s="164" t="s">
        <v>32</v>
      </c>
      <c r="B2657" s="250" t="s">
        <v>1633</v>
      </c>
      <c r="C2657" s="171" t="str">
        <f>IF(B2657=0,"",VLOOKUP(B2657,Computo_Presupuesto,2,FALSE))</f>
        <v>Estacionamiento y demarcación</v>
      </c>
      <c r="D2657" s="166"/>
      <c r="E2657" s="167"/>
      <c r="F2657" s="165" t="s">
        <v>33</v>
      </c>
      <c r="G2657" s="173" t="str">
        <f>IF(B2657=0,"",VLOOKUP(B2657,Computo_Presupuesto,4,FALSE))</f>
        <v>gl</v>
      </c>
    </row>
    <row r="2658" spans="1:7" ht="20.100000000000001" customHeight="1" x14ac:dyDescent="0.2">
      <c r="A2658" s="164"/>
      <c r="B2658" s="165"/>
      <c r="C2658" s="171"/>
      <c r="D2658" s="166"/>
      <c r="E2658" s="167"/>
      <c r="F2658" s="171"/>
      <c r="G2658" s="174"/>
    </row>
    <row r="2659" spans="1:7" ht="20.100000000000001" customHeight="1" x14ac:dyDescent="0.2">
      <c r="A2659" s="341" t="s">
        <v>685</v>
      </c>
      <c r="B2659" s="342"/>
      <c r="C2659" s="343" t="s">
        <v>0</v>
      </c>
      <c r="D2659" s="343" t="s">
        <v>34</v>
      </c>
      <c r="E2659" s="344" t="s">
        <v>35</v>
      </c>
      <c r="F2659" s="345" t="s">
        <v>36</v>
      </c>
      <c r="G2659" s="346" t="s">
        <v>37</v>
      </c>
    </row>
    <row r="2660" spans="1:7" ht="20.100000000000001" customHeight="1" x14ac:dyDescent="0.2">
      <c r="A2660" s="175" t="s">
        <v>686</v>
      </c>
      <c r="B2660" s="176" t="s">
        <v>687</v>
      </c>
      <c r="C2660" s="343"/>
      <c r="D2660" s="343"/>
      <c r="E2660" s="344"/>
      <c r="F2660" s="345"/>
      <c r="G2660" s="346"/>
    </row>
    <row r="2661" spans="1:7" ht="20.100000000000001" customHeight="1" x14ac:dyDescent="0.2">
      <c r="A2661" s="263"/>
      <c r="B2661" s="177"/>
      <c r="C2661" s="178" t="s">
        <v>825</v>
      </c>
      <c r="D2661" s="179"/>
      <c r="E2661" s="180"/>
      <c r="F2661" s="181"/>
      <c r="G2661" s="182"/>
    </row>
    <row r="2662" spans="1:7" ht="20.100000000000001" customHeight="1" x14ac:dyDescent="0.2">
      <c r="A2662" s="264"/>
      <c r="B2662" s="183">
        <f t="shared" ref="B2662:B2673" si="324">IF(A2662=0,0,VLOOKUP(A2662,Tabla_Indices,2,FALSE))</f>
        <v>0</v>
      </c>
      <c r="C2662" s="265"/>
      <c r="D2662" s="266"/>
      <c r="E2662" s="267"/>
      <c r="F2662" s="268"/>
      <c r="G2662" s="184">
        <f>ROUND(E2662*F2662,2)</f>
        <v>0</v>
      </c>
    </row>
    <row r="2663" spans="1:7" ht="20.100000000000001" customHeight="1" x14ac:dyDescent="0.2">
      <c r="A2663" s="269"/>
      <c r="B2663" s="183">
        <f t="shared" si="324"/>
        <v>0</v>
      </c>
      <c r="C2663" s="265"/>
      <c r="D2663" s="266"/>
      <c r="E2663" s="267"/>
      <c r="F2663" s="268"/>
      <c r="G2663" s="184">
        <f t="shared" ref="G2663:G2673" si="325">ROUND(E2663*F2663,2)</f>
        <v>0</v>
      </c>
    </row>
    <row r="2664" spans="1:7" ht="20.100000000000001" customHeight="1" x14ac:dyDescent="0.2">
      <c r="A2664" s="264"/>
      <c r="B2664" s="183">
        <f t="shared" si="324"/>
        <v>0</v>
      </c>
      <c r="C2664" s="265"/>
      <c r="D2664" s="266"/>
      <c r="E2664" s="267"/>
      <c r="F2664" s="268"/>
      <c r="G2664" s="184">
        <f t="shared" si="325"/>
        <v>0</v>
      </c>
    </row>
    <row r="2665" spans="1:7" ht="20.100000000000001" customHeight="1" x14ac:dyDescent="0.2">
      <c r="A2665" s="264"/>
      <c r="B2665" s="183">
        <f t="shared" si="324"/>
        <v>0</v>
      </c>
      <c r="C2665" s="265"/>
      <c r="D2665" s="266"/>
      <c r="E2665" s="267"/>
      <c r="F2665" s="268"/>
      <c r="G2665" s="184">
        <f t="shared" si="325"/>
        <v>0</v>
      </c>
    </row>
    <row r="2666" spans="1:7" ht="20.100000000000001" customHeight="1" x14ac:dyDescent="0.2">
      <c r="A2666" s="264"/>
      <c r="B2666" s="183">
        <f t="shared" si="324"/>
        <v>0</v>
      </c>
      <c r="C2666" s="265"/>
      <c r="D2666" s="266"/>
      <c r="E2666" s="270"/>
      <c r="F2666" s="268"/>
      <c r="G2666" s="184">
        <f t="shared" si="325"/>
        <v>0</v>
      </c>
    </row>
    <row r="2667" spans="1:7" ht="20.100000000000001" customHeight="1" x14ac:dyDescent="0.2">
      <c r="A2667" s="264"/>
      <c r="B2667" s="183">
        <f t="shared" si="324"/>
        <v>0</v>
      </c>
      <c r="C2667" s="265"/>
      <c r="D2667" s="266"/>
      <c r="E2667" s="270"/>
      <c r="F2667" s="268"/>
      <c r="G2667" s="184">
        <f t="shared" si="325"/>
        <v>0</v>
      </c>
    </row>
    <row r="2668" spans="1:7" ht="20.100000000000001" customHeight="1" x14ac:dyDescent="0.2">
      <c r="A2668" s="264"/>
      <c r="B2668" s="183">
        <f t="shared" si="324"/>
        <v>0</v>
      </c>
      <c r="C2668" s="265"/>
      <c r="D2668" s="266"/>
      <c r="E2668" s="267"/>
      <c r="F2668" s="268"/>
      <c r="G2668" s="184">
        <f t="shared" si="325"/>
        <v>0</v>
      </c>
    </row>
    <row r="2669" spans="1:7" ht="20.100000000000001" customHeight="1" x14ac:dyDescent="0.2">
      <c r="A2669" s="264"/>
      <c r="B2669" s="183">
        <f t="shared" si="324"/>
        <v>0</v>
      </c>
      <c r="C2669" s="265"/>
      <c r="D2669" s="266"/>
      <c r="E2669" s="267"/>
      <c r="F2669" s="268"/>
      <c r="G2669" s="184">
        <f t="shared" si="325"/>
        <v>0</v>
      </c>
    </row>
    <row r="2670" spans="1:7" ht="20.100000000000001" customHeight="1" x14ac:dyDescent="0.2">
      <c r="A2670" s="264"/>
      <c r="B2670" s="183">
        <f t="shared" si="324"/>
        <v>0</v>
      </c>
      <c r="C2670" s="265"/>
      <c r="D2670" s="266"/>
      <c r="E2670" s="267"/>
      <c r="F2670" s="268"/>
      <c r="G2670" s="184">
        <f t="shared" si="325"/>
        <v>0</v>
      </c>
    </row>
    <row r="2671" spans="1:7" ht="20.100000000000001" customHeight="1" x14ac:dyDescent="0.2">
      <c r="A2671" s="264"/>
      <c r="B2671" s="183">
        <f t="shared" si="324"/>
        <v>0</v>
      </c>
      <c r="C2671" s="265"/>
      <c r="D2671" s="266"/>
      <c r="E2671" s="267"/>
      <c r="F2671" s="268"/>
      <c r="G2671" s="184">
        <f t="shared" si="325"/>
        <v>0</v>
      </c>
    </row>
    <row r="2672" spans="1:7" ht="20.100000000000001" customHeight="1" x14ac:dyDescent="0.2">
      <c r="A2672" s="264"/>
      <c r="B2672" s="183">
        <f t="shared" si="324"/>
        <v>0</v>
      </c>
      <c r="C2672" s="265"/>
      <c r="D2672" s="266"/>
      <c r="E2672" s="267"/>
      <c r="F2672" s="268"/>
      <c r="G2672" s="184">
        <f t="shared" si="325"/>
        <v>0</v>
      </c>
    </row>
    <row r="2673" spans="1:7" ht="20.100000000000001" customHeight="1" x14ac:dyDescent="0.2">
      <c r="A2673" s="264"/>
      <c r="B2673" s="183">
        <f t="shared" si="324"/>
        <v>0</v>
      </c>
      <c r="C2673" s="265"/>
      <c r="D2673" s="266"/>
      <c r="E2673" s="267"/>
      <c r="F2673" s="268"/>
      <c r="G2673" s="184">
        <f t="shared" si="325"/>
        <v>0</v>
      </c>
    </row>
    <row r="2674" spans="1:7" ht="20.100000000000001" customHeight="1" x14ac:dyDescent="0.2">
      <c r="A2674" s="185"/>
      <c r="B2674" s="171"/>
      <c r="C2674" s="171"/>
      <c r="D2674" s="166"/>
      <c r="E2674" s="167"/>
      <c r="F2674" s="186" t="s">
        <v>38</v>
      </c>
      <c r="G2674" s="187">
        <f>SUBTOTAL(9,G2662:G2673)</f>
        <v>0</v>
      </c>
    </row>
    <row r="2675" spans="1:7" ht="20.100000000000001" customHeight="1" x14ac:dyDescent="0.2">
      <c r="A2675" s="185"/>
      <c r="B2675" s="171"/>
      <c r="C2675" s="188" t="s">
        <v>826</v>
      </c>
      <c r="D2675" s="166"/>
      <c r="E2675" s="167"/>
      <c r="F2675" s="168"/>
      <c r="G2675" s="189"/>
    </row>
    <row r="2676" spans="1:7" ht="20.100000000000001" customHeight="1" x14ac:dyDescent="0.2">
      <c r="A2676" s="264"/>
      <c r="B2676" s="183">
        <f t="shared" ref="B2676:B2685" si="326">IF(A2676=0,0,VLOOKUP(A2676,Tabla_Indices,2,FALSE))</f>
        <v>0</v>
      </c>
      <c r="C2676" s="271"/>
      <c r="D2676" s="266"/>
      <c r="E2676" s="267"/>
      <c r="F2676" s="268"/>
      <c r="G2676" s="184">
        <f>ROUND(E2676*F2676,2)</f>
        <v>0</v>
      </c>
    </row>
    <row r="2677" spans="1:7" ht="20.100000000000001" customHeight="1" x14ac:dyDescent="0.2">
      <c r="A2677" s="264"/>
      <c r="B2677" s="183">
        <f t="shared" si="326"/>
        <v>0</v>
      </c>
      <c r="C2677" s="265"/>
      <c r="D2677" s="266"/>
      <c r="E2677" s="267"/>
      <c r="F2677" s="268"/>
      <c r="G2677" s="184">
        <f>ROUND(E2677*F2677,2)</f>
        <v>0</v>
      </c>
    </row>
    <row r="2678" spans="1:7" ht="20.100000000000001" customHeight="1" x14ac:dyDescent="0.2">
      <c r="A2678" s="264"/>
      <c r="B2678" s="183">
        <f t="shared" si="326"/>
        <v>0</v>
      </c>
      <c r="C2678" s="265"/>
      <c r="D2678" s="266"/>
      <c r="E2678" s="267"/>
      <c r="F2678" s="268"/>
      <c r="G2678" s="184">
        <f t="shared" ref="G2678:G2685" si="327">ROUND(E2678*F2678,2)</f>
        <v>0</v>
      </c>
    </row>
    <row r="2679" spans="1:7" ht="20.100000000000001" customHeight="1" x14ac:dyDescent="0.2">
      <c r="A2679" s="264"/>
      <c r="B2679" s="183">
        <f t="shared" si="326"/>
        <v>0</v>
      </c>
      <c r="C2679" s="265"/>
      <c r="D2679" s="266"/>
      <c r="E2679" s="267"/>
      <c r="F2679" s="268"/>
      <c r="G2679" s="184">
        <f t="shared" si="327"/>
        <v>0</v>
      </c>
    </row>
    <row r="2680" spans="1:7" ht="20.100000000000001" customHeight="1" x14ac:dyDescent="0.2">
      <c r="A2680" s="264"/>
      <c r="B2680" s="183">
        <f t="shared" si="326"/>
        <v>0</v>
      </c>
      <c r="C2680" s="265"/>
      <c r="D2680" s="266"/>
      <c r="E2680" s="267"/>
      <c r="F2680" s="268"/>
      <c r="G2680" s="184">
        <f t="shared" si="327"/>
        <v>0</v>
      </c>
    </row>
    <row r="2681" spans="1:7" ht="20.100000000000001" customHeight="1" x14ac:dyDescent="0.2">
      <c r="A2681" s="264"/>
      <c r="B2681" s="183">
        <f t="shared" si="326"/>
        <v>0</v>
      </c>
      <c r="C2681" s="265"/>
      <c r="D2681" s="266"/>
      <c r="E2681" s="267"/>
      <c r="F2681" s="268"/>
      <c r="G2681" s="184">
        <f t="shared" si="327"/>
        <v>0</v>
      </c>
    </row>
    <row r="2682" spans="1:7" ht="20.100000000000001" customHeight="1" x14ac:dyDescent="0.2">
      <c r="A2682" s="264"/>
      <c r="B2682" s="183">
        <f t="shared" si="326"/>
        <v>0</v>
      </c>
      <c r="C2682" s="265"/>
      <c r="D2682" s="266"/>
      <c r="E2682" s="267"/>
      <c r="F2682" s="268"/>
      <c r="G2682" s="184">
        <f t="shared" si="327"/>
        <v>0</v>
      </c>
    </row>
    <row r="2683" spans="1:7" ht="20.100000000000001" customHeight="1" x14ac:dyDescent="0.2">
      <c r="A2683" s="264"/>
      <c r="B2683" s="183">
        <f t="shared" si="326"/>
        <v>0</v>
      </c>
      <c r="C2683" s="265"/>
      <c r="D2683" s="266"/>
      <c r="E2683" s="267"/>
      <c r="F2683" s="268"/>
      <c r="G2683" s="184">
        <f t="shared" si="327"/>
        <v>0</v>
      </c>
    </row>
    <row r="2684" spans="1:7" ht="20.100000000000001" customHeight="1" x14ac:dyDescent="0.2">
      <c r="A2684" s="264"/>
      <c r="B2684" s="183">
        <f t="shared" si="326"/>
        <v>0</v>
      </c>
      <c r="C2684" s="265"/>
      <c r="D2684" s="266"/>
      <c r="E2684" s="267"/>
      <c r="F2684" s="268"/>
      <c r="G2684" s="184">
        <f t="shared" si="327"/>
        <v>0</v>
      </c>
    </row>
    <row r="2685" spans="1:7" ht="20.100000000000001" customHeight="1" x14ac:dyDescent="0.2">
      <c r="A2685" s="264"/>
      <c r="B2685" s="183">
        <f t="shared" si="326"/>
        <v>0</v>
      </c>
      <c r="C2685" s="265"/>
      <c r="D2685" s="266"/>
      <c r="E2685" s="267"/>
      <c r="F2685" s="268"/>
      <c r="G2685" s="184">
        <f t="shared" si="327"/>
        <v>0</v>
      </c>
    </row>
    <row r="2686" spans="1:7" ht="20.100000000000001" customHeight="1" x14ac:dyDescent="0.2">
      <c r="A2686" s="185"/>
      <c r="B2686" s="171"/>
      <c r="C2686" s="171"/>
      <c r="D2686" s="166"/>
      <c r="E2686" s="167"/>
      <c r="F2686" s="186" t="s">
        <v>39</v>
      </c>
      <c r="G2686" s="187">
        <f>SUBTOTAL(9,G2676:G2685)</f>
        <v>0</v>
      </c>
    </row>
    <row r="2687" spans="1:7" ht="20.100000000000001" customHeight="1" x14ac:dyDescent="0.2">
      <c r="A2687" s="185"/>
      <c r="B2687" s="171"/>
      <c r="C2687" s="188" t="s">
        <v>827</v>
      </c>
      <c r="D2687" s="166"/>
      <c r="E2687" s="167"/>
      <c r="F2687" s="171"/>
      <c r="G2687" s="189"/>
    </row>
    <row r="2688" spans="1:7" ht="20.100000000000001" customHeight="1" x14ac:dyDescent="0.2">
      <c r="A2688" s="264"/>
      <c r="B2688" s="183">
        <f t="shared" ref="B2688:B2696" si="328">IF(A2688=0,0,VLOOKUP(A2688,Tabla_Indices,2,FALSE))</f>
        <v>0</v>
      </c>
      <c r="C2688" s="265"/>
      <c r="D2688" s="266"/>
      <c r="E2688" s="267"/>
      <c r="F2688" s="272"/>
      <c r="G2688" s="190">
        <f>ROUND(E2688*F2688,2)</f>
        <v>0</v>
      </c>
    </row>
    <row r="2689" spans="1:7" ht="20.100000000000001" customHeight="1" x14ac:dyDescent="0.2">
      <c r="A2689" s="264"/>
      <c r="B2689" s="183">
        <f t="shared" si="328"/>
        <v>0</v>
      </c>
      <c r="C2689" s="271"/>
      <c r="D2689" s="266"/>
      <c r="E2689" s="267"/>
      <c r="F2689" s="268"/>
      <c r="G2689" s="190">
        <f>ROUND(E2689*F2689,2)</f>
        <v>0</v>
      </c>
    </row>
    <row r="2690" spans="1:7" ht="20.100000000000001" customHeight="1" x14ac:dyDescent="0.2">
      <c r="A2690" s="264"/>
      <c r="B2690" s="183">
        <f t="shared" si="328"/>
        <v>0</v>
      </c>
      <c r="C2690" s="273"/>
      <c r="D2690" s="266"/>
      <c r="E2690" s="267"/>
      <c r="F2690" s="268"/>
      <c r="G2690" s="190">
        <f>ROUND(E2690*F2690,2)</f>
        <v>0</v>
      </c>
    </row>
    <row r="2691" spans="1:7" ht="20.100000000000001" customHeight="1" x14ac:dyDescent="0.2">
      <c r="A2691" s="264"/>
      <c r="B2691" s="183">
        <f t="shared" si="328"/>
        <v>0</v>
      </c>
      <c r="C2691" s="273"/>
      <c r="D2691" s="266"/>
      <c r="E2691" s="267"/>
      <c r="F2691" s="268"/>
      <c r="G2691" s="190">
        <f>ROUND(E2691*F2691,2)</f>
        <v>0</v>
      </c>
    </row>
    <row r="2692" spans="1:7" ht="20.100000000000001" customHeight="1" x14ac:dyDescent="0.2">
      <c r="A2692" s="264"/>
      <c r="B2692" s="183">
        <f t="shared" si="328"/>
        <v>0</v>
      </c>
      <c r="C2692" s="273"/>
      <c r="D2692" s="266"/>
      <c r="E2692" s="267"/>
      <c r="F2692" s="268"/>
      <c r="G2692" s="190">
        <f t="shared" ref="G2692:G2696" si="329">ROUND(E2692*F2692,2)</f>
        <v>0</v>
      </c>
    </row>
    <row r="2693" spans="1:7" ht="20.100000000000001" customHeight="1" x14ac:dyDescent="0.2">
      <c r="A2693" s="264"/>
      <c r="B2693" s="183">
        <f t="shared" si="328"/>
        <v>0</v>
      </c>
      <c r="C2693" s="273"/>
      <c r="D2693" s="266"/>
      <c r="E2693" s="267"/>
      <c r="F2693" s="268"/>
      <c r="G2693" s="190">
        <f t="shared" si="329"/>
        <v>0</v>
      </c>
    </row>
    <row r="2694" spans="1:7" ht="20.100000000000001" customHeight="1" x14ac:dyDescent="0.2">
      <c r="A2694" s="264"/>
      <c r="B2694" s="183">
        <f t="shared" si="328"/>
        <v>0</v>
      </c>
      <c r="C2694" s="265"/>
      <c r="D2694" s="266"/>
      <c r="E2694" s="267"/>
      <c r="F2694" s="268"/>
      <c r="G2694" s="190">
        <f t="shared" si="329"/>
        <v>0</v>
      </c>
    </row>
    <row r="2695" spans="1:7" ht="20.100000000000001" customHeight="1" x14ac:dyDescent="0.2">
      <c r="A2695" s="264"/>
      <c r="B2695" s="183">
        <f t="shared" si="328"/>
        <v>0</v>
      </c>
      <c r="C2695" s="265"/>
      <c r="D2695" s="266"/>
      <c r="E2695" s="267"/>
      <c r="F2695" s="268"/>
      <c r="G2695" s="190">
        <f t="shared" si="329"/>
        <v>0</v>
      </c>
    </row>
    <row r="2696" spans="1:7" ht="20.100000000000001" customHeight="1" x14ac:dyDescent="0.2">
      <c r="A2696" s="264"/>
      <c r="B2696" s="183">
        <f t="shared" si="328"/>
        <v>0</v>
      </c>
      <c r="C2696" s="265"/>
      <c r="D2696" s="266"/>
      <c r="E2696" s="267"/>
      <c r="F2696" s="268"/>
      <c r="G2696" s="190">
        <f t="shared" si="329"/>
        <v>0</v>
      </c>
    </row>
    <row r="2697" spans="1:7" ht="20.100000000000001" customHeight="1" x14ac:dyDescent="0.2">
      <c r="A2697" s="191"/>
      <c r="B2697" s="166"/>
      <c r="C2697" s="171"/>
      <c r="D2697" s="166"/>
      <c r="E2697" s="167"/>
      <c r="F2697" s="186" t="s">
        <v>40</v>
      </c>
      <c r="G2697" s="187">
        <f>SUBTOTAL(9,G2688:G2696)</f>
        <v>0</v>
      </c>
    </row>
    <row r="2698" spans="1:7" ht="20.100000000000001" customHeight="1" thickBot="1" x14ac:dyDescent="0.25">
      <c r="A2698" s="192"/>
      <c r="B2698" s="193"/>
      <c r="C2698" s="194"/>
      <c r="D2698" s="193"/>
      <c r="E2698" s="195"/>
      <c r="F2698" s="196"/>
      <c r="G2698" s="197"/>
    </row>
    <row r="2699" spans="1:7" ht="20.100000000000001" customHeight="1" thickBot="1" x14ac:dyDescent="0.25">
      <c r="A2699" s="246" t="str">
        <f>B2657</f>
        <v>22-3</v>
      </c>
      <c r="B2699" s="244" t="str">
        <f>C2657</f>
        <v>Estacionamiento y demarcación</v>
      </c>
      <c r="C2699" s="198"/>
      <c r="D2699" s="198" t="s">
        <v>41</v>
      </c>
      <c r="E2699" s="199"/>
      <c r="F2699" s="200" t="s">
        <v>42</v>
      </c>
      <c r="G2699" s="201">
        <f>SUBTOTAL(9,G2662:G2698)</f>
        <v>0</v>
      </c>
    </row>
    <row r="2700" spans="1:7" ht="20.100000000000001" customHeight="1" thickTop="1" thickBot="1" x14ac:dyDescent="0.25"/>
    <row r="2701" spans="1:7" ht="20.100000000000001" customHeight="1" thickTop="1" x14ac:dyDescent="0.2">
      <c r="A2701" s="338" t="s">
        <v>44</v>
      </c>
      <c r="B2701" s="339"/>
      <c r="C2701" s="339"/>
      <c r="D2701" s="339"/>
      <c r="E2701" s="339"/>
      <c r="F2701" s="339"/>
      <c r="G2701" s="340"/>
    </row>
    <row r="2702" spans="1:7" ht="20.100000000000001" customHeight="1" x14ac:dyDescent="0.2">
      <c r="A2702" s="156" t="s">
        <v>823</v>
      </c>
      <c r="B2702" s="157" t="str">
        <f>Comitente</f>
        <v>DIRECCIÓN ARQUITECTURA</v>
      </c>
      <c r="C2702" s="158"/>
      <c r="D2702" s="159"/>
      <c r="E2702" s="159"/>
      <c r="F2702" s="160"/>
      <c r="G2702" s="161"/>
    </row>
    <row r="2703" spans="1:7" ht="20.100000000000001" customHeight="1" x14ac:dyDescent="0.2">
      <c r="A2703" s="156" t="s">
        <v>824</v>
      </c>
      <c r="B2703" s="157">
        <f>Contratista</f>
        <v>0</v>
      </c>
      <c r="C2703" s="162"/>
      <c r="D2703" s="162"/>
      <c r="E2703" s="162"/>
      <c r="F2703" s="157"/>
      <c r="G2703" s="163"/>
    </row>
    <row r="2704" spans="1:7" ht="20.100000000000001" customHeight="1" x14ac:dyDescent="0.2">
      <c r="A2704" s="156" t="s">
        <v>31</v>
      </c>
      <c r="B2704" s="157" t="str">
        <f>Obra</f>
        <v>ESCUELA DE CINE</v>
      </c>
      <c r="C2704" s="162"/>
      <c r="D2704" s="162"/>
      <c r="E2704" s="162"/>
      <c r="F2704" s="157" t="s">
        <v>45</v>
      </c>
      <c r="G2704" s="163">
        <f>Fecha_Base</f>
        <v>42969</v>
      </c>
    </row>
    <row r="2705" spans="1:7" ht="20.100000000000001" customHeight="1" x14ac:dyDescent="0.2">
      <c r="A2705" s="164" t="s">
        <v>822</v>
      </c>
      <c r="B2705" s="165" t="str">
        <f>Ubicación</f>
        <v>CALLE 25 DE MAYO</v>
      </c>
      <c r="C2705" s="165"/>
      <c r="D2705" s="166"/>
      <c r="E2705" s="167"/>
      <c r="F2705" s="168"/>
      <c r="G2705" s="169"/>
    </row>
    <row r="2706" spans="1:7" ht="20.100000000000001" customHeight="1" x14ac:dyDescent="0.2">
      <c r="A2706" s="164" t="s">
        <v>46</v>
      </c>
      <c r="B2706" s="274">
        <v>23</v>
      </c>
      <c r="C2706" s="171" t="str">
        <f>IF(B2706="","",VLOOKUP(B2706,Computo_Presupuesto,2,FALSE))</f>
        <v>SEÑALETICA</v>
      </c>
      <c r="D2706" s="172"/>
      <c r="E2706" s="167"/>
      <c r="F2706" s="168"/>
      <c r="G2706" s="169"/>
    </row>
    <row r="2707" spans="1:7" ht="20.100000000000001" customHeight="1" x14ac:dyDescent="0.2">
      <c r="A2707" s="164" t="s">
        <v>32</v>
      </c>
      <c r="B2707" s="250" t="s">
        <v>1307</v>
      </c>
      <c r="C2707" s="171" t="str">
        <f>IF(B2707=0,"",VLOOKUP(B2707,Computo_Presupuesto,2,FALSE))</f>
        <v xml:space="preserve">Señaletica Interna </v>
      </c>
      <c r="D2707" s="166"/>
      <c r="E2707" s="167"/>
      <c r="F2707" s="165" t="s">
        <v>33</v>
      </c>
      <c r="G2707" s="173" t="str">
        <f>IF(B2707=0,"",VLOOKUP(B2707,Computo_Presupuesto,4,FALSE))</f>
        <v>gl</v>
      </c>
    </row>
    <row r="2708" spans="1:7" ht="20.100000000000001" customHeight="1" x14ac:dyDescent="0.2">
      <c r="A2708" s="164"/>
      <c r="B2708" s="165"/>
      <c r="C2708" s="171"/>
      <c r="D2708" s="166"/>
      <c r="E2708" s="167"/>
      <c r="F2708" s="171"/>
      <c r="G2708" s="174"/>
    </row>
    <row r="2709" spans="1:7" ht="20.100000000000001" customHeight="1" x14ac:dyDescent="0.2">
      <c r="A2709" s="341" t="s">
        <v>685</v>
      </c>
      <c r="B2709" s="342"/>
      <c r="C2709" s="343" t="s">
        <v>0</v>
      </c>
      <c r="D2709" s="343" t="s">
        <v>34</v>
      </c>
      <c r="E2709" s="344" t="s">
        <v>35</v>
      </c>
      <c r="F2709" s="345" t="s">
        <v>36</v>
      </c>
      <c r="G2709" s="346" t="s">
        <v>37</v>
      </c>
    </row>
    <row r="2710" spans="1:7" s="15" customFormat="1" ht="20.100000000000001" customHeight="1" x14ac:dyDescent="0.2">
      <c r="A2710" s="175" t="s">
        <v>686</v>
      </c>
      <c r="B2710" s="176" t="s">
        <v>687</v>
      </c>
      <c r="C2710" s="343"/>
      <c r="D2710" s="343"/>
      <c r="E2710" s="344"/>
      <c r="F2710" s="345"/>
      <c r="G2710" s="346"/>
    </row>
    <row r="2711" spans="1:7" ht="20.100000000000001" customHeight="1" x14ac:dyDescent="0.2">
      <c r="A2711" s="263"/>
      <c r="B2711" s="177"/>
      <c r="C2711" s="178" t="s">
        <v>825</v>
      </c>
      <c r="D2711" s="179"/>
      <c r="E2711" s="180"/>
      <c r="F2711" s="181"/>
      <c r="G2711" s="182"/>
    </row>
    <row r="2712" spans="1:7" ht="20.100000000000001" customHeight="1" x14ac:dyDescent="0.2">
      <c r="A2712" s="264"/>
      <c r="B2712" s="183">
        <f t="shared" ref="B2712:B2723" si="330">IF(A2712=0,0,VLOOKUP(A2712,Tabla_Indices,2,FALSE))</f>
        <v>0</v>
      </c>
      <c r="C2712" s="265"/>
      <c r="D2712" s="266"/>
      <c r="E2712" s="267"/>
      <c r="F2712" s="268"/>
      <c r="G2712" s="184">
        <f>ROUND(E2712*F2712,2)</f>
        <v>0</v>
      </c>
    </row>
    <row r="2713" spans="1:7" ht="20.100000000000001" customHeight="1" x14ac:dyDescent="0.2">
      <c r="A2713" s="269"/>
      <c r="B2713" s="183">
        <f t="shared" si="330"/>
        <v>0</v>
      </c>
      <c r="C2713" s="265"/>
      <c r="D2713" s="266"/>
      <c r="E2713" s="267"/>
      <c r="F2713" s="268"/>
      <c r="G2713" s="184">
        <f t="shared" ref="G2713:G2723" si="331">ROUND(E2713*F2713,2)</f>
        <v>0</v>
      </c>
    </row>
    <row r="2714" spans="1:7" ht="20.100000000000001" customHeight="1" x14ac:dyDescent="0.2">
      <c r="A2714" s="264"/>
      <c r="B2714" s="183">
        <f t="shared" si="330"/>
        <v>0</v>
      </c>
      <c r="C2714" s="265"/>
      <c r="D2714" s="266"/>
      <c r="E2714" s="267"/>
      <c r="F2714" s="268"/>
      <c r="G2714" s="184">
        <f t="shared" si="331"/>
        <v>0</v>
      </c>
    </row>
    <row r="2715" spans="1:7" ht="20.100000000000001" customHeight="1" x14ac:dyDescent="0.2">
      <c r="A2715" s="264"/>
      <c r="B2715" s="183">
        <f t="shared" si="330"/>
        <v>0</v>
      </c>
      <c r="C2715" s="265"/>
      <c r="D2715" s="266"/>
      <c r="E2715" s="267"/>
      <c r="F2715" s="268"/>
      <c r="G2715" s="184">
        <f t="shared" si="331"/>
        <v>0</v>
      </c>
    </row>
    <row r="2716" spans="1:7" ht="20.100000000000001" customHeight="1" x14ac:dyDescent="0.2">
      <c r="A2716" s="264"/>
      <c r="B2716" s="183">
        <f t="shared" si="330"/>
        <v>0</v>
      </c>
      <c r="C2716" s="265"/>
      <c r="D2716" s="266"/>
      <c r="E2716" s="270"/>
      <c r="F2716" s="268"/>
      <c r="G2716" s="184">
        <f t="shared" si="331"/>
        <v>0</v>
      </c>
    </row>
    <row r="2717" spans="1:7" ht="20.100000000000001" customHeight="1" x14ac:dyDescent="0.2">
      <c r="A2717" s="264"/>
      <c r="B2717" s="183">
        <f t="shared" si="330"/>
        <v>0</v>
      </c>
      <c r="C2717" s="265"/>
      <c r="D2717" s="266"/>
      <c r="E2717" s="270"/>
      <c r="F2717" s="268"/>
      <c r="G2717" s="184">
        <f t="shared" si="331"/>
        <v>0</v>
      </c>
    </row>
    <row r="2718" spans="1:7" ht="20.100000000000001" customHeight="1" x14ac:dyDescent="0.2">
      <c r="A2718" s="264"/>
      <c r="B2718" s="183">
        <f t="shared" si="330"/>
        <v>0</v>
      </c>
      <c r="C2718" s="265"/>
      <c r="D2718" s="266"/>
      <c r="E2718" s="267"/>
      <c r="F2718" s="268"/>
      <c r="G2718" s="184">
        <f t="shared" si="331"/>
        <v>0</v>
      </c>
    </row>
    <row r="2719" spans="1:7" ht="20.100000000000001" customHeight="1" x14ac:dyDescent="0.2">
      <c r="A2719" s="264"/>
      <c r="B2719" s="183">
        <f t="shared" si="330"/>
        <v>0</v>
      </c>
      <c r="C2719" s="265"/>
      <c r="D2719" s="266"/>
      <c r="E2719" s="267"/>
      <c r="F2719" s="268"/>
      <c r="G2719" s="184">
        <f t="shared" si="331"/>
        <v>0</v>
      </c>
    </row>
    <row r="2720" spans="1:7" ht="20.100000000000001" customHeight="1" x14ac:dyDescent="0.2">
      <c r="A2720" s="264"/>
      <c r="B2720" s="183">
        <f t="shared" si="330"/>
        <v>0</v>
      </c>
      <c r="C2720" s="265"/>
      <c r="D2720" s="266"/>
      <c r="E2720" s="267"/>
      <c r="F2720" s="268"/>
      <c r="G2720" s="184">
        <f t="shared" si="331"/>
        <v>0</v>
      </c>
    </row>
    <row r="2721" spans="1:7" ht="20.100000000000001" customHeight="1" x14ac:dyDescent="0.2">
      <c r="A2721" s="264"/>
      <c r="B2721" s="183">
        <f t="shared" si="330"/>
        <v>0</v>
      </c>
      <c r="C2721" s="265"/>
      <c r="D2721" s="266"/>
      <c r="E2721" s="267"/>
      <c r="F2721" s="268"/>
      <c r="G2721" s="184">
        <f t="shared" si="331"/>
        <v>0</v>
      </c>
    </row>
    <row r="2722" spans="1:7" ht="20.100000000000001" customHeight="1" x14ac:dyDescent="0.2">
      <c r="A2722" s="264"/>
      <c r="B2722" s="183">
        <f t="shared" si="330"/>
        <v>0</v>
      </c>
      <c r="C2722" s="265"/>
      <c r="D2722" s="266"/>
      <c r="E2722" s="267"/>
      <c r="F2722" s="268"/>
      <c r="G2722" s="184">
        <f t="shared" si="331"/>
        <v>0</v>
      </c>
    </row>
    <row r="2723" spans="1:7" ht="20.100000000000001" customHeight="1" x14ac:dyDescent="0.2">
      <c r="A2723" s="264"/>
      <c r="B2723" s="183">
        <f t="shared" si="330"/>
        <v>0</v>
      </c>
      <c r="C2723" s="265"/>
      <c r="D2723" s="266"/>
      <c r="E2723" s="267"/>
      <c r="F2723" s="268"/>
      <c r="G2723" s="184">
        <f t="shared" si="331"/>
        <v>0</v>
      </c>
    </row>
    <row r="2724" spans="1:7" ht="20.100000000000001" customHeight="1" x14ac:dyDescent="0.2">
      <c r="A2724" s="185"/>
      <c r="B2724" s="171"/>
      <c r="C2724" s="171"/>
      <c r="D2724" s="166"/>
      <c r="E2724" s="167"/>
      <c r="F2724" s="186" t="s">
        <v>38</v>
      </c>
      <c r="G2724" s="187">
        <f>SUBTOTAL(9,G2712:G2723)</f>
        <v>0</v>
      </c>
    </row>
    <row r="2725" spans="1:7" ht="20.100000000000001" customHeight="1" x14ac:dyDescent="0.2">
      <c r="A2725" s="185"/>
      <c r="B2725" s="171"/>
      <c r="C2725" s="188" t="s">
        <v>826</v>
      </c>
      <c r="D2725" s="166"/>
      <c r="E2725" s="167"/>
      <c r="F2725" s="168"/>
      <c r="G2725" s="189"/>
    </row>
    <row r="2726" spans="1:7" ht="20.100000000000001" customHeight="1" x14ac:dyDescent="0.2">
      <c r="A2726" s="264"/>
      <c r="B2726" s="183">
        <f t="shared" ref="B2726:B2735" si="332">IF(A2726=0,0,VLOOKUP(A2726,Tabla_Indices,2,FALSE))</f>
        <v>0</v>
      </c>
      <c r="C2726" s="271"/>
      <c r="D2726" s="266"/>
      <c r="E2726" s="267"/>
      <c r="F2726" s="268"/>
      <c r="G2726" s="184">
        <f>ROUND(E2726*F2726,2)</f>
        <v>0</v>
      </c>
    </row>
    <row r="2727" spans="1:7" ht="20.100000000000001" customHeight="1" x14ac:dyDescent="0.2">
      <c r="A2727" s="264"/>
      <c r="B2727" s="183">
        <f t="shared" si="332"/>
        <v>0</v>
      </c>
      <c r="C2727" s="265"/>
      <c r="D2727" s="266"/>
      <c r="E2727" s="267"/>
      <c r="F2727" s="268"/>
      <c r="G2727" s="184">
        <f>ROUND(E2727*F2727,2)</f>
        <v>0</v>
      </c>
    </row>
    <row r="2728" spans="1:7" ht="20.100000000000001" customHeight="1" x14ac:dyDescent="0.2">
      <c r="A2728" s="264"/>
      <c r="B2728" s="183">
        <f t="shared" si="332"/>
        <v>0</v>
      </c>
      <c r="C2728" s="265"/>
      <c r="D2728" s="266"/>
      <c r="E2728" s="267"/>
      <c r="F2728" s="268"/>
      <c r="G2728" s="184">
        <f t="shared" ref="G2728:G2735" si="333">ROUND(E2728*F2728,2)</f>
        <v>0</v>
      </c>
    </row>
    <row r="2729" spans="1:7" ht="20.100000000000001" customHeight="1" x14ac:dyDescent="0.2">
      <c r="A2729" s="264"/>
      <c r="B2729" s="183">
        <f t="shared" si="332"/>
        <v>0</v>
      </c>
      <c r="C2729" s="265"/>
      <c r="D2729" s="266"/>
      <c r="E2729" s="267"/>
      <c r="F2729" s="268"/>
      <c r="G2729" s="184">
        <f t="shared" si="333"/>
        <v>0</v>
      </c>
    </row>
    <row r="2730" spans="1:7" ht="20.100000000000001" customHeight="1" x14ac:dyDescent="0.2">
      <c r="A2730" s="264"/>
      <c r="B2730" s="183">
        <f t="shared" si="332"/>
        <v>0</v>
      </c>
      <c r="C2730" s="265"/>
      <c r="D2730" s="266"/>
      <c r="E2730" s="267"/>
      <c r="F2730" s="268"/>
      <c r="G2730" s="184">
        <f t="shared" si="333"/>
        <v>0</v>
      </c>
    </row>
    <row r="2731" spans="1:7" ht="20.100000000000001" customHeight="1" x14ac:dyDescent="0.2">
      <c r="A2731" s="264"/>
      <c r="B2731" s="183">
        <f t="shared" si="332"/>
        <v>0</v>
      </c>
      <c r="C2731" s="265"/>
      <c r="D2731" s="266"/>
      <c r="E2731" s="267"/>
      <c r="F2731" s="268"/>
      <c r="G2731" s="184">
        <f t="shared" si="333"/>
        <v>0</v>
      </c>
    </row>
    <row r="2732" spans="1:7" ht="20.100000000000001" customHeight="1" x14ac:dyDescent="0.2">
      <c r="A2732" s="264"/>
      <c r="B2732" s="183">
        <f t="shared" si="332"/>
        <v>0</v>
      </c>
      <c r="C2732" s="265"/>
      <c r="D2732" s="266"/>
      <c r="E2732" s="267"/>
      <c r="F2732" s="268"/>
      <c r="G2732" s="184">
        <f t="shared" si="333"/>
        <v>0</v>
      </c>
    </row>
    <row r="2733" spans="1:7" ht="20.100000000000001" customHeight="1" x14ac:dyDescent="0.2">
      <c r="A2733" s="264"/>
      <c r="B2733" s="183">
        <f t="shared" si="332"/>
        <v>0</v>
      </c>
      <c r="C2733" s="265"/>
      <c r="D2733" s="266"/>
      <c r="E2733" s="267"/>
      <c r="F2733" s="268"/>
      <c r="G2733" s="184">
        <f t="shared" si="333"/>
        <v>0</v>
      </c>
    </row>
    <row r="2734" spans="1:7" ht="20.100000000000001" customHeight="1" x14ac:dyDescent="0.2">
      <c r="A2734" s="264"/>
      <c r="B2734" s="183">
        <f t="shared" si="332"/>
        <v>0</v>
      </c>
      <c r="C2734" s="265"/>
      <c r="D2734" s="266"/>
      <c r="E2734" s="267"/>
      <c r="F2734" s="268"/>
      <c r="G2734" s="184">
        <f t="shared" si="333"/>
        <v>0</v>
      </c>
    </row>
    <row r="2735" spans="1:7" ht="20.100000000000001" customHeight="1" x14ac:dyDescent="0.2">
      <c r="A2735" s="264"/>
      <c r="B2735" s="183">
        <f t="shared" si="332"/>
        <v>0</v>
      </c>
      <c r="C2735" s="265"/>
      <c r="D2735" s="266"/>
      <c r="E2735" s="267"/>
      <c r="F2735" s="268"/>
      <c r="G2735" s="184">
        <f t="shared" si="333"/>
        <v>0</v>
      </c>
    </row>
    <row r="2736" spans="1:7" ht="20.100000000000001" customHeight="1" x14ac:dyDescent="0.2">
      <c r="A2736" s="185"/>
      <c r="B2736" s="171"/>
      <c r="C2736" s="171"/>
      <c r="D2736" s="166"/>
      <c r="E2736" s="167"/>
      <c r="F2736" s="186" t="s">
        <v>39</v>
      </c>
      <c r="G2736" s="187">
        <f>SUBTOTAL(9,G2726:G2735)</f>
        <v>0</v>
      </c>
    </row>
    <row r="2737" spans="1:7" ht="20.100000000000001" customHeight="1" x14ac:dyDescent="0.2">
      <c r="A2737" s="185"/>
      <c r="B2737" s="171"/>
      <c r="C2737" s="188" t="s">
        <v>827</v>
      </c>
      <c r="D2737" s="166"/>
      <c r="E2737" s="167"/>
      <c r="F2737" s="171"/>
      <c r="G2737" s="189"/>
    </row>
    <row r="2738" spans="1:7" ht="20.100000000000001" customHeight="1" x14ac:dyDescent="0.2">
      <c r="A2738" s="264"/>
      <c r="B2738" s="183">
        <f t="shared" ref="B2738:B2746" si="334">IF(A2738=0,0,VLOOKUP(A2738,Tabla_Indices,2,FALSE))</f>
        <v>0</v>
      </c>
      <c r="C2738" s="265"/>
      <c r="D2738" s="266"/>
      <c r="E2738" s="267"/>
      <c r="F2738" s="272"/>
      <c r="G2738" s="190">
        <f>ROUND(E2738*F2738,2)</f>
        <v>0</v>
      </c>
    </row>
    <row r="2739" spans="1:7" ht="20.100000000000001" customHeight="1" x14ac:dyDescent="0.2">
      <c r="A2739" s="264"/>
      <c r="B2739" s="183">
        <f t="shared" si="334"/>
        <v>0</v>
      </c>
      <c r="C2739" s="271"/>
      <c r="D2739" s="266"/>
      <c r="E2739" s="267"/>
      <c r="F2739" s="268"/>
      <c r="G2739" s="190">
        <f>ROUND(E2739*F2739,2)</f>
        <v>0</v>
      </c>
    </row>
    <row r="2740" spans="1:7" ht="20.100000000000001" customHeight="1" x14ac:dyDescent="0.2">
      <c r="A2740" s="264"/>
      <c r="B2740" s="183">
        <f t="shared" si="334"/>
        <v>0</v>
      </c>
      <c r="C2740" s="273"/>
      <c r="D2740" s="266"/>
      <c r="E2740" s="267"/>
      <c r="F2740" s="268"/>
      <c r="G2740" s="190">
        <f>ROUND(E2740*F2740,2)</f>
        <v>0</v>
      </c>
    </row>
    <row r="2741" spans="1:7" ht="20.100000000000001" customHeight="1" x14ac:dyDescent="0.2">
      <c r="A2741" s="264"/>
      <c r="B2741" s="183">
        <f t="shared" si="334"/>
        <v>0</v>
      </c>
      <c r="C2741" s="273"/>
      <c r="D2741" s="266"/>
      <c r="E2741" s="267"/>
      <c r="F2741" s="268"/>
      <c r="G2741" s="190">
        <f>ROUND(E2741*F2741,2)</f>
        <v>0</v>
      </c>
    </row>
    <row r="2742" spans="1:7" ht="20.100000000000001" customHeight="1" x14ac:dyDescent="0.2">
      <c r="A2742" s="264"/>
      <c r="B2742" s="183">
        <f t="shared" si="334"/>
        <v>0</v>
      </c>
      <c r="C2742" s="273"/>
      <c r="D2742" s="266"/>
      <c r="E2742" s="267"/>
      <c r="F2742" s="268"/>
      <c r="G2742" s="190">
        <f t="shared" ref="G2742:G2746" si="335">ROUND(E2742*F2742,2)</f>
        <v>0</v>
      </c>
    </row>
    <row r="2743" spans="1:7" ht="20.100000000000001" customHeight="1" x14ac:dyDescent="0.2">
      <c r="A2743" s="264"/>
      <c r="B2743" s="183">
        <f t="shared" si="334"/>
        <v>0</v>
      </c>
      <c r="C2743" s="273"/>
      <c r="D2743" s="266"/>
      <c r="E2743" s="267"/>
      <c r="F2743" s="268"/>
      <c r="G2743" s="190">
        <f t="shared" si="335"/>
        <v>0</v>
      </c>
    </row>
    <row r="2744" spans="1:7" ht="20.100000000000001" customHeight="1" x14ac:dyDescent="0.2">
      <c r="A2744" s="264"/>
      <c r="B2744" s="183">
        <f t="shared" si="334"/>
        <v>0</v>
      </c>
      <c r="C2744" s="265"/>
      <c r="D2744" s="266"/>
      <c r="E2744" s="267"/>
      <c r="F2744" s="268"/>
      <c r="G2744" s="190">
        <f t="shared" si="335"/>
        <v>0</v>
      </c>
    </row>
    <row r="2745" spans="1:7" ht="20.100000000000001" customHeight="1" x14ac:dyDescent="0.2">
      <c r="A2745" s="264"/>
      <c r="B2745" s="183">
        <f t="shared" si="334"/>
        <v>0</v>
      </c>
      <c r="C2745" s="265"/>
      <c r="D2745" s="266"/>
      <c r="E2745" s="267"/>
      <c r="F2745" s="268"/>
      <c r="G2745" s="190">
        <f t="shared" si="335"/>
        <v>0</v>
      </c>
    </row>
    <row r="2746" spans="1:7" ht="20.100000000000001" customHeight="1" x14ac:dyDescent="0.2">
      <c r="A2746" s="264"/>
      <c r="B2746" s="183">
        <f t="shared" si="334"/>
        <v>0</v>
      </c>
      <c r="C2746" s="265"/>
      <c r="D2746" s="266"/>
      <c r="E2746" s="267"/>
      <c r="F2746" s="268"/>
      <c r="G2746" s="190">
        <f t="shared" si="335"/>
        <v>0</v>
      </c>
    </row>
    <row r="2747" spans="1:7" ht="20.100000000000001" customHeight="1" x14ac:dyDescent="0.2">
      <c r="A2747" s="245"/>
      <c r="B2747" s="166"/>
      <c r="C2747" s="171"/>
      <c r="D2747" s="166"/>
      <c r="E2747" s="167"/>
      <c r="F2747" s="186" t="s">
        <v>40</v>
      </c>
      <c r="G2747" s="187">
        <f>SUBTOTAL(9,G2738:G2746)</f>
        <v>0</v>
      </c>
    </row>
    <row r="2748" spans="1:7" ht="20.100000000000001" customHeight="1" thickBot="1" x14ac:dyDescent="0.25">
      <c r="A2748" s="192"/>
      <c r="B2748" s="193"/>
      <c r="C2748" s="194"/>
      <c r="D2748" s="193"/>
      <c r="E2748" s="195"/>
      <c r="F2748" s="196"/>
      <c r="G2748" s="197"/>
    </row>
    <row r="2749" spans="1:7" ht="20.100000000000001" customHeight="1" thickBot="1" x14ac:dyDescent="0.25">
      <c r="A2749" s="246" t="str">
        <f>B2707</f>
        <v>23-1</v>
      </c>
      <c r="B2749" s="244" t="str">
        <f>C2707</f>
        <v xml:space="preserve">Señaletica Interna </v>
      </c>
      <c r="C2749" s="198"/>
      <c r="D2749" s="198" t="s">
        <v>41</v>
      </c>
      <c r="E2749" s="199"/>
      <c r="F2749" s="200" t="s">
        <v>42</v>
      </c>
      <c r="G2749" s="201">
        <f>SUBTOTAL(9,G2712:G2748)</f>
        <v>0</v>
      </c>
    </row>
    <row r="2750" spans="1:7" ht="20.100000000000001" customHeight="1" thickTop="1" thickBot="1" x14ac:dyDescent="0.25"/>
    <row r="2751" spans="1:7" ht="20.100000000000001" customHeight="1" thickTop="1" x14ac:dyDescent="0.2">
      <c r="A2751" s="338" t="s">
        <v>44</v>
      </c>
      <c r="B2751" s="339"/>
      <c r="C2751" s="339"/>
      <c r="D2751" s="339"/>
      <c r="E2751" s="339"/>
      <c r="F2751" s="339"/>
      <c r="G2751" s="340"/>
    </row>
    <row r="2752" spans="1:7" ht="20.100000000000001" customHeight="1" x14ac:dyDescent="0.2">
      <c r="A2752" s="156" t="s">
        <v>823</v>
      </c>
      <c r="B2752" s="157" t="str">
        <f>Comitente</f>
        <v>DIRECCIÓN ARQUITECTURA</v>
      </c>
      <c r="C2752" s="158"/>
      <c r="D2752" s="159"/>
      <c r="E2752" s="159"/>
      <c r="F2752" s="160"/>
      <c r="G2752" s="161"/>
    </row>
    <row r="2753" spans="1:7" ht="20.100000000000001" customHeight="1" x14ac:dyDescent="0.2">
      <c r="A2753" s="156" t="s">
        <v>824</v>
      </c>
      <c r="B2753" s="157">
        <f>Contratista</f>
        <v>0</v>
      </c>
      <c r="C2753" s="162"/>
      <c r="D2753" s="162"/>
      <c r="E2753" s="162"/>
      <c r="F2753" s="157"/>
      <c r="G2753" s="163"/>
    </row>
    <row r="2754" spans="1:7" ht="20.100000000000001" customHeight="1" x14ac:dyDescent="0.2">
      <c r="A2754" s="156" t="s">
        <v>31</v>
      </c>
      <c r="B2754" s="157" t="str">
        <f>Obra</f>
        <v>ESCUELA DE CINE</v>
      </c>
      <c r="C2754" s="162"/>
      <c r="D2754" s="162"/>
      <c r="E2754" s="162"/>
      <c r="F2754" s="157" t="s">
        <v>45</v>
      </c>
      <c r="G2754" s="163">
        <f>Fecha_Base</f>
        <v>42969</v>
      </c>
    </row>
    <row r="2755" spans="1:7" ht="20.100000000000001" customHeight="1" x14ac:dyDescent="0.2">
      <c r="A2755" s="164" t="s">
        <v>822</v>
      </c>
      <c r="B2755" s="165" t="str">
        <f>Ubicación</f>
        <v>CALLE 25 DE MAYO</v>
      </c>
      <c r="C2755" s="165"/>
      <c r="D2755" s="166"/>
      <c r="E2755" s="167"/>
      <c r="F2755" s="168"/>
      <c r="G2755" s="169"/>
    </row>
    <row r="2756" spans="1:7" ht="20.100000000000001" customHeight="1" x14ac:dyDescent="0.2">
      <c r="A2756" s="164" t="s">
        <v>46</v>
      </c>
      <c r="B2756" s="274">
        <v>23</v>
      </c>
      <c r="C2756" s="171" t="str">
        <f>IF(B2756="","",VLOOKUP(B2756,Computo_Presupuesto,2,FALSE))</f>
        <v>SEÑALETICA</v>
      </c>
      <c r="D2756" s="172"/>
      <c r="E2756" s="167"/>
      <c r="F2756" s="168"/>
      <c r="G2756" s="169"/>
    </row>
    <row r="2757" spans="1:7" ht="20.100000000000001" customHeight="1" x14ac:dyDescent="0.2">
      <c r="A2757" s="164" t="s">
        <v>32</v>
      </c>
      <c r="B2757" s="250" t="s">
        <v>1630</v>
      </c>
      <c r="C2757" s="171" t="str">
        <f>IF(B2757=0,"",VLOOKUP(B2757,Computo_Presupuesto,2,FALSE))</f>
        <v>Cartel institucional</v>
      </c>
      <c r="D2757" s="166"/>
      <c r="E2757" s="167"/>
      <c r="F2757" s="165" t="s">
        <v>33</v>
      </c>
      <c r="G2757" s="173" t="str">
        <f>IF(B2757=0,"",VLOOKUP(B2757,Computo_Presupuesto,4,FALSE))</f>
        <v>gl</v>
      </c>
    </row>
    <row r="2758" spans="1:7" ht="20.100000000000001" customHeight="1" x14ac:dyDescent="0.2">
      <c r="A2758" s="164"/>
      <c r="B2758" s="165"/>
      <c r="C2758" s="171"/>
      <c r="D2758" s="166"/>
      <c r="E2758" s="167"/>
      <c r="F2758" s="171"/>
      <c r="G2758" s="174"/>
    </row>
    <row r="2759" spans="1:7" ht="20.100000000000001" customHeight="1" x14ac:dyDescent="0.2">
      <c r="A2759" s="341" t="s">
        <v>685</v>
      </c>
      <c r="B2759" s="342"/>
      <c r="C2759" s="343" t="s">
        <v>0</v>
      </c>
      <c r="D2759" s="343" t="s">
        <v>34</v>
      </c>
      <c r="E2759" s="344" t="s">
        <v>35</v>
      </c>
      <c r="F2759" s="345" t="s">
        <v>36</v>
      </c>
      <c r="G2759" s="346" t="s">
        <v>37</v>
      </c>
    </row>
    <row r="2760" spans="1:7" ht="20.100000000000001" customHeight="1" x14ac:dyDescent="0.2">
      <c r="A2760" s="175" t="s">
        <v>686</v>
      </c>
      <c r="B2760" s="176" t="s">
        <v>687</v>
      </c>
      <c r="C2760" s="343"/>
      <c r="D2760" s="343"/>
      <c r="E2760" s="344"/>
      <c r="F2760" s="345"/>
      <c r="G2760" s="346"/>
    </row>
    <row r="2761" spans="1:7" ht="20.100000000000001" customHeight="1" x14ac:dyDescent="0.2">
      <c r="A2761" s="263"/>
      <c r="B2761" s="177"/>
      <c r="C2761" s="178" t="s">
        <v>825</v>
      </c>
      <c r="D2761" s="179"/>
      <c r="E2761" s="180"/>
      <c r="F2761" s="181"/>
      <c r="G2761" s="182"/>
    </row>
    <row r="2762" spans="1:7" ht="20.100000000000001" customHeight="1" x14ac:dyDescent="0.2">
      <c r="A2762" s="264"/>
      <c r="B2762" s="183">
        <f t="shared" ref="B2762:B2773" si="336">IF(A2762=0,0,VLOOKUP(A2762,Tabla_Indices,2,FALSE))</f>
        <v>0</v>
      </c>
      <c r="C2762" s="265"/>
      <c r="D2762" s="266"/>
      <c r="E2762" s="267"/>
      <c r="F2762" s="268"/>
      <c r="G2762" s="184">
        <f>ROUND(E2762*F2762,2)</f>
        <v>0</v>
      </c>
    </row>
    <row r="2763" spans="1:7" ht="20.100000000000001" customHeight="1" x14ac:dyDescent="0.2">
      <c r="A2763" s="269"/>
      <c r="B2763" s="183">
        <f t="shared" si="336"/>
        <v>0</v>
      </c>
      <c r="C2763" s="265"/>
      <c r="D2763" s="266"/>
      <c r="E2763" s="267"/>
      <c r="F2763" s="268"/>
      <c r="G2763" s="184">
        <f t="shared" ref="G2763:G2773" si="337">ROUND(E2763*F2763,2)</f>
        <v>0</v>
      </c>
    </row>
    <row r="2764" spans="1:7" ht="20.100000000000001" customHeight="1" x14ac:dyDescent="0.2">
      <c r="A2764" s="264"/>
      <c r="B2764" s="183">
        <f t="shared" si="336"/>
        <v>0</v>
      </c>
      <c r="C2764" s="265"/>
      <c r="D2764" s="266"/>
      <c r="E2764" s="267"/>
      <c r="F2764" s="268"/>
      <c r="G2764" s="184">
        <f t="shared" si="337"/>
        <v>0</v>
      </c>
    </row>
    <row r="2765" spans="1:7" ht="20.100000000000001" customHeight="1" x14ac:dyDescent="0.2">
      <c r="A2765" s="264"/>
      <c r="B2765" s="183">
        <f t="shared" si="336"/>
        <v>0</v>
      </c>
      <c r="C2765" s="265"/>
      <c r="D2765" s="266"/>
      <c r="E2765" s="267"/>
      <c r="F2765" s="268"/>
      <c r="G2765" s="184">
        <f t="shared" si="337"/>
        <v>0</v>
      </c>
    </row>
    <row r="2766" spans="1:7" ht="20.100000000000001" customHeight="1" x14ac:dyDescent="0.2">
      <c r="A2766" s="264"/>
      <c r="B2766" s="183">
        <f t="shared" si="336"/>
        <v>0</v>
      </c>
      <c r="C2766" s="265"/>
      <c r="D2766" s="266"/>
      <c r="E2766" s="270"/>
      <c r="F2766" s="268"/>
      <c r="G2766" s="184">
        <f t="shared" si="337"/>
        <v>0</v>
      </c>
    </row>
    <row r="2767" spans="1:7" ht="20.100000000000001" customHeight="1" x14ac:dyDescent="0.2">
      <c r="A2767" s="264"/>
      <c r="B2767" s="183">
        <f t="shared" si="336"/>
        <v>0</v>
      </c>
      <c r="C2767" s="265"/>
      <c r="D2767" s="266"/>
      <c r="E2767" s="270"/>
      <c r="F2767" s="268"/>
      <c r="G2767" s="184">
        <f t="shared" si="337"/>
        <v>0</v>
      </c>
    </row>
    <row r="2768" spans="1:7" ht="20.100000000000001" customHeight="1" x14ac:dyDescent="0.2">
      <c r="A2768" s="264"/>
      <c r="B2768" s="183">
        <f t="shared" si="336"/>
        <v>0</v>
      </c>
      <c r="C2768" s="265"/>
      <c r="D2768" s="266"/>
      <c r="E2768" s="267"/>
      <c r="F2768" s="268"/>
      <c r="G2768" s="184">
        <f t="shared" si="337"/>
        <v>0</v>
      </c>
    </row>
    <row r="2769" spans="1:7" ht="20.100000000000001" customHeight="1" x14ac:dyDescent="0.2">
      <c r="A2769" s="264"/>
      <c r="B2769" s="183">
        <f t="shared" si="336"/>
        <v>0</v>
      </c>
      <c r="C2769" s="265"/>
      <c r="D2769" s="266"/>
      <c r="E2769" s="267"/>
      <c r="F2769" s="268"/>
      <c r="G2769" s="184">
        <f t="shared" si="337"/>
        <v>0</v>
      </c>
    </row>
    <row r="2770" spans="1:7" ht="20.100000000000001" customHeight="1" x14ac:dyDescent="0.2">
      <c r="A2770" s="264"/>
      <c r="B2770" s="183">
        <f t="shared" si="336"/>
        <v>0</v>
      </c>
      <c r="C2770" s="265"/>
      <c r="D2770" s="266"/>
      <c r="E2770" s="267"/>
      <c r="F2770" s="268"/>
      <c r="G2770" s="184">
        <f t="shared" si="337"/>
        <v>0</v>
      </c>
    </row>
    <row r="2771" spans="1:7" ht="20.100000000000001" customHeight="1" x14ac:dyDescent="0.2">
      <c r="A2771" s="264"/>
      <c r="B2771" s="183">
        <f t="shared" si="336"/>
        <v>0</v>
      </c>
      <c r="C2771" s="265"/>
      <c r="D2771" s="266"/>
      <c r="E2771" s="267"/>
      <c r="F2771" s="268"/>
      <c r="G2771" s="184">
        <f t="shared" si="337"/>
        <v>0</v>
      </c>
    </row>
    <row r="2772" spans="1:7" ht="20.100000000000001" customHeight="1" x14ac:dyDescent="0.2">
      <c r="A2772" s="264"/>
      <c r="B2772" s="183">
        <f t="shared" si="336"/>
        <v>0</v>
      </c>
      <c r="C2772" s="265"/>
      <c r="D2772" s="266"/>
      <c r="E2772" s="267"/>
      <c r="F2772" s="268"/>
      <c r="G2772" s="184">
        <f t="shared" si="337"/>
        <v>0</v>
      </c>
    </row>
    <row r="2773" spans="1:7" ht="20.100000000000001" customHeight="1" x14ac:dyDescent="0.2">
      <c r="A2773" s="264"/>
      <c r="B2773" s="183">
        <f t="shared" si="336"/>
        <v>0</v>
      </c>
      <c r="C2773" s="265"/>
      <c r="D2773" s="266"/>
      <c r="E2773" s="267"/>
      <c r="F2773" s="268"/>
      <c r="G2773" s="184">
        <f t="shared" si="337"/>
        <v>0</v>
      </c>
    </row>
    <row r="2774" spans="1:7" ht="20.100000000000001" customHeight="1" x14ac:dyDescent="0.2">
      <c r="A2774" s="185"/>
      <c r="B2774" s="171"/>
      <c r="C2774" s="171"/>
      <c r="D2774" s="166"/>
      <c r="E2774" s="167"/>
      <c r="F2774" s="186" t="s">
        <v>38</v>
      </c>
      <c r="G2774" s="187">
        <f>SUBTOTAL(9,G2762:G2773)</f>
        <v>0</v>
      </c>
    </row>
    <row r="2775" spans="1:7" ht="20.100000000000001" customHeight="1" x14ac:dyDescent="0.2">
      <c r="A2775" s="185"/>
      <c r="B2775" s="171"/>
      <c r="C2775" s="188" t="s">
        <v>826</v>
      </c>
      <c r="D2775" s="166"/>
      <c r="E2775" s="167"/>
      <c r="F2775" s="168"/>
      <c r="G2775" s="189"/>
    </row>
    <row r="2776" spans="1:7" ht="20.100000000000001" customHeight="1" x14ac:dyDescent="0.2">
      <c r="A2776" s="264"/>
      <c r="B2776" s="183">
        <f t="shared" ref="B2776:B2785" si="338">IF(A2776=0,0,VLOOKUP(A2776,Tabla_Indices,2,FALSE))</f>
        <v>0</v>
      </c>
      <c r="C2776" s="271"/>
      <c r="D2776" s="266"/>
      <c r="E2776" s="267"/>
      <c r="F2776" s="268"/>
      <c r="G2776" s="184">
        <f>ROUND(E2776*F2776,2)</f>
        <v>0</v>
      </c>
    </row>
    <row r="2777" spans="1:7" ht="20.100000000000001" customHeight="1" x14ac:dyDescent="0.2">
      <c r="A2777" s="264"/>
      <c r="B2777" s="183">
        <f t="shared" si="338"/>
        <v>0</v>
      </c>
      <c r="C2777" s="265"/>
      <c r="D2777" s="266"/>
      <c r="E2777" s="267"/>
      <c r="F2777" s="268"/>
      <c r="G2777" s="184">
        <f>ROUND(E2777*F2777,2)</f>
        <v>0</v>
      </c>
    </row>
    <row r="2778" spans="1:7" ht="20.100000000000001" customHeight="1" x14ac:dyDescent="0.2">
      <c r="A2778" s="264"/>
      <c r="B2778" s="183">
        <f t="shared" si="338"/>
        <v>0</v>
      </c>
      <c r="C2778" s="265"/>
      <c r="D2778" s="266"/>
      <c r="E2778" s="267"/>
      <c r="F2778" s="268"/>
      <c r="G2778" s="184">
        <f t="shared" ref="G2778:G2785" si="339">ROUND(E2778*F2778,2)</f>
        <v>0</v>
      </c>
    </row>
    <row r="2779" spans="1:7" ht="20.100000000000001" customHeight="1" x14ac:dyDescent="0.2">
      <c r="A2779" s="264"/>
      <c r="B2779" s="183">
        <f t="shared" si="338"/>
        <v>0</v>
      </c>
      <c r="C2779" s="265"/>
      <c r="D2779" s="266"/>
      <c r="E2779" s="267"/>
      <c r="F2779" s="268"/>
      <c r="G2779" s="184">
        <f t="shared" si="339"/>
        <v>0</v>
      </c>
    </row>
    <row r="2780" spans="1:7" ht="20.100000000000001" customHeight="1" x14ac:dyDescent="0.2">
      <c r="A2780" s="264"/>
      <c r="B2780" s="183">
        <f t="shared" si="338"/>
        <v>0</v>
      </c>
      <c r="C2780" s="265"/>
      <c r="D2780" s="266"/>
      <c r="E2780" s="267"/>
      <c r="F2780" s="268"/>
      <c r="G2780" s="184">
        <f t="shared" si="339"/>
        <v>0</v>
      </c>
    </row>
    <row r="2781" spans="1:7" ht="20.100000000000001" customHeight="1" x14ac:dyDescent="0.2">
      <c r="A2781" s="264"/>
      <c r="B2781" s="183">
        <f t="shared" si="338"/>
        <v>0</v>
      </c>
      <c r="C2781" s="265"/>
      <c r="D2781" s="266"/>
      <c r="E2781" s="267"/>
      <c r="F2781" s="268"/>
      <c r="G2781" s="184">
        <f t="shared" si="339"/>
        <v>0</v>
      </c>
    </row>
    <row r="2782" spans="1:7" ht="20.100000000000001" customHeight="1" x14ac:dyDescent="0.2">
      <c r="A2782" s="264"/>
      <c r="B2782" s="183">
        <f t="shared" si="338"/>
        <v>0</v>
      </c>
      <c r="C2782" s="265"/>
      <c r="D2782" s="266"/>
      <c r="E2782" s="267"/>
      <c r="F2782" s="268"/>
      <c r="G2782" s="184">
        <f t="shared" si="339"/>
        <v>0</v>
      </c>
    </row>
    <row r="2783" spans="1:7" ht="20.100000000000001" customHeight="1" x14ac:dyDescent="0.2">
      <c r="A2783" s="264"/>
      <c r="B2783" s="183">
        <f t="shared" si="338"/>
        <v>0</v>
      </c>
      <c r="C2783" s="265"/>
      <c r="D2783" s="266"/>
      <c r="E2783" s="267"/>
      <c r="F2783" s="268"/>
      <c r="G2783" s="184">
        <f t="shared" si="339"/>
        <v>0</v>
      </c>
    </row>
    <row r="2784" spans="1:7" ht="20.100000000000001" customHeight="1" x14ac:dyDescent="0.2">
      <c r="A2784" s="264"/>
      <c r="B2784" s="183">
        <f t="shared" si="338"/>
        <v>0</v>
      </c>
      <c r="C2784" s="265"/>
      <c r="D2784" s="266"/>
      <c r="E2784" s="267"/>
      <c r="F2784" s="268"/>
      <c r="G2784" s="184">
        <f t="shared" si="339"/>
        <v>0</v>
      </c>
    </row>
    <row r="2785" spans="1:7" ht="20.100000000000001" customHeight="1" x14ac:dyDescent="0.2">
      <c r="A2785" s="264"/>
      <c r="B2785" s="183">
        <f t="shared" si="338"/>
        <v>0</v>
      </c>
      <c r="C2785" s="265"/>
      <c r="D2785" s="266"/>
      <c r="E2785" s="267"/>
      <c r="F2785" s="268"/>
      <c r="G2785" s="184">
        <f t="shared" si="339"/>
        <v>0</v>
      </c>
    </row>
    <row r="2786" spans="1:7" ht="20.100000000000001" customHeight="1" x14ac:dyDescent="0.2">
      <c r="A2786" s="185"/>
      <c r="B2786" s="171"/>
      <c r="C2786" s="171"/>
      <c r="D2786" s="166"/>
      <c r="E2786" s="167"/>
      <c r="F2786" s="186" t="s">
        <v>39</v>
      </c>
      <c r="G2786" s="187">
        <f>SUBTOTAL(9,G2776:G2785)</f>
        <v>0</v>
      </c>
    </row>
    <row r="2787" spans="1:7" ht="20.100000000000001" customHeight="1" x14ac:dyDescent="0.2">
      <c r="A2787" s="185"/>
      <c r="B2787" s="171"/>
      <c r="C2787" s="188" t="s">
        <v>827</v>
      </c>
      <c r="D2787" s="166"/>
      <c r="E2787" s="167"/>
      <c r="F2787" s="171"/>
      <c r="G2787" s="189"/>
    </row>
    <row r="2788" spans="1:7" ht="20.100000000000001" customHeight="1" x14ac:dyDescent="0.2">
      <c r="A2788" s="264"/>
      <c r="B2788" s="183">
        <f t="shared" ref="B2788:B2796" si="340">IF(A2788=0,0,VLOOKUP(A2788,Tabla_Indices,2,FALSE))</f>
        <v>0</v>
      </c>
      <c r="C2788" s="265"/>
      <c r="D2788" s="266"/>
      <c r="E2788" s="267"/>
      <c r="F2788" s="272"/>
      <c r="G2788" s="190">
        <f>ROUND(E2788*F2788,2)</f>
        <v>0</v>
      </c>
    </row>
    <row r="2789" spans="1:7" ht="20.100000000000001" customHeight="1" x14ac:dyDescent="0.2">
      <c r="A2789" s="264"/>
      <c r="B2789" s="183">
        <f t="shared" si="340"/>
        <v>0</v>
      </c>
      <c r="C2789" s="271"/>
      <c r="D2789" s="266"/>
      <c r="E2789" s="267"/>
      <c r="F2789" s="268"/>
      <c r="G2789" s="190">
        <f>ROUND(E2789*F2789,2)</f>
        <v>0</v>
      </c>
    </row>
    <row r="2790" spans="1:7" ht="20.100000000000001" customHeight="1" x14ac:dyDescent="0.2">
      <c r="A2790" s="264"/>
      <c r="B2790" s="183">
        <f t="shared" si="340"/>
        <v>0</v>
      </c>
      <c r="C2790" s="273"/>
      <c r="D2790" s="266"/>
      <c r="E2790" s="267"/>
      <c r="F2790" s="268"/>
      <c r="G2790" s="190">
        <f>ROUND(E2790*F2790,2)</f>
        <v>0</v>
      </c>
    </row>
    <row r="2791" spans="1:7" ht="20.100000000000001" customHeight="1" x14ac:dyDescent="0.2">
      <c r="A2791" s="264"/>
      <c r="B2791" s="183">
        <f t="shared" si="340"/>
        <v>0</v>
      </c>
      <c r="C2791" s="273"/>
      <c r="D2791" s="266"/>
      <c r="E2791" s="267"/>
      <c r="F2791" s="268"/>
      <c r="G2791" s="190">
        <f>ROUND(E2791*F2791,2)</f>
        <v>0</v>
      </c>
    </row>
    <row r="2792" spans="1:7" ht="20.100000000000001" customHeight="1" x14ac:dyDescent="0.2">
      <c r="A2792" s="264"/>
      <c r="B2792" s="183">
        <f t="shared" si="340"/>
        <v>0</v>
      </c>
      <c r="C2792" s="273"/>
      <c r="D2792" s="266"/>
      <c r="E2792" s="267"/>
      <c r="F2792" s="268"/>
      <c r="G2792" s="190">
        <f t="shared" ref="G2792:G2796" si="341">ROUND(E2792*F2792,2)</f>
        <v>0</v>
      </c>
    </row>
    <row r="2793" spans="1:7" ht="20.100000000000001" customHeight="1" x14ac:dyDescent="0.2">
      <c r="A2793" s="264"/>
      <c r="B2793" s="183">
        <f t="shared" si="340"/>
        <v>0</v>
      </c>
      <c r="C2793" s="273"/>
      <c r="D2793" s="266"/>
      <c r="E2793" s="267"/>
      <c r="F2793" s="268"/>
      <c r="G2793" s="190">
        <f t="shared" si="341"/>
        <v>0</v>
      </c>
    </row>
    <row r="2794" spans="1:7" ht="20.100000000000001" customHeight="1" x14ac:dyDescent="0.2">
      <c r="A2794" s="264"/>
      <c r="B2794" s="183">
        <f t="shared" si="340"/>
        <v>0</v>
      </c>
      <c r="C2794" s="265"/>
      <c r="D2794" s="266"/>
      <c r="E2794" s="267"/>
      <c r="F2794" s="268"/>
      <c r="G2794" s="190">
        <f t="shared" si="341"/>
        <v>0</v>
      </c>
    </row>
    <row r="2795" spans="1:7" ht="20.100000000000001" customHeight="1" x14ac:dyDescent="0.2">
      <c r="A2795" s="264"/>
      <c r="B2795" s="183">
        <f t="shared" si="340"/>
        <v>0</v>
      </c>
      <c r="C2795" s="265"/>
      <c r="D2795" s="266"/>
      <c r="E2795" s="267"/>
      <c r="F2795" s="268"/>
      <c r="G2795" s="190">
        <f t="shared" si="341"/>
        <v>0</v>
      </c>
    </row>
    <row r="2796" spans="1:7" ht="20.100000000000001" customHeight="1" x14ac:dyDescent="0.2">
      <c r="A2796" s="264"/>
      <c r="B2796" s="183">
        <f t="shared" si="340"/>
        <v>0</v>
      </c>
      <c r="C2796" s="265"/>
      <c r="D2796" s="266"/>
      <c r="E2796" s="267"/>
      <c r="F2796" s="268"/>
      <c r="G2796" s="190">
        <f t="shared" si="341"/>
        <v>0</v>
      </c>
    </row>
    <row r="2797" spans="1:7" ht="20.100000000000001" customHeight="1" x14ac:dyDescent="0.2">
      <c r="A2797" s="191"/>
      <c r="B2797" s="166"/>
      <c r="C2797" s="171"/>
      <c r="D2797" s="166"/>
      <c r="E2797" s="167"/>
      <c r="F2797" s="186" t="s">
        <v>40</v>
      </c>
      <c r="G2797" s="187">
        <f>SUBTOTAL(9,G2788:G2796)</f>
        <v>0</v>
      </c>
    </row>
    <row r="2798" spans="1:7" ht="20.100000000000001" customHeight="1" thickBot="1" x14ac:dyDescent="0.25">
      <c r="A2798" s="192"/>
      <c r="B2798" s="193"/>
      <c r="C2798" s="194"/>
      <c r="D2798" s="193"/>
      <c r="E2798" s="195"/>
      <c r="F2798" s="196"/>
      <c r="G2798" s="197"/>
    </row>
    <row r="2799" spans="1:7" ht="20.100000000000001" customHeight="1" thickBot="1" x14ac:dyDescent="0.25">
      <c r="A2799" s="246" t="str">
        <f>B2757</f>
        <v>23-2</v>
      </c>
      <c r="B2799" s="244" t="str">
        <f>C2757</f>
        <v>Cartel institucional</v>
      </c>
      <c r="C2799" s="198"/>
      <c r="D2799" s="198" t="s">
        <v>41</v>
      </c>
      <c r="E2799" s="199"/>
      <c r="F2799" s="200" t="s">
        <v>42</v>
      </c>
      <c r="G2799" s="201">
        <f>SUBTOTAL(9,G2762:G2798)</f>
        <v>0</v>
      </c>
    </row>
    <row r="2800" spans="1:7" ht="20.100000000000001" customHeight="1" thickTop="1" thickBot="1" x14ac:dyDescent="0.25"/>
    <row r="2801" spans="1:7" ht="20.100000000000001" customHeight="1" thickTop="1" x14ac:dyDescent="0.2">
      <c r="A2801" s="338" t="s">
        <v>44</v>
      </c>
      <c r="B2801" s="339"/>
      <c r="C2801" s="339"/>
      <c r="D2801" s="339"/>
      <c r="E2801" s="339"/>
      <c r="F2801" s="339"/>
      <c r="G2801" s="340"/>
    </row>
    <row r="2802" spans="1:7" ht="20.100000000000001" customHeight="1" x14ac:dyDescent="0.2">
      <c r="A2802" s="156" t="s">
        <v>823</v>
      </c>
      <c r="B2802" s="157" t="str">
        <f>Comitente</f>
        <v>DIRECCIÓN ARQUITECTURA</v>
      </c>
      <c r="C2802" s="158"/>
      <c r="D2802" s="159"/>
      <c r="E2802" s="159"/>
      <c r="F2802" s="160"/>
      <c r="G2802" s="161"/>
    </row>
    <row r="2803" spans="1:7" ht="20.100000000000001" customHeight="1" x14ac:dyDescent="0.2">
      <c r="A2803" s="156" t="s">
        <v>824</v>
      </c>
      <c r="B2803" s="157">
        <f>Contratista</f>
        <v>0</v>
      </c>
      <c r="C2803" s="162"/>
      <c r="D2803" s="162"/>
      <c r="E2803" s="162"/>
      <c r="F2803" s="157"/>
      <c r="G2803" s="163"/>
    </row>
    <row r="2804" spans="1:7" ht="20.100000000000001" customHeight="1" x14ac:dyDescent="0.2">
      <c r="A2804" s="156" t="s">
        <v>31</v>
      </c>
      <c r="B2804" s="157" t="str">
        <f>Obra</f>
        <v>ESCUELA DE CINE</v>
      </c>
      <c r="C2804" s="162"/>
      <c r="D2804" s="162"/>
      <c r="E2804" s="162"/>
      <c r="F2804" s="157" t="s">
        <v>45</v>
      </c>
      <c r="G2804" s="163">
        <f>Fecha_Base</f>
        <v>42969</v>
      </c>
    </row>
    <row r="2805" spans="1:7" ht="20.100000000000001" customHeight="1" x14ac:dyDescent="0.2">
      <c r="A2805" s="164" t="s">
        <v>822</v>
      </c>
      <c r="B2805" s="165" t="str">
        <f>Ubicación</f>
        <v>CALLE 25 DE MAYO</v>
      </c>
      <c r="C2805" s="165"/>
      <c r="D2805" s="166"/>
      <c r="E2805" s="167"/>
      <c r="F2805" s="168"/>
      <c r="G2805" s="169"/>
    </row>
    <row r="2806" spans="1:7" ht="20.100000000000001" customHeight="1" x14ac:dyDescent="0.2">
      <c r="A2806" s="164" t="s">
        <v>46</v>
      </c>
      <c r="B2806" s="274">
        <v>24</v>
      </c>
      <c r="C2806" s="171" t="str">
        <f>IF(B2806="","",VLOOKUP(B2806,Computo_Presupuesto,2,FALSE))</f>
        <v>EQUIPAMIENTO</v>
      </c>
      <c r="D2806" s="172"/>
      <c r="E2806" s="167"/>
      <c r="F2806" s="168"/>
      <c r="G2806" s="169"/>
    </row>
    <row r="2807" spans="1:7" ht="20.100000000000001" customHeight="1" x14ac:dyDescent="0.2">
      <c r="A2807" s="164" t="s">
        <v>32</v>
      </c>
      <c r="B2807" s="250" t="s">
        <v>1631</v>
      </c>
      <c r="C2807" s="171" t="str">
        <f>IF(B2807=0,"",VLOOKUP(B2807,Computo_Presupuesto,2,FALSE))</f>
        <v>Bancos</v>
      </c>
      <c r="D2807" s="166"/>
      <c r="E2807" s="167"/>
      <c r="F2807" s="165" t="s">
        <v>33</v>
      </c>
      <c r="G2807" s="173" t="str">
        <f>IF(B2807=0,"",VLOOKUP(B2807,Computo_Presupuesto,4,FALSE))</f>
        <v>u</v>
      </c>
    </row>
    <row r="2808" spans="1:7" ht="20.100000000000001" customHeight="1" x14ac:dyDescent="0.2">
      <c r="A2808" s="164"/>
      <c r="B2808" s="165"/>
      <c r="C2808" s="171"/>
      <c r="D2808" s="166"/>
      <c r="E2808" s="167"/>
      <c r="F2808" s="171"/>
      <c r="G2808" s="174"/>
    </row>
    <row r="2809" spans="1:7" ht="20.100000000000001" customHeight="1" x14ac:dyDescent="0.2">
      <c r="A2809" s="341" t="s">
        <v>685</v>
      </c>
      <c r="B2809" s="342"/>
      <c r="C2809" s="343" t="s">
        <v>0</v>
      </c>
      <c r="D2809" s="343" t="s">
        <v>34</v>
      </c>
      <c r="E2809" s="344" t="s">
        <v>35</v>
      </c>
      <c r="F2809" s="345" t="s">
        <v>36</v>
      </c>
      <c r="G2809" s="346" t="s">
        <v>37</v>
      </c>
    </row>
    <row r="2810" spans="1:7" ht="20.100000000000001" customHeight="1" x14ac:dyDescent="0.2">
      <c r="A2810" s="175" t="s">
        <v>686</v>
      </c>
      <c r="B2810" s="176" t="s">
        <v>687</v>
      </c>
      <c r="C2810" s="343"/>
      <c r="D2810" s="343"/>
      <c r="E2810" s="344"/>
      <c r="F2810" s="345"/>
      <c r="G2810" s="346"/>
    </row>
    <row r="2811" spans="1:7" ht="20.100000000000001" customHeight="1" x14ac:dyDescent="0.2">
      <c r="A2811" s="263"/>
      <c r="B2811" s="177"/>
      <c r="C2811" s="178" t="s">
        <v>825</v>
      </c>
      <c r="D2811" s="179"/>
      <c r="E2811" s="180"/>
      <c r="F2811" s="181"/>
      <c r="G2811" s="182"/>
    </row>
    <row r="2812" spans="1:7" ht="20.100000000000001" customHeight="1" x14ac:dyDescent="0.2">
      <c r="A2812" s="264"/>
      <c r="B2812" s="183">
        <f t="shared" ref="B2812:B2823" si="342">IF(A2812=0,0,VLOOKUP(A2812,Tabla_Indices,2,FALSE))</f>
        <v>0</v>
      </c>
      <c r="C2812" s="265"/>
      <c r="D2812" s="266"/>
      <c r="E2812" s="267"/>
      <c r="F2812" s="268"/>
      <c r="G2812" s="184">
        <f>ROUND(E2812*F2812,2)</f>
        <v>0</v>
      </c>
    </row>
    <row r="2813" spans="1:7" ht="20.100000000000001" customHeight="1" x14ac:dyDescent="0.2">
      <c r="A2813" s="269"/>
      <c r="B2813" s="183">
        <f t="shared" si="342"/>
        <v>0</v>
      </c>
      <c r="C2813" s="265"/>
      <c r="D2813" s="266"/>
      <c r="E2813" s="267"/>
      <c r="F2813" s="268"/>
      <c r="G2813" s="184">
        <f t="shared" ref="G2813:G2823" si="343">ROUND(E2813*F2813,2)</f>
        <v>0</v>
      </c>
    </row>
    <row r="2814" spans="1:7" ht="20.100000000000001" customHeight="1" x14ac:dyDescent="0.2">
      <c r="A2814" s="264"/>
      <c r="B2814" s="183">
        <f t="shared" si="342"/>
        <v>0</v>
      </c>
      <c r="C2814" s="265"/>
      <c r="D2814" s="266"/>
      <c r="E2814" s="267"/>
      <c r="F2814" s="268"/>
      <c r="G2814" s="184">
        <f t="shared" si="343"/>
        <v>0</v>
      </c>
    </row>
    <row r="2815" spans="1:7" ht="20.100000000000001" customHeight="1" x14ac:dyDescent="0.2">
      <c r="A2815" s="264"/>
      <c r="B2815" s="183">
        <f t="shared" si="342"/>
        <v>0</v>
      </c>
      <c r="C2815" s="265"/>
      <c r="D2815" s="266"/>
      <c r="E2815" s="267"/>
      <c r="F2815" s="268"/>
      <c r="G2815" s="184">
        <f t="shared" si="343"/>
        <v>0</v>
      </c>
    </row>
    <row r="2816" spans="1:7" ht="20.100000000000001" customHeight="1" x14ac:dyDescent="0.2">
      <c r="A2816" s="264"/>
      <c r="B2816" s="183">
        <f t="shared" si="342"/>
        <v>0</v>
      </c>
      <c r="C2816" s="265"/>
      <c r="D2816" s="266"/>
      <c r="E2816" s="270"/>
      <c r="F2816" s="268"/>
      <c r="G2816" s="184">
        <f t="shared" si="343"/>
        <v>0</v>
      </c>
    </row>
    <row r="2817" spans="1:7" ht="20.100000000000001" customHeight="1" x14ac:dyDescent="0.2">
      <c r="A2817" s="264"/>
      <c r="B2817" s="183">
        <f t="shared" si="342"/>
        <v>0</v>
      </c>
      <c r="C2817" s="265"/>
      <c r="D2817" s="266"/>
      <c r="E2817" s="270"/>
      <c r="F2817" s="268"/>
      <c r="G2817" s="184">
        <f t="shared" si="343"/>
        <v>0</v>
      </c>
    </row>
    <row r="2818" spans="1:7" ht="20.100000000000001" customHeight="1" x14ac:dyDescent="0.2">
      <c r="A2818" s="264"/>
      <c r="B2818" s="183">
        <f t="shared" si="342"/>
        <v>0</v>
      </c>
      <c r="C2818" s="265"/>
      <c r="D2818" s="266"/>
      <c r="E2818" s="267"/>
      <c r="F2818" s="268"/>
      <c r="G2818" s="184">
        <f t="shared" si="343"/>
        <v>0</v>
      </c>
    </row>
    <row r="2819" spans="1:7" ht="20.100000000000001" customHeight="1" x14ac:dyDescent="0.2">
      <c r="A2819" s="264"/>
      <c r="B2819" s="183">
        <f t="shared" si="342"/>
        <v>0</v>
      </c>
      <c r="C2819" s="265"/>
      <c r="D2819" s="266"/>
      <c r="E2819" s="267"/>
      <c r="F2819" s="268"/>
      <c r="G2819" s="184">
        <f t="shared" si="343"/>
        <v>0</v>
      </c>
    </row>
    <row r="2820" spans="1:7" ht="20.100000000000001" customHeight="1" x14ac:dyDescent="0.2">
      <c r="A2820" s="264"/>
      <c r="B2820" s="183">
        <f t="shared" si="342"/>
        <v>0</v>
      </c>
      <c r="C2820" s="265"/>
      <c r="D2820" s="266"/>
      <c r="E2820" s="267"/>
      <c r="F2820" s="268"/>
      <c r="G2820" s="184">
        <f t="shared" si="343"/>
        <v>0</v>
      </c>
    </row>
    <row r="2821" spans="1:7" ht="20.100000000000001" customHeight="1" x14ac:dyDescent="0.2">
      <c r="A2821" s="264"/>
      <c r="B2821" s="183">
        <f t="shared" si="342"/>
        <v>0</v>
      </c>
      <c r="C2821" s="265"/>
      <c r="D2821" s="266"/>
      <c r="E2821" s="267"/>
      <c r="F2821" s="268"/>
      <c r="G2821" s="184">
        <f t="shared" si="343"/>
        <v>0</v>
      </c>
    </row>
    <row r="2822" spans="1:7" ht="20.100000000000001" customHeight="1" x14ac:dyDescent="0.2">
      <c r="A2822" s="264"/>
      <c r="B2822" s="183">
        <f t="shared" si="342"/>
        <v>0</v>
      </c>
      <c r="C2822" s="265"/>
      <c r="D2822" s="266"/>
      <c r="E2822" s="267"/>
      <c r="F2822" s="268"/>
      <c r="G2822" s="184">
        <f t="shared" si="343"/>
        <v>0</v>
      </c>
    </row>
    <row r="2823" spans="1:7" ht="20.100000000000001" customHeight="1" x14ac:dyDescent="0.2">
      <c r="A2823" s="264"/>
      <c r="B2823" s="183">
        <f t="shared" si="342"/>
        <v>0</v>
      </c>
      <c r="C2823" s="265"/>
      <c r="D2823" s="266"/>
      <c r="E2823" s="267"/>
      <c r="F2823" s="268"/>
      <c r="G2823" s="184">
        <f t="shared" si="343"/>
        <v>0</v>
      </c>
    </row>
    <row r="2824" spans="1:7" ht="20.100000000000001" customHeight="1" x14ac:dyDescent="0.2">
      <c r="A2824" s="185"/>
      <c r="B2824" s="171"/>
      <c r="C2824" s="171"/>
      <c r="D2824" s="166"/>
      <c r="E2824" s="167"/>
      <c r="F2824" s="186" t="s">
        <v>38</v>
      </c>
      <c r="G2824" s="187">
        <f>SUBTOTAL(9,G2812:G2823)</f>
        <v>0</v>
      </c>
    </row>
    <row r="2825" spans="1:7" ht="20.100000000000001" customHeight="1" x14ac:dyDescent="0.2">
      <c r="A2825" s="185"/>
      <c r="B2825" s="171"/>
      <c r="C2825" s="188" t="s">
        <v>826</v>
      </c>
      <c r="D2825" s="166"/>
      <c r="E2825" s="167"/>
      <c r="F2825" s="168"/>
      <c r="G2825" s="189"/>
    </row>
    <row r="2826" spans="1:7" ht="20.100000000000001" customHeight="1" x14ac:dyDescent="0.2">
      <c r="A2826" s="264"/>
      <c r="B2826" s="183">
        <f t="shared" ref="B2826:B2835" si="344">IF(A2826=0,0,VLOOKUP(A2826,Tabla_Indices,2,FALSE))</f>
        <v>0</v>
      </c>
      <c r="C2826" s="271"/>
      <c r="D2826" s="266"/>
      <c r="E2826" s="267"/>
      <c r="F2826" s="268"/>
      <c r="G2826" s="184">
        <f>ROUND(E2826*F2826,2)</f>
        <v>0</v>
      </c>
    </row>
    <row r="2827" spans="1:7" ht="20.100000000000001" customHeight="1" x14ac:dyDescent="0.2">
      <c r="A2827" s="264"/>
      <c r="B2827" s="183">
        <f t="shared" si="344"/>
        <v>0</v>
      </c>
      <c r="C2827" s="265"/>
      <c r="D2827" s="266"/>
      <c r="E2827" s="267"/>
      <c r="F2827" s="268"/>
      <c r="G2827" s="184">
        <f>ROUND(E2827*F2827,2)</f>
        <v>0</v>
      </c>
    </row>
    <row r="2828" spans="1:7" ht="20.100000000000001" customHeight="1" x14ac:dyDescent="0.2">
      <c r="A2828" s="264"/>
      <c r="B2828" s="183">
        <f t="shared" si="344"/>
        <v>0</v>
      </c>
      <c r="C2828" s="265"/>
      <c r="D2828" s="266"/>
      <c r="E2828" s="267"/>
      <c r="F2828" s="268"/>
      <c r="G2828" s="184">
        <f t="shared" ref="G2828:G2835" si="345">ROUND(E2828*F2828,2)</f>
        <v>0</v>
      </c>
    </row>
    <row r="2829" spans="1:7" ht="20.100000000000001" customHeight="1" x14ac:dyDescent="0.2">
      <c r="A2829" s="264"/>
      <c r="B2829" s="183">
        <f t="shared" si="344"/>
        <v>0</v>
      </c>
      <c r="C2829" s="265"/>
      <c r="D2829" s="266"/>
      <c r="E2829" s="267"/>
      <c r="F2829" s="268"/>
      <c r="G2829" s="184">
        <f t="shared" si="345"/>
        <v>0</v>
      </c>
    </row>
    <row r="2830" spans="1:7" ht="20.100000000000001" customHeight="1" x14ac:dyDescent="0.2">
      <c r="A2830" s="264"/>
      <c r="B2830" s="183">
        <f t="shared" si="344"/>
        <v>0</v>
      </c>
      <c r="C2830" s="265"/>
      <c r="D2830" s="266"/>
      <c r="E2830" s="267"/>
      <c r="F2830" s="268"/>
      <c r="G2830" s="184">
        <f t="shared" si="345"/>
        <v>0</v>
      </c>
    </row>
    <row r="2831" spans="1:7" ht="20.100000000000001" customHeight="1" x14ac:dyDescent="0.2">
      <c r="A2831" s="264"/>
      <c r="B2831" s="183">
        <f t="shared" si="344"/>
        <v>0</v>
      </c>
      <c r="C2831" s="265"/>
      <c r="D2831" s="266"/>
      <c r="E2831" s="267"/>
      <c r="F2831" s="268"/>
      <c r="G2831" s="184">
        <f t="shared" si="345"/>
        <v>0</v>
      </c>
    </row>
    <row r="2832" spans="1:7" ht="20.100000000000001" customHeight="1" x14ac:dyDescent="0.2">
      <c r="A2832" s="264"/>
      <c r="B2832" s="183">
        <f t="shared" si="344"/>
        <v>0</v>
      </c>
      <c r="C2832" s="265"/>
      <c r="D2832" s="266"/>
      <c r="E2832" s="267"/>
      <c r="F2832" s="268"/>
      <c r="G2832" s="184">
        <f t="shared" si="345"/>
        <v>0</v>
      </c>
    </row>
    <row r="2833" spans="1:7" ht="20.100000000000001" customHeight="1" x14ac:dyDescent="0.2">
      <c r="A2833" s="264"/>
      <c r="B2833" s="183">
        <f t="shared" si="344"/>
        <v>0</v>
      </c>
      <c r="C2833" s="265"/>
      <c r="D2833" s="266"/>
      <c r="E2833" s="267"/>
      <c r="F2833" s="268"/>
      <c r="G2833" s="184">
        <f t="shared" si="345"/>
        <v>0</v>
      </c>
    </row>
    <row r="2834" spans="1:7" ht="20.100000000000001" customHeight="1" x14ac:dyDescent="0.2">
      <c r="A2834" s="264"/>
      <c r="B2834" s="183">
        <f t="shared" si="344"/>
        <v>0</v>
      </c>
      <c r="C2834" s="265"/>
      <c r="D2834" s="266"/>
      <c r="E2834" s="267"/>
      <c r="F2834" s="268"/>
      <c r="G2834" s="184">
        <f t="shared" si="345"/>
        <v>0</v>
      </c>
    </row>
    <row r="2835" spans="1:7" ht="20.100000000000001" customHeight="1" x14ac:dyDescent="0.2">
      <c r="A2835" s="264"/>
      <c r="B2835" s="183">
        <f t="shared" si="344"/>
        <v>0</v>
      </c>
      <c r="C2835" s="265"/>
      <c r="D2835" s="266"/>
      <c r="E2835" s="267"/>
      <c r="F2835" s="268"/>
      <c r="G2835" s="184">
        <f t="shared" si="345"/>
        <v>0</v>
      </c>
    </row>
    <row r="2836" spans="1:7" ht="20.100000000000001" customHeight="1" x14ac:dyDescent="0.2">
      <c r="A2836" s="185"/>
      <c r="B2836" s="171"/>
      <c r="C2836" s="171"/>
      <c r="D2836" s="166"/>
      <c r="E2836" s="167"/>
      <c r="F2836" s="186" t="s">
        <v>39</v>
      </c>
      <c r="G2836" s="187">
        <f>SUBTOTAL(9,G2826:G2835)</f>
        <v>0</v>
      </c>
    </row>
    <row r="2837" spans="1:7" ht="20.100000000000001" customHeight="1" x14ac:dyDescent="0.2">
      <c r="A2837" s="185"/>
      <c r="B2837" s="171"/>
      <c r="C2837" s="188" t="s">
        <v>827</v>
      </c>
      <c r="D2837" s="166"/>
      <c r="E2837" s="167"/>
      <c r="F2837" s="171"/>
      <c r="G2837" s="189"/>
    </row>
    <row r="2838" spans="1:7" ht="20.100000000000001" customHeight="1" x14ac:dyDescent="0.2">
      <c r="A2838" s="264"/>
      <c r="B2838" s="183">
        <f t="shared" ref="B2838:B2846" si="346">IF(A2838=0,0,VLOOKUP(A2838,Tabla_Indices,2,FALSE))</f>
        <v>0</v>
      </c>
      <c r="C2838" s="265"/>
      <c r="D2838" s="266"/>
      <c r="E2838" s="267"/>
      <c r="F2838" s="272"/>
      <c r="G2838" s="190">
        <f>ROUND(E2838*F2838,2)</f>
        <v>0</v>
      </c>
    </row>
    <row r="2839" spans="1:7" ht="20.100000000000001" customHeight="1" x14ac:dyDescent="0.2">
      <c r="A2839" s="264"/>
      <c r="B2839" s="183">
        <f t="shared" si="346"/>
        <v>0</v>
      </c>
      <c r="C2839" s="271"/>
      <c r="D2839" s="266"/>
      <c r="E2839" s="267"/>
      <c r="F2839" s="268"/>
      <c r="G2839" s="190">
        <f>ROUND(E2839*F2839,2)</f>
        <v>0</v>
      </c>
    </row>
    <row r="2840" spans="1:7" ht="20.100000000000001" customHeight="1" x14ac:dyDescent="0.2">
      <c r="A2840" s="264"/>
      <c r="B2840" s="183">
        <f t="shared" si="346"/>
        <v>0</v>
      </c>
      <c r="C2840" s="273"/>
      <c r="D2840" s="266"/>
      <c r="E2840" s="267"/>
      <c r="F2840" s="268"/>
      <c r="G2840" s="190">
        <f>ROUND(E2840*F2840,2)</f>
        <v>0</v>
      </c>
    </row>
    <row r="2841" spans="1:7" ht="20.100000000000001" customHeight="1" x14ac:dyDescent="0.2">
      <c r="A2841" s="264"/>
      <c r="B2841" s="183">
        <f t="shared" si="346"/>
        <v>0</v>
      </c>
      <c r="C2841" s="273"/>
      <c r="D2841" s="266"/>
      <c r="E2841" s="267"/>
      <c r="F2841" s="268"/>
      <c r="G2841" s="190">
        <f>ROUND(E2841*F2841,2)</f>
        <v>0</v>
      </c>
    </row>
    <row r="2842" spans="1:7" ht="20.100000000000001" customHeight="1" x14ac:dyDescent="0.2">
      <c r="A2842" s="264"/>
      <c r="B2842" s="183">
        <f t="shared" si="346"/>
        <v>0</v>
      </c>
      <c r="C2842" s="273"/>
      <c r="D2842" s="266"/>
      <c r="E2842" s="267"/>
      <c r="F2842" s="268"/>
      <c r="G2842" s="190">
        <f t="shared" ref="G2842:G2846" si="347">ROUND(E2842*F2842,2)</f>
        <v>0</v>
      </c>
    </row>
    <row r="2843" spans="1:7" ht="20.100000000000001" customHeight="1" x14ac:dyDescent="0.2">
      <c r="A2843" s="264"/>
      <c r="B2843" s="183">
        <f t="shared" si="346"/>
        <v>0</v>
      </c>
      <c r="C2843" s="273"/>
      <c r="D2843" s="266"/>
      <c r="E2843" s="267"/>
      <c r="F2843" s="268"/>
      <c r="G2843" s="190">
        <f t="shared" si="347"/>
        <v>0</v>
      </c>
    </row>
    <row r="2844" spans="1:7" ht="20.100000000000001" customHeight="1" x14ac:dyDescent="0.2">
      <c r="A2844" s="264"/>
      <c r="B2844" s="183">
        <f t="shared" si="346"/>
        <v>0</v>
      </c>
      <c r="C2844" s="265"/>
      <c r="D2844" s="266"/>
      <c r="E2844" s="267"/>
      <c r="F2844" s="268"/>
      <c r="G2844" s="190">
        <f t="shared" si="347"/>
        <v>0</v>
      </c>
    </row>
    <row r="2845" spans="1:7" ht="20.100000000000001" customHeight="1" x14ac:dyDescent="0.2">
      <c r="A2845" s="264"/>
      <c r="B2845" s="183">
        <f t="shared" si="346"/>
        <v>0</v>
      </c>
      <c r="C2845" s="265"/>
      <c r="D2845" s="266"/>
      <c r="E2845" s="267"/>
      <c r="F2845" s="268"/>
      <c r="G2845" s="190">
        <f t="shared" si="347"/>
        <v>0</v>
      </c>
    </row>
    <row r="2846" spans="1:7" ht="20.100000000000001" customHeight="1" x14ac:dyDescent="0.2">
      <c r="A2846" s="264"/>
      <c r="B2846" s="183">
        <f t="shared" si="346"/>
        <v>0</v>
      </c>
      <c r="C2846" s="265"/>
      <c r="D2846" s="266"/>
      <c r="E2846" s="267"/>
      <c r="F2846" s="268"/>
      <c r="G2846" s="190">
        <f t="shared" si="347"/>
        <v>0</v>
      </c>
    </row>
    <row r="2847" spans="1:7" ht="20.100000000000001" customHeight="1" x14ac:dyDescent="0.2">
      <c r="A2847" s="191"/>
      <c r="B2847" s="166"/>
      <c r="C2847" s="171"/>
      <c r="D2847" s="166"/>
      <c r="E2847" s="167"/>
      <c r="F2847" s="186" t="s">
        <v>40</v>
      </c>
      <c r="G2847" s="187">
        <f>SUBTOTAL(9,G2838:G2846)</f>
        <v>0</v>
      </c>
    </row>
    <row r="2848" spans="1:7" ht="20.100000000000001" customHeight="1" thickBot="1" x14ac:dyDescent="0.25">
      <c r="A2848" s="192"/>
      <c r="B2848" s="193"/>
      <c r="C2848" s="194"/>
      <c r="D2848" s="193"/>
      <c r="E2848" s="195"/>
      <c r="F2848" s="196"/>
      <c r="G2848" s="197"/>
    </row>
    <row r="2849" spans="1:7" ht="20.100000000000001" customHeight="1" thickBot="1" x14ac:dyDescent="0.25">
      <c r="A2849" s="246" t="str">
        <f>B2807</f>
        <v>24-1</v>
      </c>
      <c r="B2849" s="244" t="str">
        <f>C2807</f>
        <v>Bancos</v>
      </c>
      <c r="C2849" s="198"/>
      <c r="D2849" s="198" t="s">
        <v>41</v>
      </c>
      <c r="E2849" s="199"/>
      <c r="F2849" s="200" t="s">
        <v>42</v>
      </c>
      <c r="G2849" s="201">
        <f>SUBTOTAL(9,G2812:G2848)</f>
        <v>0</v>
      </c>
    </row>
    <row r="2850" spans="1:7" ht="20.100000000000001" customHeight="1" thickTop="1" thickBot="1" x14ac:dyDescent="0.25"/>
    <row r="2851" spans="1:7" ht="20.100000000000001" customHeight="1" thickTop="1" x14ac:dyDescent="0.2">
      <c r="A2851" s="338" t="s">
        <v>44</v>
      </c>
      <c r="B2851" s="339"/>
      <c r="C2851" s="339"/>
      <c r="D2851" s="339"/>
      <c r="E2851" s="339"/>
      <c r="F2851" s="339"/>
      <c r="G2851" s="340"/>
    </row>
    <row r="2852" spans="1:7" ht="20.100000000000001" customHeight="1" x14ac:dyDescent="0.2">
      <c r="A2852" s="156" t="s">
        <v>823</v>
      </c>
      <c r="B2852" s="157" t="str">
        <f>Comitente</f>
        <v>DIRECCIÓN ARQUITECTURA</v>
      </c>
      <c r="C2852" s="158"/>
      <c r="D2852" s="159"/>
      <c r="E2852" s="159"/>
      <c r="F2852" s="160"/>
      <c r="G2852" s="161"/>
    </row>
    <row r="2853" spans="1:7" ht="20.100000000000001" customHeight="1" x14ac:dyDescent="0.2">
      <c r="A2853" s="156" t="s">
        <v>824</v>
      </c>
      <c r="B2853" s="157">
        <f>Contratista</f>
        <v>0</v>
      </c>
      <c r="C2853" s="162"/>
      <c r="D2853" s="162"/>
      <c r="E2853" s="162"/>
      <c r="F2853" s="157"/>
      <c r="G2853" s="163"/>
    </row>
    <row r="2854" spans="1:7" ht="20.100000000000001" customHeight="1" x14ac:dyDescent="0.2">
      <c r="A2854" s="156" t="s">
        <v>31</v>
      </c>
      <c r="B2854" s="157" t="str">
        <f>Obra</f>
        <v>ESCUELA DE CINE</v>
      </c>
      <c r="C2854" s="162"/>
      <c r="D2854" s="162"/>
      <c r="E2854" s="162"/>
      <c r="F2854" s="157" t="s">
        <v>45</v>
      </c>
      <c r="G2854" s="163">
        <f>Fecha_Base</f>
        <v>42969</v>
      </c>
    </row>
    <row r="2855" spans="1:7" ht="20.100000000000001" customHeight="1" x14ac:dyDescent="0.2">
      <c r="A2855" s="164" t="s">
        <v>822</v>
      </c>
      <c r="B2855" s="165" t="str">
        <f>Ubicación</f>
        <v>CALLE 25 DE MAYO</v>
      </c>
      <c r="C2855" s="165"/>
      <c r="D2855" s="166"/>
      <c r="E2855" s="167"/>
      <c r="F2855" s="168"/>
      <c r="G2855" s="169"/>
    </row>
    <row r="2856" spans="1:7" ht="20.100000000000001" customHeight="1" x14ac:dyDescent="0.2">
      <c r="A2856" s="164" t="s">
        <v>46</v>
      </c>
      <c r="B2856" s="274">
        <v>24</v>
      </c>
      <c r="C2856" s="171" t="str">
        <f>IF(B2856="","",VLOOKUP(B2856,Computo_Presupuesto,2,FALSE))</f>
        <v>EQUIPAMIENTO</v>
      </c>
      <c r="D2856" s="172"/>
      <c r="E2856" s="167"/>
      <c r="F2856" s="168"/>
      <c r="G2856" s="169"/>
    </row>
    <row r="2857" spans="1:7" ht="20.100000000000001" customHeight="1" x14ac:dyDescent="0.2">
      <c r="A2857" s="164" t="s">
        <v>32</v>
      </c>
      <c r="B2857" s="250" t="s">
        <v>1632</v>
      </c>
      <c r="C2857" s="171" t="str">
        <f>IF(B2857=0,"",VLOOKUP(B2857,Computo_Presupuesto,2,FALSE))</f>
        <v>Postes de hormigón armado</v>
      </c>
      <c r="D2857" s="166"/>
      <c r="E2857" s="167"/>
      <c r="F2857" s="165" t="s">
        <v>33</v>
      </c>
      <c r="G2857" s="173" t="str">
        <f>IF(B2857=0,"",VLOOKUP(B2857,Computo_Presupuesto,4,FALSE))</f>
        <v>gl</v>
      </c>
    </row>
    <row r="2858" spans="1:7" ht="20.100000000000001" customHeight="1" x14ac:dyDescent="0.2">
      <c r="A2858" s="164"/>
      <c r="B2858" s="165"/>
      <c r="C2858" s="171"/>
      <c r="D2858" s="166"/>
      <c r="E2858" s="167"/>
      <c r="F2858" s="171"/>
      <c r="G2858" s="174"/>
    </row>
    <row r="2859" spans="1:7" ht="20.100000000000001" customHeight="1" x14ac:dyDescent="0.2">
      <c r="A2859" s="341" t="s">
        <v>685</v>
      </c>
      <c r="B2859" s="342"/>
      <c r="C2859" s="343" t="s">
        <v>0</v>
      </c>
      <c r="D2859" s="343" t="s">
        <v>34</v>
      </c>
      <c r="E2859" s="344" t="s">
        <v>35</v>
      </c>
      <c r="F2859" s="345" t="s">
        <v>36</v>
      </c>
      <c r="G2859" s="346" t="s">
        <v>37</v>
      </c>
    </row>
    <row r="2860" spans="1:7" ht="20.100000000000001" customHeight="1" x14ac:dyDescent="0.2">
      <c r="A2860" s="175" t="s">
        <v>686</v>
      </c>
      <c r="B2860" s="176" t="s">
        <v>687</v>
      </c>
      <c r="C2860" s="343"/>
      <c r="D2860" s="343"/>
      <c r="E2860" s="344"/>
      <c r="F2860" s="345"/>
      <c r="G2860" s="346"/>
    </row>
    <row r="2861" spans="1:7" ht="20.100000000000001" customHeight="1" x14ac:dyDescent="0.2">
      <c r="A2861" s="289"/>
      <c r="B2861" s="177"/>
      <c r="C2861" s="178" t="s">
        <v>825</v>
      </c>
      <c r="D2861" s="179"/>
      <c r="E2861" s="180"/>
      <c r="F2861" s="181"/>
      <c r="G2861" s="182"/>
    </row>
    <row r="2862" spans="1:7" ht="20.100000000000001" customHeight="1" x14ac:dyDescent="0.2">
      <c r="A2862" s="264"/>
      <c r="B2862" s="183">
        <f t="shared" ref="B2862:B2873" si="348">IF(A2862=0,0,VLOOKUP(A2862,Tabla_Indices,2,FALSE))</f>
        <v>0</v>
      </c>
      <c r="C2862" s="265"/>
      <c r="D2862" s="266"/>
      <c r="E2862" s="267"/>
      <c r="F2862" s="268"/>
      <c r="G2862" s="184">
        <f>ROUND(E2862*F2862,2)</f>
        <v>0</v>
      </c>
    </row>
    <row r="2863" spans="1:7" ht="20.100000000000001" customHeight="1" x14ac:dyDescent="0.2">
      <c r="A2863" s="269"/>
      <c r="B2863" s="183">
        <f t="shared" si="348"/>
        <v>0</v>
      </c>
      <c r="C2863" s="265"/>
      <c r="D2863" s="266"/>
      <c r="E2863" s="267"/>
      <c r="F2863" s="268"/>
      <c r="G2863" s="184">
        <f t="shared" ref="G2863:G2873" si="349">ROUND(E2863*F2863,2)</f>
        <v>0</v>
      </c>
    </row>
    <row r="2864" spans="1:7" ht="20.100000000000001" customHeight="1" x14ac:dyDescent="0.2">
      <c r="A2864" s="264"/>
      <c r="B2864" s="183">
        <f t="shared" si="348"/>
        <v>0</v>
      </c>
      <c r="C2864" s="265"/>
      <c r="D2864" s="266"/>
      <c r="E2864" s="267"/>
      <c r="F2864" s="268"/>
      <c r="G2864" s="184">
        <f t="shared" si="349"/>
        <v>0</v>
      </c>
    </row>
    <row r="2865" spans="1:7" ht="20.100000000000001" customHeight="1" x14ac:dyDescent="0.2">
      <c r="A2865" s="264"/>
      <c r="B2865" s="183">
        <f t="shared" si="348"/>
        <v>0</v>
      </c>
      <c r="C2865" s="265"/>
      <c r="D2865" s="266"/>
      <c r="E2865" s="267"/>
      <c r="F2865" s="268"/>
      <c r="G2865" s="184">
        <f t="shared" si="349"/>
        <v>0</v>
      </c>
    </row>
    <row r="2866" spans="1:7" ht="20.100000000000001" customHeight="1" x14ac:dyDescent="0.2">
      <c r="A2866" s="264"/>
      <c r="B2866" s="183">
        <f t="shared" si="348"/>
        <v>0</v>
      </c>
      <c r="C2866" s="265"/>
      <c r="D2866" s="266"/>
      <c r="E2866" s="270"/>
      <c r="F2866" s="268"/>
      <c r="G2866" s="184">
        <f t="shared" si="349"/>
        <v>0</v>
      </c>
    </row>
    <row r="2867" spans="1:7" ht="20.100000000000001" customHeight="1" x14ac:dyDescent="0.2">
      <c r="A2867" s="264"/>
      <c r="B2867" s="183">
        <f t="shared" si="348"/>
        <v>0</v>
      </c>
      <c r="C2867" s="265"/>
      <c r="D2867" s="266"/>
      <c r="E2867" s="270"/>
      <c r="F2867" s="268"/>
      <c r="G2867" s="184">
        <f t="shared" si="349"/>
        <v>0</v>
      </c>
    </row>
    <row r="2868" spans="1:7" ht="20.100000000000001" customHeight="1" x14ac:dyDescent="0.2">
      <c r="A2868" s="264"/>
      <c r="B2868" s="183">
        <f t="shared" si="348"/>
        <v>0</v>
      </c>
      <c r="C2868" s="265"/>
      <c r="D2868" s="266"/>
      <c r="E2868" s="267"/>
      <c r="F2868" s="268"/>
      <c r="G2868" s="184">
        <f t="shared" si="349"/>
        <v>0</v>
      </c>
    </row>
    <row r="2869" spans="1:7" ht="20.100000000000001" customHeight="1" x14ac:dyDescent="0.2">
      <c r="A2869" s="264"/>
      <c r="B2869" s="183">
        <f t="shared" si="348"/>
        <v>0</v>
      </c>
      <c r="C2869" s="265"/>
      <c r="D2869" s="266"/>
      <c r="E2869" s="267"/>
      <c r="F2869" s="268"/>
      <c r="G2869" s="184">
        <f t="shared" si="349"/>
        <v>0</v>
      </c>
    </row>
    <row r="2870" spans="1:7" ht="20.100000000000001" customHeight="1" x14ac:dyDescent="0.2">
      <c r="A2870" s="264"/>
      <c r="B2870" s="183">
        <f t="shared" si="348"/>
        <v>0</v>
      </c>
      <c r="C2870" s="265"/>
      <c r="D2870" s="266"/>
      <c r="E2870" s="267"/>
      <c r="F2870" s="268"/>
      <c r="G2870" s="184">
        <f t="shared" si="349"/>
        <v>0</v>
      </c>
    </row>
    <row r="2871" spans="1:7" ht="20.100000000000001" customHeight="1" x14ac:dyDescent="0.2">
      <c r="A2871" s="264"/>
      <c r="B2871" s="183">
        <f t="shared" si="348"/>
        <v>0</v>
      </c>
      <c r="C2871" s="265"/>
      <c r="D2871" s="266"/>
      <c r="E2871" s="267"/>
      <c r="F2871" s="268"/>
      <c r="G2871" s="184">
        <f t="shared" si="349"/>
        <v>0</v>
      </c>
    </row>
    <row r="2872" spans="1:7" ht="20.100000000000001" customHeight="1" x14ac:dyDescent="0.2">
      <c r="A2872" s="264"/>
      <c r="B2872" s="183">
        <f t="shared" si="348"/>
        <v>0</v>
      </c>
      <c r="C2872" s="265"/>
      <c r="D2872" s="266"/>
      <c r="E2872" s="267"/>
      <c r="F2872" s="268"/>
      <c r="G2872" s="184">
        <f t="shared" si="349"/>
        <v>0</v>
      </c>
    </row>
    <row r="2873" spans="1:7" ht="20.100000000000001" customHeight="1" x14ac:dyDescent="0.2">
      <c r="A2873" s="264"/>
      <c r="B2873" s="183">
        <f t="shared" si="348"/>
        <v>0</v>
      </c>
      <c r="C2873" s="265"/>
      <c r="D2873" s="266"/>
      <c r="E2873" s="267"/>
      <c r="F2873" s="268"/>
      <c r="G2873" s="184">
        <f t="shared" si="349"/>
        <v>0</v>
      </c>
    </row>
    <row r="2874" spans="1:7" ht="20.100000000000001" customHeight="1" x14ac:dyDescent="0.2">
      <c r="A2874" s="185"/>
      <c r="B2874" s="171"/>
      <c r="C2874" s="171"/>
      <c r="D2874" s="166"/>
      <c r="E2874" s="167"/>
      <c r="F2874" s="186" t="s">
        <v>38</v>
      </c>
      <c r="G2874" s="187">
        <f>SUBTOTAL(9,G2862:G2873)</f>
        <v>0</v>
      </c>
    </row>
    <row r="2875" spans="1:7" ht="20.100000000000001" customHeight="1" x14ac:dyDescent="0.2">
      <c r="A2875" s="185"/>
      <c r="B2875" s="171"/>
      <c r="C2875" s="188" t="s">
        <v>826</v>
      </c>
      <c r="D2875" s="166"/>
      <c r="E2875" s="167"/>
      <c r="F2875" s="168"/>
      <c r="G2875" s="189"/>
    </row>
    <row r="2876" spans="1:7" ht="20.100000000000001" customHeight="1" x14ac:dyDescent="0.2">
      <c r="A2876" s="264"/>
      <c r="B2876" s="183">
        <f t="shared" ref="B2876:B2885" si="350">IF(A2876=0,0,VLOOKUP(A2876,Tabla_Indices,2,FALSE))</f>
        <v>0</v>
      </c>
      <c r="C2876" s="271"/>
      <c r="D2876" s="266"/>
      <c r="E2876" s="267"/>
      <c r="F2876" s="268"/>
      <c r="G2876" s="184">
        <f>ROUND(E2876*F2876,2)</f>
        <v>0</v>
      </c>
    </row>
    <row r="2877" spans="1:7" ht="20.100000000000001" customHeight="1" x14ac:dyDescent="0.2">
      <c r="A2877" s="264"/>
      <c r="B2877" s="183">
        <f t="shared" si="350"/>
        <v>0</v>
      </c>
      <c r="C2877" s="265"/>
      <c r="D2877" s="266"/>
      <c r="E2877" s="267"/>
      <c r="F2877" s="268"/>
      <c r="G2877" s="184">
        <f>ROUND(E2877*F2877,2)</f>
        <v>0</v>
      </c>
    </row>
    <row r="2878" spans="1:7" ht="20.100000000000001" customHeight="1" x14ac:dyDescent="0.2">
      <c r="A2878" s="264"/>
      <c r="B2878" s="183">
        <f t="shared" si="350"/>
        <v>0</v>
      </c>
      <c r="C2878" s="265"/>
      <c r="D2878" s="266"/>
      <c r="E2878" s="267"/>
      <c r="F2878" s="268"/>
      <c r="G2878" s="184">
        <f t="shared" ref="G2878:G2885" si="351">ROUND(E2878*F2878,2)</f>
        <v>0</v>
      </c>
    </row>
    <row r="2879" spans="1:7" ht="20.100000000000001" customHeight="1" x14ac:dyDescent="0.2">
      <c r="A2879" s="264"/>
      <c r="B2879" s="183">
        <f t="shared" si="350"/>
        <v>0</v>
      </c>
      <c r="C2879" s="265"/>
      <c r="D2879" s="266"/>
      <c r="E2879" s="267"/>
      <c r="F2879" s="268"/>
      <c r="G2879" s="184">
        <f t="shared" si="351"/>
        <v>0</v>
      </c>
    </row>
    <row r="2880" spans="1:7" ht="20.100000000000001" customHeight="1" x14ac:dyDescent="0.2">
      <c r="A2880" s="264"/>
      <c r="B2880" s="183">
        <f t="shared" si="350"/>
        <v>0</v>
      </c>
      <c r="C2880" s="265"/>
      <c r="D2880" s="266"/>
      <c r="E2880" s="267"/>
      <c r="F2880" s="268"/>
      <c r="G2880" s="184">
        <f t="shared" si="351"/>
        <v>0</v>
      </c>
    </row>
    <row r="2881" spans="1:7" ht="20.100000000000001" customHeight="1" x14ac:dyDescent="0.2">
      <c r="A2881" s="264"/>
      <c r="B2881" s="183">
        <f t="shared" si="350"/>
        <v>0</v>
      </c>
      <c r="C2881" s="265"/>
      <c r="D2881" s="266"/>
      <c r="E2881" s="267"/>
      <c r="F2881" s="268"/>
      <c r="G2881" s="184">
        <f t="shared" si="351"/>
        <v>0</v>
      </c>
    </row>
    <row r="2882" spans="1:7" ht="20.100000000000001" customHeight="1" x14ac:dyDescent="0.2">
      <c r="A2882" s="264"/>
      <c r="B2882" s="183">
        <f t="shared" si="350"/>
        <v>0</v>
      </c>
      <c r="C2882" s="265"/>
      <c r="D2882" s="266"/>
      <c r="E2882" s="267"/>
      <c r="F2882" s="268"/>
      <c r="G2882" s="184">
        <f t="shared" si="351"/>
        <v>0</v>
      </c>
    </row>
    <row r="2883" spans="1:7" ht="20.100000000000001" customHeight="1" x14ac:dyDescent="0.2">
      <c r="A2883" s="264"/>
      <c r="B2883" s="183">
        <f t="shared" si="350"/>
        <v>0</v>
      </c>
      <c r="C2883" s="265"/>
      <c r="D2883" s="266"/>
      <c r="E2883" s="267"/>
      <c r="F2883" s="268"/>
      <c r="G2883" s="184">
        <f t="shared" si="351"/>
        <v>0</v>
      </c>
    </row>
    <row r="2884" spans="1:7" ht="20.100000000000001" customHeight="1" x14ac:dyDescent="0.2">
      <c r="A2884" s="264"/>
      <c r="B2884" s="183">
        <f t="shared" si="350"/>
        <v>0</v>
      </c>
      <c r="C2884" s="265"/>
      <c r="D2884" s="266"/>
      <c r="E2884" s="267"/>
      <c r="F2884" s="268"/>
      <c r="G2884" s="184">
        <f t="shared" si="351"/>
        <v>0</v>
      </c>
    </row>
    <row r="2885" spans="1:7" ht="20.100000000000001" customHeight="1" x14ac:dyDescent="0.2">
      <c r="A2885" s="264"/>
      <c r="B2885" s="183">
        <f t="shared" si="350"/>
        <v>0</v>
      </c>
      <c r="C2885" s="265"/>
      <c r="D2885" s="266"/>
      <c r="E2885" s="267"/>
      <c r="F2885" s="268"/>
      <c r="G2885" s="184">
        <f t="shared" si="351"/>
        <v>0</v>
      </c>
    </row>
    <row r="2886" spans="1:7" ht="20.100000000000001" customHeight="1" x14ac:dyDescent="0.2">
      <c r="A2886" s="185"/>
      <c r="B2886" s="171"/>
      <c r="C2886" s="171"/>
      <c r="D2886" s="166"/>
      <c r="E2886" s="167"/>
      <c r="F2886" s="186" t="s">
        <v>39</v>
      </c>
      <c r="G2886" s="187">
        <f>SUBTOTAL(9,G2876:G2885)</f>
        <v>0</v>
      </c>
    </row>
    <row r="2887" spans="1:7" ht="20.100000000000001" customHeight="1" x14ac:dyDescent="0.2">
      <c r="A2887" s="185"/>
      <c r="B2887" s="171"/>
      <c r="C2887" s="188" t="s">
        <v>827</v>
      </c>
      <c r="D2887" s="166"/>
      <c r="E2887" s="167"/>
      <c r="F2887" s="171"/>
      <c r="G2887" s="189"/>
    </row>
    <row r="2888" spans="1:7" ht="20.100000000000001" customHeight="1" x14ac:dyDescent="0.2">
      <c r="A2888" s="264"/>
      <c r="B2888" s="183">
        <f t="shared" ref="B2888:B2896" si="352">IF(A2888=0,0,VLOOKUP(A2888,Tabla_Indices,2,FALSE))</f>
        <v>0</v>
      </c>
      <c r="C2888" s="265"/>
      <c r="D2888" s="266"/>
      <c r="E2888" s="267"/>
      <c r="F2888" s="272"/>
      <c r="G2888" s="190">
        <f>ROUND(E2888*F2888,2)</f>
        <v>0</v>
      </c>
    </row>
    <row r="2889" spans="1:7" ht="20.100000000000001" customHeight="1" x14ac:dyDescent="0.2">
      <c r="A2889" s="264"/>
      <c r="B2889" s="183">
        <f t="shared" si="352"/>
        <v>0</v>
      </c>
      <c r="C2889" s="271"/>
      <c r="D2889" s="266"/>
      <c r="E2889" s="267"/>
      <c r="F2889" s="268"/>
      <c r="G2889" s="190">
        <f>ROUND(E2889*F2889,2)</f>
        <v>0</v>
      </c>
    </row>
    <row r="2890" spans="1:7" ht="20.100000000000001" customHeight="1" x14ac:dyDescent="0.2">
      <c r="A2890" s="264"/>
      <c r="B2890" s="183">
        <f t="shared" si="352"/>
        <v>0</v>
      </c>
      <c r="C2890" s="273"/>
      <c r="D2890" s="266"/>
      <c r="E2890" s="267"/>
      <c r="F2890" s="268"/>
      <c r="G2890" s="190">
        <f>ROUND(E2890*F2890,2)</f>
        <v>0</v>
      </c>
    </row>
    <row r="2891" spans="1:7" ht="20.100000000000001" customHeight="1" x14ac:dyDescent="0.2">
      <c r="A2891" s="264"/>
      <c r="B2891" s="183">
        <f t="shared" si="352"/>
        <v>0</v>
      </c>
      <c r="C2891" s="273"/>
      <c r="D2891" s="266"/>
      <c r="E2891" s="267"/>
      <c r="F2891" s="268"/>
      <c r="G2891" s="190">
        <f>ROUND(E2891*F2891,2)</f>
        <v>0</v>
      </c>
    </row>
    <row r="2892" spans="1:7" ht="20.100000000000001" customHeight="1" x14ac:dyDescent="0.2">
      <c r="A2892" s="264"/>
      <c r="B2892" s="183">
        <f t="shared" si="352"/>
        <v>0</v>
      </c>
      <c r="C2892" s="273"/>
      <c r="D2892" s="266"/>
      <c r="E2892" s="267"/>
      <c r="F2892" s="268"/>
      <c r="G2892" s="190">
        <f t="shared" ref="G2892:G2896" si="353">ROUND(E2892*F2892,2)</f>
        <v>0</v>
      </c>
    </row>
    <row r="2893" spans="1:7" ht="20.100000000000001" customHeight="1" x14ac:dyDescent="0.2">
      <c r="A2893" s="264"/>
      <c r="B2893" s="183">
        <f t="shared" si="352"/>
        <v>0</v>
      </c>
      <c r="C2893" s="273"/>
      <c r="D2893" s="266"/>
      <c r="E2893" s="267"/>
      <c r="F2893" s="268"/>
      <c r="G2893" s="190">
        <f t="shared" si="353"/>
        <v>0</v>
      </c>
    </row>
    <row r="2894" spans="1:7" ht="20.100000000000001" customHeight="1" x14ac:dyDescent="0.2">
      <c r="A2894" s="264"/>
      <c r="B2894" s="183">
        <f t="shared" si="352"/>
        <v>0</v>
      </c>
      <c r="C2894" s="265"/>
      <c r="D2894" s="266"/>
      <c r="E2894" s="267"/>
      <c r="F2894" s="268"/>
      <c r="G2894" s="190">
        <f t="shared" si="353"/>
        <v>0</v>
      </c>
    </row>
    <row r="2895" spans="1:7" ht="20.100000000000001" customHeight="1" x14ac:dyDescent="0.2">
      <c r="A2895" s="264"/>
      <c r="B2895" s="183">
        <f t="shared" si="352"/>
        <v>0</v>
      </c>
      <c r="C2895" s="265"/>
      <c r="D2895" s="266"/>
      <c r="E2895" s="267"/>
      <c r="F2895" s="268"/>
      <c r="G2895" s="190">
        <f t="shared" si="353"/>
        <v>0</v>
      </c>
    </row>
    <row r="2896" spans="1:7" ht="20.100000000000001" customHeight="1" x14ac:dyDescent="0.2">
      <c r="A2896" s="264"/>
      <c r="B2896" s="183">
        <f t="shared" si="352"/>
        <v>0</v>
      </c>
      <c r="C2896" s="265"/>
      <c r="D2896" s="266"/>
      <c r="E2896" s="267"/>
      <c r="F2896" s="268"/>
      <c r="G2896" s="190">
        <f t="shared" si="353"/>
        <v>0</v>
      </c>
    </row>
    <row r="2897" spans="1:7" ht="20.100000000000001" customHeight="1" x14ac:dyDescent="0.2">
      <c r="A2897" s="191"/>
      <c r="B2897" s="166"/>
      <c r="C2897" s="171"/>
      <c r="D2897" s="166"/>
      <c r="E2897" s="167"/>
      <c r="F2897" s="186" t="s">
        <v>40</v>
      </c>
      <c r="G2897" s="187">
        <f>SUBTOTAL(9,G2888:G2896)</f>
        <v>0</v>
      </c>
    </row>
    <row r="2898" spans="1:7" ht="20.100000000000001" customHeight="1" thickBot="1" x14ac:dyDescent="0.25">
      <c r="A2898" s="192"/>
      <c r="B2898" s="193"/>
      <c r="C2898" s="194"/>
      <c r="D2898" s="193"/>
      <c r="E2898" s="195"/>
      <c r="F2898" s="196"/>
      <c r="G2898" s="197"/>
    </row>
    <row r="2899" spans="1:7" ht="20.100000000000001" customHeight="1" thickBot="1" x14ac:dyDescent="0.25">
      <c r="A2899" s="246" t="str">
        <f>B2857</f>
        <v>24-2</v>
      </c>
      <c r="B2899" s="244" t="str">
        <f>C2857</f>
        <v>Postes de hormigón armado</v>
      </c>
      <c r="C2899" s="198"/>
      <c r="D2899" s="198" t="s">
        <v>41</v>
      </c>
      <c r="E2899" s="199"/>
      <c r="F2899" s="200" t="s">
        <v>42</v>
      </c>
      <c r="G2899" s="201">
        <f>SUBTOTAL(9,G2862:G2898)</f>
        <v>0</v>
      </c>
    </row>
    <row r="2900" spans="1:7" ht="20.100000000000001" customHeight="1" thickTop="1" thickBot="1" x14ac:dyDescent="0.25">
      <c r="A2900" s="303"/>
      <c r="B2900" s="297"/>
      <c r="C2900" s="298"/>
      <c r="D2900" s="298"/>
      <c r="E2900" s="299"/>
      <c r="F2900" s="300"/>
      <c r="G2900" s="304"/>
    </row>
    <row r="2901" spans="1:7" ht="20.100000000000001" customHeight="1" thickTop="1" x14ac:dyDescent="0.2">
      <c r="A2901" s="338" t="s">
        <v>44</v>
      </c>
      <c r="B2901" s="339"/>
      <c r="C2901" s="339"/>
      <c r="D2901" s="339"/>
      <c r="E2901" s="339"/>
      <c r="F2901" s="339"/>
      <c r="G2901" s="340"/>
    </row>
    <row r="2902" spans="1:7" ht="20.100000000000001" customHeight="1" x14ac:dyDescent="0.2">
      <c r="A2902" s="156" t="s">
        <v>823</v>
      </c>
      <c r="B2902" s="157" t="str">
        <f>Comitente</f>
        <v>DIRECCIÓN ARQUITECTURA</v>
      </c>
      <c r="C2902" s="158"/>
      <c r="D2902" s="159"/>
      <c r="E2902" s="159"/>
      <c r="F2902" s="160"/>
      <c r="G2902" s="161"/>
    </row>
    <row r="2903" spans="1:7" ht="20.100000000000001" customHeight="1" x14ac:dyDescent="0.2">
      <c r="A2903" s="156" t="s">
        <v>824</v>
      </c>
      <c r="B2903" s="157">
        <f>Contratista</f>
        <v>0</v>
      </c>
      <c r="C2903" s="162"/>
      <c r="D2903" s="162"/>
      <c r="E2903" s="162"/>
      <c r="F2903" s="157"/>
      <c r="G2903" s="163"/>
    </row>
    <row r="2904" spans="1:7" ht="20.100000000000001" customHeight="1" x14ac:dyDescent="0.2">
      <c r="A2904" s="156" t="s">
        <v>31</v>
      </c>
      <c r="B2904" s="157" t="str">
        <f>Obra</f>
        <v>ESCUELA DE CINE</v>
      </c>
      <c r="C2904" s="162"/>
      <c r="D2904" s="162"/>
      <c r="E2904" s="162"/>
      <c r="F2904" s="157" t="s">
        <v>45</v>
      </c>
      <c r="G2904" s="163">
        <f>Fecha_Base</f>
        <v>42969</v>
      </c>
    </row>
    <row r="2905" spans="1:7" ht="20.100000000000001" customHeight="1" x14ac:dyDescent="0.2">
      <c r="A2905" s="164" t="s">
        <v>822</v>
      </c>
      <c r="B2905" s="165" t="str">
        <f>Ubicación</f>
        <v>CALLE 25 DE MAYO</v>
      </c>
      <c r="C2905" s="165"/>
      <c r="D2905" s="166"/>
      <c r="E2905" s="167"/>
      <c r="F2905" s="168"/>
      <c r="G2905" s="169"/>
    </row>
    <row r="2906" spans="1:7" ht="20.100000000000001" customHeight="1" x14ac:dyDescent="0.2">
      <c r="A2906" s="164" t="s">
        <v>46</v>
      </c>
      <c r="B2906" s="274">
        <v>25</v>
      </c>
      <c r="C2906" s="171" t="str">
        <f>IF(B2906="","",VLOOKUP(B2906,Computo_Presupuesto,2,FALSE))</f>
        <v xml:space="preserve">LIMPIEZA FINAL DE OBRA </v>
      </c>
      <c r="D2906" s="172"/>
      <c r="E2906" s="167"/>
      <c r="F2906" s="168"/>
      <c r="G2906" s="169"/>
    </row>
    <row r="2907" spans="1:7" ht="20.100000000000001" customHeight="1" x14ac:dyDescent="0.2">
      <c r="A2907" s="164" t="s">
        <v>32</v>
      </c>
      <c r="B2907" s="275">
        <v>25</v>
      </c>
      <c r="C2907" s="171" t="str">
        <f>IF(B2907=0,"",VLOOKUP(B2907,Computo_Presupuesto,2,FALSE))</f>
        <v xml:space="preserve">LIMPIEZA FINAL DE OBRA </v>
      </c>
      <c r="D2907" s="166"/>
      <c r="E2907" s="167"/>
      <c r="F2907" s="165" t="s">
        <v>33</v>
      </c>
      <c r="G2907" s="173" t="str">
        <f>IF(B2907=0,"",VLOOKUP(B2907,Computo_Presupuesto,4,FALSE))</f>
        <v>gl</v>
      </c>
    </row>
    <row r="2908" spans="1:7" ht="20.100000000000001" customHeight="1" x14ac:dyDescent="0.2">
      <c r="A2908" s="164"/>
      <c r="B2908" s="165"/>
      <c r="C2908" s="171"/>
      <c r="D2908" s="166"/>
      <c r="E2908" s="167"/>
      <c r="F2908" s="171"/>
      <c r="G2908" s="174"/>
    </row>
    <row r="2909" spans="1:7" ht="20.100000000000001" customHeight="1" x14ac:dyDescent="0.2">
      <c r="A2909" s="341" t="s">
        <v>685</v>
      </c>
      <c r="B2909" s="342"/>
      <c r="C2909" s="343" t="s">
        <v>0</v>
      </c>
      <c r="D2909" s="343" t="s">
        <v>34</v>
      </c>
      <c r="E2909" s="344" t="s">
        <v>35</v>
      </c>
      <c r="F2909" s="345" t="s">
        <v>36</v>
      </c>
      <c r="G2909" s="346" t="s">
        <v>37</v>
      </c>
    </row>
    <row r="2910" spans="1:7" ht="20.100000000000001" customHeight="1" x14ac:dyDescent="0.2">
      <c r="A2910" s="175" t="s">
        <v>686</v>
      </c>
      <c r="B2910" s="176" t="s">
        <v>687</v>
      </c>
      <c r="C2910" s="343"/>
      <c r="D2910" s="343"/>
      <c r="E2910" s="344"/>
      <c r="F2910" s="345"/>
      <c r="G2910" s="346"/>
    </row>
    <row r="2911" spans="1:7" ht="20.100000000000001" customHeight="1" x14ac:dyDescent="0.2">
      <c r="A2911" s="291"/>
      <c r="B2911" s="177"/>
      <c r="C2911" s="178" t="s">
        <v>825</v>
      </c>
      <c r="D2911" s="179"/>
      <c r="E2911" s="180"/>
      <c r="F2911" s="181"/>
      <c r="G2911" s="182"/>
    </row>
    <row r="2912" spans="1:7" ht="20.100000000000001" customHeight="1" x14ac:dyDescent="0.2">
      <c r="A2912" s="264"/>
      <c r="B2912" s="183">
        <f t="shared" ref="B2912:B2923" si="354">IF(A2912=0,0,VLOOKUP(A2912,Tabla_Indices,2,FALSE))</f>
        <v>0</v>
      </c>
      <c r="C2912" s="265"/>
      <c r="D2912" s="266"/>
      <c r="E2912" s="267"/>
      <c r="F2912" s="268"/>
      <c r="G2912" s="184">
        <f>ROUND(E2912*F2912,2)</f>
        <v>0</v>
      </c>
    </row>
    <row r="2913" spans="1:7" ht="20.100000000000001" customHeight="1" x14ac:dyDescent="0.2">
      <c r="A2913" s="269"/>
      <c r="B2913" s="183">
        <f t="shared" si="354"/>
        <v>0</v>
      </c>
      <c r="C2913" s="265"/>
      <c r="D2913" s="266"/>
      <c r="E2913" s="267"/>
      <c r="F2913" s="268"/>
      <c r="G2913" s="184">
        <f t="shared" ref="G2913:G2923" si="355">ROUND(E2913*F2913,2)</f>
        <v>0</v>
      </c>
    </row>
    <row r="2914" spans="1:7" ht="20.100000000000001" customHeight="1" x14ac:dyDescent="0.2">
      <c r="A2914" s="264"/>
      <c r="B2914" s="183">
        <f t="shared" si="354"/>
        <v>0</v>
      </c>
      <c r="C2914" s="265"/>
      <c r="D2914" s="266"/>
      <c r="E2914" s="267"/>
      <c r="F2914" s="268"/>
      <c r="G2914" s="184">
        <f t="shared" si="355"/>
        <v>0</v>
      </c>
    </row>
    <row r="2915" spans="1:7" ht="20.100000000000001" customHeight="1" x14ac:dyDescent="0.2">
      <c r="A2915" s="264"/>
      <c r="B2915" s="183">
        <f t="shared" si="354"/>
        <v>0</v>
      </c>
      <c r="C2915" s="265"/>
      <c r="D2915" s="266"/>
      <c r="E2915" s="267"/>
      <c r="F2915" s="268"/>
      <c r="G2915" s="184">
        <f t="shared" si="355"/>
        <v>0</v>
      </c>
    </row>
    <row r="2916" spans="1:7" ht="20.100000000000001" customHeight="1" x14ac:dyDescent="0.2">
      <c r="A2916" s="264"/>
      <c r="B2916" s="183">
        <f t="shared" si="354"/>
        <v>0</v>
      </c>
      <c r="C2916" s="265"/>
      <c r="D2916" s="266"/>
      <c r="E2916" s="270"/>
      <c r="F2916" s="268"/>
      <c r="G2916" s="184">
        <f t="shared" si="355"/>
        <v>0</v>
      </c>
    </row>
    <row r="2917" spans="1:7" ht="20.100000000000001" customHeight="1" x14ac:dyDescent="0.2">
      <c r="A2917" s="264"/>
      <c r="B2917" s="183">
        <f t="shared" si="354"/>
        <v>0</v>
      </c>
      <c r="C2917" s="265"/>
      <c r="D2917" s="266"/>
      <c r="E2917" s="270"/>
      <c r="F2917" s="268"/>
      <c r="G2917" s="184">
        <f t="shared" si="355"/>
        <v>0</v>
      </c>
    </row>
    <row r="2918" spans="1:7" ht="20.100000000000001" customHeight="1" x14ac:dyDescent="0.2">
      <c r="A2918" s="264"/>
      <c r="B2918" s="183">
        <f t="shared" si="354"/>
        <v>0</v>
      </c>
      <c r="C2918" s="265"/>
      <c r="D2918" s="266"/>
      <c r="E2918" s="267"/>
      <c r="F2918" s="268"/>
      <c r="G2918" s="184">
        <f t="shared" si="355"/>
        <v>0</v>
      </c>
    </row>
    <row r="2919" spans="1:7" ht="20.100000000000001" customHeight="1" x14ac:dyDescent="0.2">
      <c r="A2919" s="264"/>
      <c r="B2919" s="183">
        <f t="shared" si="354"/>
        <v>0</v>
      </c>
      <c r="C2919" s="265"/>
      <c r="D2919" s="266"/>
      <c r="E2919" s="267"/>
      <c r="F2919" s="268"/>
      <c r="G2919" s="184">
        <f t="shared" si="355"/>
        <v>0</v>
      </c>
    </row>
    <row r="2920" spans="1:7" ht="20.100000000000001" customHeight="1" x14ac:dyDescent="0.2">
      <c r="A2920" s="264"/>
      <c r="B2920" s="183">
        <f t="shared" si="354"/>
        <v>0</v>
      </c>
      <c r="C2920" s="265"/>
      <c r="D2920" s="266"/>
      <c r="E2920" s="267"/>
      <c r="F2920" s="268"/>
      <c r="G2920" s="184">
        <f t="shared" si="355"/>
        <v>0</v>
      </c>
    </row>
    <row r="2921" spans="1:7" ht="20.100000000000001" customHeight="1" x14ac:dyDescent="0.2">
      <c r="A2921" s="264"/>
      <c r="B2921" s="183">
        <f t="shared" si="354"/>
        <v>0</v>
      </c>
      <c r="C2921" s="265"/>
      <c r="D2921" s="266"/>
      <c r="E2921" s="267"/>
      <c r="F2921" s="268"/>
      <c r="G2921" s="184">
        <f t="shared" si="355"/>
        <v>0</v>
      </c>
    </row>
    <row r="2922" spans="1:7" ht="20.100000000000001" customHeight="1" x14ac:dyDescent="0.2">
      <c r="A2922" s="264"/>
      <c r="B2922" s="183">
        <f t="shared" si="354"/>
        <v>0</v>
      </c>
      <c r="C2922" s="265"/>
      <c r="D2922" s="266"/>
      <c r="E2922" s="267"/>
      <c r="F2922" s="268"/>
      <c r="G2922" s="184">
        <f t="shared" si="355"/>
        <v>0</v>
      </c>
    </row>
    <row r="2923" spans="1:7" ht="20.100000000000001" customHeight="1" x14ac:dyDescent="0.2">
      <c r="A2923" s="264"/>
      <c r="B2923" s="183">
        <f t="shared" si="354"/>
        <v>0</v>
      </c>
      <c r="C2923" s="265"/>
      <c r="D2923" s="266"/>
      <c r="E2923" s="267"/>
      <c r="F2923" s="268"/>
      <c r="G2923" s="184">
        <f t="shared" si="355"/>
        <v>0</v>
      </c>
    </row>
    <row r="2924" spans="1:7" ht="20.100000000000001" customHeight="1" x14ac:dyDescent="0.2">
      <c r="A2924" s="185"/>
      <c r="B2924" s="171"/>
      <c r="C2924" s="171"/>
      <c r="D2924" s="166"/>
      <c r="E2924" s="167"/>
      <c r="F2924" s="186" t="s">
        <v>38</v>
      </c>
      <c r="G2924" s="187">
        <f>SUBTOTAL(9,G2912:G2923)</f>
        <v>0</v>
      </c>
    </row>
    <row r="2925" spans="1:7" ht="20.100000000000001" customHeight="1" x14ac:dyDescent="0.2">
      <c r="A2925" s="185"/>
      <c r="B2925" s="171"/>
      <c r="C2925" s="188" t="s">
        <v>826</v>
      </c>
      <c r="D2925" s="166"/>
      <c r="E2925" s="167"/>
      <c r="F2925" s="168"/>
      <c r="G2925" s="189"/>
    </row>
    <row r="2926" spans="1:7" ht="20.100000000000001" customHeight="1" x14ac:dyDescent="0.2">
      <c r="A2926" s="264"/>
      <c r="B2926" s="183">
        <f t="shared" ref="B2926:B2935" si="356">IF(A2926=0,0,VLOOKUP(A2926,Tabla_Indices,2,FALSE))</f>
        <v>0</v>
      </c>
      <c r="C2926" s="271"/>
      <c r="D2926" s="266"/>
      <c r="E2926" s="267"/>
      <c r="F2926" s="268"/>
      <c r="G2926" s="184">
        <f>ROUND(E2926*F2926,2)</f>
        <v>0</v>
      </c>
    </row>
    <row r="2927" spans="1:7" ht="20.100000000000001" customHeight="1" x14ac:dyDescent="0.2">
      <c r="A2927" s="264"/>
      <c r="B2927" s="183">
        <f t="shared" si="356"/>
        <v>0</v>
      </c>
      <c r="C2927" s="265"/>
      <c r="D2927" s="266"/>
      <c r="E2927" s="267"/>
      <c r="F2927" s="268"/>
      <c r="G2927" s="184">
        <f>ROUND(E2927*F2927,2)</f>
        <v>0</v>
      </c>
    </row>
    <row r="2928" spans="1:7" ht="20.100000000000001" customHeight="1" x14ac:dyDescent="0.2">
      <c r="A2928" s="264"/>
      <c r="B2928" s="183">
        <f t="shared" si="356"/>
        <v>0</v>
      </c>
      <c r="C2928" s="265"/>
      <c r="D2928" s="266"/>
      <c r="E2928" s="267"/>
      <c r="F2928" s="268"/>
      <c r="G2928" s="184">
        <f t="shared" ref="G2928:G2935" si="357">ROUND(E2928*F2928,2)</f>
        <v>0</v>
      </c>
    </row>
    <row r="2929" spans="1:7" ht="20.100000000000001" customHeight="1" x14ac:dyDescent="0.2">
      <c r="A2929" s="264"/>
      <c r="B2929" s="183">
        <f t="shared" si="356"/>
        <v>0</v>
      </c>
      <c r="C2929" s="265"/>
      <c r="D2929" s="266"/>
      <c r="E2929" s="267"/>
      <c r="F2929" s="268"/>
      <c r="G2929" s="184">
        <f t="shared" si="357"/>
        <v>0</v>
      </c>
    </row>
    <row r="2930" spans="1:7" ht="20.100000000000001" customHeight="1" x14ac:dyDescent="0.2">
      <c r="A2930" s="264"/>
      <c r="B2930" s="183">
        <f t="shared" si="356"/>
        <v>0</v>
      </c>
      <c r="C2930" s="265"/>
      <c r="D2930" s="266"/>
      <c r="E2930" s="267"/>
      <c r="F2930" s="268"/>
      <c r="G2930" s="184">
        <f t="shared" si="357"/>
        <v>0</v>
      </c>
    </row>
    <row r="2931" spans="1:7" ht="20.100000000000001" customHeight="1" x14ac:dyDescent="0.2">
      <c r="A2931" s="264"/>
      <c r="B2931" s="183">
        <f t="shared" si="356"/>
        <v>0</v>
      </c>
      <c r="C2931" s="265"/>
      <c r="D2931" s="266"/>
      <c r="E2931" s="267"/>
      <c r="F2931" s="268"/>
      <c r="G2931" s="184">
        <f t="shared" si="357"/>
        <v>0</v>
      </c>
    </row>
    <row r="2932" spans="1:7" ht="20.100000000000001" customHeight="1" x14ac:dyDescent="0.2">
      <c r="A2932" s="264"/>
      <c r="B2932" s="183">
        <f t="shared" si="356"/>
        <v>0</v>
      </c>
      <c r="C2932" s="265"/>
      <c r="D2932" s="266"/>
      <c r="E2932" s="267"/>
      <c r="F2932" s="268"/>
      <c r="G2932" s="184">
        <f t="shared" si="357"/>
        <v>0</v>
      </c>
    </row>
    <row r="2933" spans="1:7" ht="20.100000000000001" customHeight="1" x14ac:dyDescent="0.2">
      <c r="A2933" s="264"/>
      <c r="B2933" s="183">
        <f t="shared" si="356"/>
        <v>0</v>
      </c>
      <c r="C2933" s="265"/>
      <c r="D2933" s="266"/>
      <c r="E2933" s="267"/>
      <c r="F2933" s="268"/>
      <c r="G2933" s="184">
        <f t="shared" si="357"/>
        <v>0</v>
      </c>
    </row>
    <row r="2934" spans="1:7" ht="20.100000000000001" customHeight="1" x14ac:dyDescent="0.2">
      <c r="A2934" s="264"/>
      <c r="B2934" s="183">
        <f t="shared" si="356"/>
        <v>0</v>
      </c>
      <c r="C2934" s="265"/>
      <c r="D2934" s="266"/>
      <c r="E2934" s="267"/>
      <c r="F2934" s="268"/>
      <c r="G2934" s="184">
        <f t="shared" si="357"/>
        <v>0</v>
      </c>
    </row>
    <row r="2935" spans="1:7" ht="20.100000000000001" customHeight="1" x14ac:dyDescent="0.2">
      <c r="A2935" s="264"/>
      <c r="B2935" s="183">
        <f t="shared" si="356"/>
        <v>0</v>
      </c>
      <c r="C2935" s="265"/>
      <c r="D2935" s="266"/>
      <c r="E2935" s="267"/>
      <c r="F2935" s="268"/>
      <c r="G2935" s="184">
        <f t="shared" si="357"/>
        <v>0</v>
      </c>
    </row>
    <row r="2936" spans="1:7" ht="20.100000000000001" customHeight="1" x14ac:dyDescent="0.2">
      <c r="A2936" s="185"/>
      <c r="B2936" s="171"/>
      <c r="C2936" s="171"/>
      <c r="D2936" s="166"/>
      <c r="E2936" s="167"/>
      <c r="F2936" s="186" t="s">
        <v>39</v>
      </c>
      <c r="G2936" s="187">
        <f>SUBTOTAL(9,G2926:G2935)</f>
        <v>0</v>
      </c>
    </row>
    <row r="2937" spans="1:7" ht="20.100000000000001" customHeight="1" x14ac:dyDescent="0.2">
      <c r="A2937" s="185"/>
      <c r="B2937" s="171"/>
      <c r="C2937" s="188" t="s">
        <v>827</v>
      </c>
      <c r="D2937" s="166"/>
      <c r="E2937" s="167"/>
      <c r="F2937" s="171"/>
      <c r="G2937" s="189"/>
    </row>
    <row r="2938" spans="1:7" ht="20.100000000000001" customHeight="1" x14ac:dyDescent="0.2">
      <c r="A2938" s="264"/>
      <c r="B2938" s="183">
        <f t="shared" ref="B2938:B2946" si="358">IF(A2938=0,0,VLOOKUP(A2938,Tabla_Indices,2,FALSE))</f>
        <v>0</v>
      </c>
      <c r="C2938" s="265"/>
      <c r="D2938" s="266"/>
      <c r="E2938" s="267"/>
      <c r="F2938" s="272"/>
      <c r="G2938" s="190">
        <f>ROUND(E2938*F2938,2)</f>
        <v>0</v>
      </c>
    </row>
    <row r="2939" spans="1:7" ht="20.100000000000001" customHeight="1" x14ac:dyDescent="0.2">
      <c r="A2939" s="264"/>
      <c r="B2939" s="183">
        <f t="shared" si="358"/>
        <v>0</v>
      </c>
      <c r="C2939" s="271"/>
      <c r="D2939" s="266"/>
      <c r="E2939" s="267"/>
      <c r="F2939" s="268"/>
      <c r="G2939" s="190">
        <f>ROUND(E2939*F2939,2)</f>
        <v>0</v>
      </c>
    </row>
    <row r="2940" spans="1:7" ht="20.100000000000001" customHeight="1" x14ac:dyDescent="0.2">
      <c r="A2940" s="264"/>
      <c r="B2940" s="183">
        <f t="shared" si="358"/>
        <v>0</v>
      </c>
      <c r="C2940" s="273"/>
      <c r="D2940" s="266"/>
      <c r="E2940" s="267"/>
      <c r="F2940" s="268"/>
      <c r="G2940" s="190">
        <f>ROUND(E2940*F2940,2)</f>
        <v>0</v>
      </c>
    </row>
    <row r="2941" spans="1:7" ht="20.100000000000001" customHeight="1" x14ac:dyDescent="0.2">
      <c r="A2941" s="264"/>
      <c r="B2941" s="183">
        <f t="shared" si="358"/>
        <v>0</v>
      </c>
      <c r="C2941" s="273"/>
      <c r="D2941" s="266"/>
      <c r="E2941" s="267"/>
      <c r="F2941" s="268"/>
      <c r="G2941" s="190">
        <f>ROUND(E2941*F2941,2)</f>
        <v>0</v>
      </c>
    </row>
    <row r="2942" spans="1:7" ht="20.100000000000001" customHeight="1" x14ac:dyDescent="0.2">
      <c r="A2942" s="264"/>
      <c r="B2942" s="183">
        <f t="shared" si="358"/>
        <v>0</v>
      </c>
      <c r="C2942" s="273"/>
      <c r="D2942" s="266"/>
      <c r="E2942" s="267"/>
      <c r="F2942" s="268"/>
      <c r="G2942" s="190">
        <f t="shared" ref="G2942:G2946" si="359">ROUND(E2942*F2942,2)</f>
        <v>0</v>
      </c>
    </row>
    <row r="2943" spans="1:7" ht="20.100000000000001" customHeight="1" x14ac:dyDescent="0.2">
      <c r="A2943" s="264"/>
      <c r="B2943" s="183">
        <f t="shared" si="358"/>
        <v>0</v>
      </c>
      <c r="C2943" s="273"/>
      <c r="D2943" s="266"/>
      <c r="E2943" s="267"/>
      <c r="F2943" s="268"/>
      <c r="G2943" s="190">
        <f t="shared" si="359"/>
        <v>0</v>
      </c>
    </row>
    <row r="2944" spans="1:7" ht="20.100000000000001" customHeight="1" x14ac:dyDescent="0.2">
      <c r="A2944" s="264"/>
      <c r="B2944" s="183">
        <f t="shared" si="358"/>
        <v>0</v>
      </c>
      <c r="C2944" s="265"/>
      <c r="D2944" s="266"/>
      <c r="E2944" s="267"/>
      <c r="F2944" s="268"/>
      <c r="G2944" s="190">
        <f t="shared" si="359"/>
        <v>0</v>
      </c>
    </row>
    <row r="2945" spans="1:7" ht="20.100000000000001" customHeight="1" x14ac:dyDescent="0.2">
      <c r="A2945" s="264"/>
      <c r="B2945" s="183">
        <f t="shared" si="358"/>
        <v>0</v>
      </c>
      <c r="C2945" s="265"/>
      <c r="D2945" s="266"/>
      <c r="E2945" s="267"/>
      <c r="F2945" s="268"/>
      <c r="G2945" s="190">
        <f t="shared" si="359"/>
        <v>0</v>
      </c>
    </row>
    <row r="2946" spans="1:7" ht="20.100000000000001" customHeight="1" x14ac:dyDescent="0.2">
      <c r="A2946" s="264"/>
      <c r="B2946" s="183">
        <f t="shared" si="358"/>
        <v>0</v>
      </c>
      <c r="C2946" s="265"/>
      <c r="D2946" s="266"/>
      <c r="E2946" s="267"/>
      <c r="F2946" s="268"/>
      <c r="G2946" s="190">
        <f t="shared" si="359"/>
        <v>0</v>
      </c>
    </row>
    <row r="2947" spans="1:7" ht="20.100000000000001" customHeight="1" x14ac:dyDescent="0.2">
      <c r="A2947" s="191"/>
      <c r="B2947" s="166"/>
      <c r="C2947" s="171"/>
      <c r="D2947" s="166"/>
      <c r="E2947" s="167"/>
      <c r="F2947" s="186" t="s">
        <v>40</v>
      </c>
      <c r="G2947" s="187">
        <f>SUBTOTAL(9,G2938:G2946)</f>
        <v>0</v>
      </c>
    </row>
    <row r="2948" spans="1:7" ht="20.100000000000001" customHeight="1" thickBot="1" x14ac:dyDescent="0.25">
      <c r="A2948" s="192"/>
      <c r="B2948" s="193"/>
      <c r="C2948" s="194"/>
      <c r="D2948" s="193"/>
      <c r="E2948" s="195"/>
      <c r="F2948" s="196"/>
      <c r="G2948" s="197"/>
    </row>
    <row r="2949" spans="1:7" ht="20.100000000000001" customHeight="1" thickBot="1" x14ac:dyDescent="0.25">
      <c r="A2949" s="246">
        <f>B2907</f>
        <v>25</v>
      </c>
      <c r="B2949" s="244" t="str">
        <f>C2907</f>
        <v xml:space="preserve">LIMPIEZA FINAL DE OBRA </v>
      </c>
      <c r="C2949" s="198"/>
      <c r="D2949" s="198" t="s">
        <v>41</v>
      </c>
      <c r="E2949" s="199"/>
      <c r="F2949" s="200" t="s">
        <v>42</v>
      </c>
      <c r="G2949" s="201">
        <f>SUBTOTAL(9,G2912:G2948)</f>
        <v>0</v>
      </c>
    </row>
    <row r="2950" spans="1:7" ht="20.100000000000001" customHeight="1" thickTop="1" x14ac:dyDescent="0.2"/>
  </sheetData>
  <sheetProtection password="D1B0" sheet="1" objects="1" scenarios="1" formatCells="0" selectLockedCells="1"/>
  <mergeCells count="413">
    <mergeCell ref="F409:F410"/>
    <mergeCell ref="G409:G410"/>
    <mergeCell ref="A2901:G2901"/>
    <mergeCell ref="A2909:B2909"/>
    <mergeCell ref="C2909:C2910"/>
    <mergeCell ref="D2909:D2910"/>
    <mergeCell ref="E2909:E2910"/>
    <mergeCell ref="F2909:F2910"/>
    <mergeCell ref="G2909:G2910"/>
    <mergeCell ref="A1501:G1501"/>
    <mergeCell ref="A1509:B1509"/>
    <mergeCell ref="C1509:C1510"/>
    <mergeCell ref="D1509:D1510"/>
    <mergeCell ref="E1509:E1510"/>
    <mergeCell ref="F1509:F1510"/>
    <mergeCell ref="G1509:G1510"/>
    <mergeCell ref="A1651:G1651"/>
    <mergeCell ref="A1659:B1659"/>
    <mergeCell ref="C1659:C1660"/>
    <mergeCell ref="D1659:D1660"/>
    <mergeCell ref="E1659:E1660"/>
    <mergeCell ref="F1659:F1660"/>
    <mergeCell ref="G1659:G1660"/>
    <mergeCell ref="F2509:F2510"/>
    <mergeCell ref="G2509:G2510"/>
    <mergeCell ref="A1701:G1701"/>
    <mergeCell ref="A2501:G2501"/>
    <mergeCell ref="A2451:G2451"/>
    <mergeCell ref="A2459:B2459"/>
    <mergeCell ref="C2459:C2460"/>
    <mergeCell ref="G2259:G2260"/>
    <mergeCell ref="A2309:B2309"/>
    <mergeCell ref="C2309:C2310"/>
    <mergeCell ref="D2309:D2310"/>
    <mergeCell ref="E2309:E2310"/>
    <mergeCell ref="D2459:D2460"/>
    <mergeCell ref="E2459:E2460"/>
    <mergeCell ref="F2459:F2460"/>
    <mergeCell ref="G2459:G2460"/>
    <mergeCell ref="A2259:B2259"/>
    <mergeCell ref="C2259:C2260"/>
    <mergeCell ref="D2259:D2260"/>
    <mergeCell ref="E2259:E2260"/>
    <mergeCell ref="F2259:F2260"/>
    <mergeCell ref="A2409:B2409"/>
    <mergeCell ref="C2409:C2410"/>
    <mergeCell ref="D2409:D2410"/>
    <mergeCell ref="E2409:E2410"/>
    <mergeCell ref="F2409:F2410"/>
    <mergeCell ref="G2409:G2410"/>
    <mergeCell ref="A451:G451"/>
    <mergeCell ref="A459:B459"/>
    <mergeCell ref="C459:C460"/>
    <mergeCell ref="D459:D460"/>
    <mergeCell ref="E459:E460"/>
    <mergeCell ref="F459:F460"/>
    <mergeCell ref="G459:G460"/>
    <mergeCell ref="A951:G951"/>
    <mergeCell ref="A801:G801"/>
    <mergeCell ref="A751:G751"/>
    <mergeCell ref="A759:B759"/>
    <mergeCell ref="C759:C760"/>
    <mergeCell ref="D759:D760"/>
    <mergeCell ref="E759:E760"/>
    <mergeCell ref="F759:F760"/>
    <mergeCell ref="G759:G760"/>
    <mergeCell ref="A809:B809"/>
    <mergeCell ref="A701:G701"/>
    <mergeCell ref="A651:G651"/>
    <mergeCell ref="A659:B659"/>
    <mergeCell ref="C659:C660"/>
    <mergeCell ref="D659:D660"/>
    <mergeCell ref="A301:G301"/>
    <mergeCell ref="A309:B309"/>
    <mergeCell ref="C309:C310"/>
    <mergeCell ref="D309:D310"/>
    <mergeCell ref="E309:E310"/>
    <mergeCell ref="F309:F310"/>
    <mergeCell ref="G309:G310"/>
    <mergeCell ref="A351:G351"/>
    <mergeCell ref="A359:B359"/>
    <mergeCell ref="C359:C360"/>
    <mergeCell ref="D359:D360"/>
    <mergeCell ref="E359:E360"/>
    <mergeCell ref="F359:F360"/>
    <mergeCell ref="G359:G360"/>
    <mergeCell ref="A401:G401"/>
    <mergeCell ref="A409:B409"/>
    <mergeCell ref="C409:C410"/>
    <mergeCell ref="D409:D410"/>
    <mergeCell ref="E409:E410"/>
    <mergeCell ref="E659:E660"/>
    <mergeCell ref="F659:F660"/>
    <mergeCell ref="G659:G660"/>
    <mergeCell ref="D209:D210"/>
    <mergeCell ref="E209:E210"/>
    <mergeCell ref="F209:F210"/>
    <mergeCell ref="G209:G210"/>
    <mergeCell ref="A251:G251"/>
    <mergeCell ref="A259:B259"/>
    <mergeCell ref="C259:C260"/>
    <mergeCell ref="D259:D260"/>
    <mergeCell ref="E259:E260"/>
    <mergeCell ref="F259:F260"/>
    <mergeCell ref="G259:G260"/>
    <mergeCell ref="A601:G601"/>
    <mergeCell ref="A609:B609"/>
    <mergeCell ref="C609:C610"/>
    <mergeCell ref="D609:D610"/>
    <mergeCell ref="E609:E610"/>
    <mergeCell ref="A2401:G2401"/>
    <mergeCell ref="A2351:G2351"/>
    <mergeCell ref="A959:B959"/>
    <mergeCell ref="C959:C960"/>
    <mergeCell ref="D959:D960"/>
    <mergeCell ref="E959:E960"/>
    <mergeCell ref="F959:F960"/>
    <mergeCell ref="G959:G960"/>
    <mergeCell ref="A1001:G1001"/>
    <mergeCell ref="A1009:B1009"/>
    <mergeCell ref="C1009:C1010"/>
    <mergeCell ref="D1009:D1010"/>
    <mergeCell ref="E1009:E1010"/>
    <mergeCell ref="F1009:F1010"/>
    <mergeCell ref="G1009:G1010"/>
    <mergeCell ref="A1101:G1101"/>
    <mergeCell ref="A1051:G1051"/>
    <mergeCell ref="F1209:F1210"/>
    <mergeCell ref="G1209:G1210"/>
    <mergeCell ref="A1159:B1159"/>
    <mergeCell ref="A1059:B1059"/>
    <mergeCell ref="C1059:C1060"/>
    <mergeCell ref="D1059:D1060"/>
    <mergeCell ref="E1059:E1060"/>
    <mergeCell ref="F1059:F1060"/>
    <mergeCell ref="G1059:G1060"/>
    <mergeCell ref="F609:F610"/>
    <mergeCell ref="G609:G610"/>
    <mergeCell ref="A709:B709"/>
    <mergeCell ref="C709:C710"/>
    <mergeCell ref="D709:D710"/>
    <mergeCell ref="E709:E710"/>
    <mergeCell ref="F709:F710"/>
    <mergeCell ref="G709:G710"/>
    <mergeCell ref="A909:B909"/>
    <mergeCell ref="C909:C910"/>
    <mergeCell ref="D909:D910"/>
    <mergeCell ref="E909:E910"/>
    <mergeCell ref="F909:F910"/>
    <mergeCell ref="G909:G910"/>
    <mergeCell ref="A901:G901"/>
    <mergeCell ref="C809:C810"/>
    <mergeCell ref="D809:D810"/>
    <mergeCell ref="E809:E810"/>
    <mergeCell ref="F809:F810"/>
    <mergeCell ref="G809:G810"/>
    <mergeCell ref="D559:D560"/>
    <mergeCell ref="E559:E560"/>
    <mergeCell ref="F559:F560"/>
    <mergeCell ref="G559:G560"/>
    <mergeCell ref="A501:G501"/>
    <mergeCell ref="A509:B509"/>
    <mergeCell ref="C509:C510"/>
    <mergeCell ref="D509:D510"/>
    <mergeCell ref="E509:E510"/>
    <mergeCell ref="F509:F510"/>
    <mergeCell ref="G509:G510"/>
    <mergeCell ref="A551:G551"/>
    <mergeCell ref="A559:B559"/>
    <mergeCell ref="C559:C560"/>
    <mergeCell ref="A101:G101"/>
    <mergeCell ref="A109:B109"/>
    <mergeCell ref="C109:C110"/>
    <mergeCell ref="D109:D110"/>
    <mergeCell ref="E109:E110"/>
    <mergeCell ref="F109:F110"/>
    <mergeCell ref="G109:G110"/>
    <mergeCell ref="A151:G151"/>
    <mergeCell ref="A159:B159"/>
    <mergeCell ref="C159:C160"/>
    <mergeCell ref="D159:D160"/>
    <mergeCell ref="E159:E160"/>
    <mergeCell ref="F159:F160"/>
    <mergeCell ref="G159:G160"/>
    <mergeCell ref="A1:G1"/>
    <mergeCell ref="C9:C10"/>
    <mergeCell ref="D9:D10"/>
    <mergeCell ref="E9:E10"/>
    <mergeCell ref="F9:F10"/>
    <mergeCell ref="G9:G10"/>
    <mergeCell ref="A9:B9"/>
    <mergeCell ref="A851:G851"/>
    <mergeCell ref="A859:B859"/>
    <mergeCell ref="C859:C860"/>
    <mergeCell ref="D859:D860"/>
    <mergeCell ref="E859:E860"/>
    <mergeCell ref="F859:F860"/>
    <mergeCell ref="G859:G860"/>
    <mergeCell ref="A201:G201"/>
    <mergeCell ref="A209:B209"/>
    <mergeCell ref="C209:C210"/>
    <mergeCell ref="A51:G51"/>
    <mergeCell ref="A59:B59"/>
    <mergeCell ref="C59:C60"/>
    <mergeCell ref="D59:D60"/>
    <mergeCell ref="E59:E60"/>
    <mergeCell ref="F59:F60"/>
    <mergeCell ref="G59:G60"/>
    <mergeCell ref="A1259:B1259"/>
    <mergeCell ref="C1259:C1260"/>
    <mergeCell ref="D1259:D1260"/>
    <mergeCell ref="E1259:E1260"/>
    <mergeCell ref="F1259:F1260"/>
    <mergeCell ref="G1259:G1260"/>
    <mergeCell ref="D1109:D1110"/>
    <mergeCell ref="E1109:E1110"/>
    <mergeCell ref="F1109:F1110"/>
    <mergeCell ref="G1109:G1110"/>
    <mergeCell ref="A1251:G1251"/>
    <mergeCell ref="C1159:C1160"/>
    <mergeCell ref="D1159:D1160"/>
    <mergeCell ref="E1159:E1160"/>
    <mergeCell ref="F1159:F1160"/>
    <mergeCell ref="G1159:G1160"/>
    <mergeCell ref="A1209:B1209"/>
    <mergeCell ref="C1209:C1210"/>
    <mergeCell ref="D1209:D1210"/>
    <mergeCell ref="E1209:E1210"/>
    <mergeCell ref="A1109:B1109"/>
    <mergeCell ref="C1109:C1110"/>
    <mergeCell ref="A1201:G1201"/>
    <mergeCell ref="A1151:G1151"/>
    <mergeCell ref="A1301:G1301"/>
    <mergeCell ref="A1351:G1351"/>
    <mergeCell ref="A1559:B1559"/>
    <mergeCell ref="C1559:C1560"/>
    <mergeCell ref="D1559:D1560"/>
    <mergeCell ref="E1559:E1560"/>
    <mergeCell ref="F1559:F1560"/>
    <mergeCell ref="G1559:G1560"/>
    <mergeCell ref="A1551:G1551"/>
    <mergeCell ref="A1451:G1451"/>
    <mergeCell ref="A1359:B1359"/>
    <mergeCell ref="C1359:C1360"/>
    <mergeCell ref="D1359:D1360"/>
    <mergeCell ref="E1359:E1360"/>
    <mergeCell ref="F1359:F1360"/>
    <mergeCell ref="G1359:G1360"/>
    <mergeCell ref="D1459:D1460"/>
    <mergeCell ref="E1459:E1460"/>
    <mergeCell ref="A1601:G1601"/>
    <mergeCell ref="A1609:B1609"/>
    <mergeCell ref="C1609:C1610"/>
    <mergeCell ref="D1609:D1610"/>
    <mergeCell ref="E1609:E1610"/>
    <mergeCell ref="A1309:B1309"/>
    <mergeCell ref="C1309:C1310"/>
    <mergeCell ref="D1309:D1310"/>
    <mergeCell ref="E1309:E1310"/>
    <mergeCell ref="F1309:F1310"/>
    <mergeCell ref="G1309:G1310"/>
    <mergeCell ref="F1459:F1460"/>
    <mergeCell ref="G1459:G1460"/>
    <mergeCell ref="A1401:G1401"/>
    <mergeCell ref="A1409:B1409"/>
    <mergeCell ref="C1409:C1410"/>
    <mergeCell ref="D1409:D1410"/>
    <mergeCell ref="E1409:E1410"/>
    <mergeCell ref="A1459:B1459"/>
    <mergeCell ref="C1459:C1460"/>
    <mergeCell ref="F1409:F1410"/>
    <mergeCell ref="G1409:G1410"/>
    <mergeCell ref="F1609:F1610"/>
    <mergeCell ref="G1609:G1610"/>
    <mergeCell ref="F1909:F1910"/>
    <mergeCell ref="G1909:G1910"/>
    <mergeCell ref="A1909:B1909"/>
    <mergeCell ref="C1909:C1910"/>
    <mergeCell ref="D1909:D1910"/>
    <mergeCell ref="E1909:E1910"/>
    <mergeCell ref="G1759:G1760"/>
    <mergeCell ref="F1759:F1760"/>
    <mergeCell ref="E1759:E1760"/>
    <mergeCell ref="D1759:D1760"/>
    <mergeCell ref="C1759:C1760"/>
    <mergeCell ref="A1759:B1759"/>
    <mergeCell ref="A1801:G1801"/>
    <mergeCell ref="A1901:G1901"/>
    <mergeCell ref="A1851:G1851"/>
    <mergeCell ref="F1709:F1710"/>
    <mergeCell ref="G1709:G1710"/>
    <mergeCell ref="A1709:B1709"/>
    <mergeCell ref="C1709:C1710"/>
    <mergeCell ref="D1709:D1710"/>
    <mergeCell ref="A1751:G1751"/>
    <mergeCell ref="A1859:B1859"/>
    <mergeCell ref="C1859:C1860"/>
    <mergeCell ref="D1859:D1860"/>
    <mergeCell ref="E1859:E1860"/>
    <mergeCell ref="F1859:F1860"/>
    <mergeCell ref="G1859:G1860"/>
    <mergeCell ref="A1809:B1809"/>
    <mergeCell ref="C1809:C1810"/>
    <mergeCell ref="D1809:D1810"/>
    <mergeCell ref="E1809:E1810"/>
    <mergeCell ref="F1809:F1810"/>
    <mergeCell ref="G1809:G1810"/>
    <mergeCell ref="E1709:E1710"/>
    <mergeCell ref="A2009:B2009"/>
    <mergeCell ref="C2009:C2010"/>
    <mergeCell ref="D2009:D2010"/>
    <mergeCell ref="E2009:E2010"/>
    <mergeCell ref="F2009:F2010"/>
    <mergeCell ref="G2009:G2010"/>
    <mergeCell ref="A2001:G2001"/>
    <mergeCell ref="A1951:G1951"/>
    <mergeCell ref="A1959:B1959"/>
    <mergeCell ref="C1959:C1960"/>
    <mergeCell ref="D1959:D1960"/>
    <mergeCell ref="E1959:E1960"/>
    <mergeCell ref="F1959:F1960"/>
    <mergeCell ref="G1959:G1960"/>
    <mergeCell ref="F2109:F2110"/>
    <mergeCell ref="G2109:G2110"/>
    <mergeCell ref="A2101:G2101"/>
    <mergeCell ref="A2051:G2051"/>
    <mergeCell ref="A2059:B2059"/>
    <mergeCell ref="C2059:C2060"/>
    <mergeCell ref="D2059:D2060"/>
    <mergeCell ref="E2059:E2060"/>
    <mergeCell ref="F2059:F2060"/>
    <mergeCell ref="G2059:G2060"/>
    <mergeCell ref="A2109:B2109"/>
    <mergeCell ref="C2109:C2110"/>
    <mergeCell ref="D2109:D2110"/>
    <mergeCell ref="E2109:E2110"/>
    <mergeCell ref="A2151:G2151"/>
    <mergeCell ref="F2309:F2310"/>
    <mergeCell ref="G2309:G2310"/>
    <mergeCell ref="A2359:B2359"/>
    <mergeCell ref="C2359:C2360"/>
    <mergeCell ref="D2359:D2360"/>
    <mergeCell ref="E2359:E2360"/>
    <mergeCell ref="F2359:F2360"/>
    <mergeCell ref="G2359:G2360"/>
    <mergeCell ref="A2159:B2159"/>
    <mergeCell ref="C2159:C2160"/>
    <mergeCell ref="D2159:D2160"/>
    <mergeCell ref="E2159:E2160"/>
    <mergeCell ref="F2159:F2160"/>
    <mergeCell ref="G2159:G2160"/>
    <mergeCell ref="A2209:B2209"/>
    <mergeCell ref="C2209:C2210"/>
    <mergeCell ref="D2209:D2210"/>
    <mergeCell ref="E2209:E2210"/>
    <mergeCell ref="F2209:F2210"/>
    <mergeCell ref="G2209:G2210"/>
    <mergeCell ref="A2201:G2201"/>
    <mergeCell ref="A2301:G2301"/>
    <mergeCell ref="A2251:G2251"/>
    <mergeCell ref="A2701:G2701"/>
    <mergeCell ref="A2509:B2509"/>
    <mergeCell ref="C2509:C2510"/>
    <mergeCell ref="D2509:D2510"/>
    <mergeCell ref="E2509:E2510"/>
    <mergeCell ref="A2751:G2751"/>
    <mergeCell ref="A2551:G2551"/>
    <mergeCell ref="F2709:F2710"/>
    <mergeCell ref="G2709:G2710"/>
    <mergeCell ref="A2709:B2709"/>
    <mergeCell ref="C2709:C2710"/>
    <mergeCell ref="D2709:D2710"/>
    <mergeCell ref="E2709:E2710"/>
    <mergeCell ref="A2659:B2659"/>
    <mergeCell ref="C2659:C2660"/>
    <mergeCell ref="D2659:D2660"/>
    <mergeCell ref="E2659:E2660"/>
    <mergeCell ref="F2659:F2660"/>
    <mergeCell ref="G2659:G2660"/>
    <mergeCell ref="A2651:G2651"/>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01:G2601"/>
    <mergeCell ref="A2851:G2851"/>
    <mergeCell ref="A2859:B2859"/>
    <mergeCell ref="C2859:C2860"/>
    <mergeCell ref="D2859:D2860"/>
    <mergeCell ref="E2859:E2860"/>
    <mergeCell ref="F2859:F2860"/>
    <mergeCell ref="G2859:G286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01:G2801"/>
  </mergeCells>
  <pageMargins left="1.1811023622047245" right="0.78740157480314965" top="1.1811023622047245" bottom="0.78740157480314965" header="0.39370078740157483" footer="0.39370078740157483"/>
  <pageSetup paperSize="9" scale="52" fitToHeight="0" orientation="portrait" horizontalDpi="4294967293" verticalDpi="4294967293" r:id="rId1"/>
  <headerFooter>
    <oddHeader>&amp;L&amp;G</oddHeader>
  </headerFooter>
  <rowBreaks count="58" manualBreakCount="58">
    <brk id="50" max="16383" man="1"/>
    <brk id="100" max="16383" man="1"/>
    <brk id="150" max="16383" man="1"/>
    <brk id="200" max="16383" man="1"/>
    <brk id="250" max="16383" man="1"/>
    <brk id="300" max="16383" man="1"/>
    <brk id="350" max="16383" man="1"/>
    <brk id="400" max="16383" man="1"/>
    <brk id="450" max="16383" man="1"/>
    <brk id="500" max="16383" man="1"/>
    <brk id="550" max="16383" man="1"/>
    <brk id="600" max="16383" man="1"/>
    <brk id="650" max="16383" man="1"/>
    <brk id="700" max="16383" man="1"/>
    <brk id="750" max="16383" man="1"/>
    <brk id="800" max="16383" man="1"/>
    <brk id="850" max="16383" man="1"/>
    <brk id="900" max="16383" man="1"/>
    <brk id="950" max="16383" man="1"/>
    <brk id="1000" max="16383" man="1"/>
    <brk id="1050" max="16383" man="1"/>
    <brk id="1100" max="16383" man="1"/>
    <brk id="1150" max="16383" man="1"/>
    <brk id="1200" max="16383" man="1"/>
    <brk id="1250" max="16383" man="1"/>
    <brk id="1300" max="16383" man="1"/>
    <brk id="1350" max="16383" man="1"/>
    <brk id="1400" max="16383" man="1"/>
    <brk id="1450" max="16383" man="1"/>
    <brk id="1500" max="16383" man="1"/>
    <brk id="1550" max="16383" man="1"/>
    <brk id="1600" max="16383" man="1"/>
    <brk id="1650" max="16383" man="1"/>
    <brk id="1700" max="16383" man="1"/>
    <brk id="1750" max="16383" man="1"/>
    <brk id="1800" max="16383" man="1"/>
    <brk id="1850" max="16383" man="1"/>
    <brk id="1900" max="16383" man="1"/>
    <brk id="1950" max="16383" man="1"/>
    <brk id="2000" max="16383" man="1"/>
    <brk id="2050" max="16383" man="1"/>
    <brk id="2100" max="16383" man="1"/>
    <brk id="2150" max="16383" man="1"/>
    <brk id="2200" max="16383" man="1"/>
    <brk id="2250" max="16383" man="1"/>
    <brk id="2300" max="16383" man="1"/>
    <brk id="2350" max="16383" man="1"/>
    <brk id="2400" max="16383" man="1"/>
    <brk id="2450" max="16383" man="1"/>
    <brk id="2500" max="16383" man="1"/>
    <brk id="2550" max="16383" man="1"/>
    <brk id="2600" max="16383" man="1"/>
    <brk id="2650" max="16383" man="1"/>
    <brk id="2700" max="16383" man="1"/>
    <brk id="2750" max="16383" man="1"/>
    <brk id="2800" max="16383" man="1"/>
    <brk id="2850" max="16383" man="1"/>
    <brk id="2900"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Zeros="0" workbookViewId="0">
      <selection activeCell="G16" sqref="G16"/>
    </sheetView>
  </sheetViews>
  <sheetFormatPr baseColWidth="10" defaultColWidth="11.42578125" defaultRowHeight="20.100000000000001" customHeight="1" x14ac:dyDescent="0.2"/>
  <cols>
    <col min="1" max="1" width="35.7109375" style="17" customWidth="1"/>
    <col min="2" max="2" width="55.7109375" style="17" customWidth="1"/>
    <col min="3" max="3" width="25.7109375" style="17" customWidth="1"/>
    <col min="4" max="5" width="15.7109375" style="17" customWidth="1"/>
    <col min="6" max="16384" width="11.42578125" style="17"/>
  </cols>
  <sheetData>
    <row r="1" spans="1:6" s="20" customFormat="1" ht="20.100000000000001" customHeight="1" x14ac:dyDescent="0.2">
      <c r="A1" s="18" t="s">
        <v>12</v>
      </c>
      <c r="B1" s="18" t="str">
        <f>Comitente</f>
        <v>DIRECCIÓN ARQUITECTURA</v>
      </c>
      <c r="E1" s="19"/>
    </row>
    <row r="2" spans="1:6" s="21" customFormat="1" ht="20.100000000000001" customHeight="1" x14ac:dyDescent="0.2">
      <c r="A2" s="33" t="s">
        <v>13</v>
      </c>
      <c r="B2" s="33" t="str">
        <f>Obra</f>
        <v>ESCUELA DE CINE</v>
      </c>
    </row>
    <row r="3" spans="1:6" s="21" customFormat="1" ht="20.100000000000001" customHeight="1" x14ac:dyDescent="0.2">
      <c r="A3" s="33" t="s">
        <v>22</v>
      </c>
      <c r="B3" s="33" t="str">
        <f>Ubicación</f>
        <v>CALLE 25 DE MAYO</v>
      </c>
    </row>
    <row r="4" spans="1:6" s="21" customFormat="1" ht="20.100000000000001" customHeight="1" x14ac:dyDescent="0.2">
      <c r="A4" s="33" t="s">
        <v>21</v>
      </c>
      <c r="B4" s="33" t="str">
        <f>Licitación_N°</f>
        <v>07 - 2017</v>
      </c>
    </row>
    <row r="5" spans="1:6" s="21" customFormat="1" ht="20.100000000000001" customHeight="1" x14ac:dyDescent="0.2">
      <c r="A5" s="33" t="s">
        <v>14</v>
      </c>
      <c r="B5" s="33"/>
      <c r="C5" s="33">
        <f>Contratista</f>
        <v>0</v>
      </c>
    </row>
    <row r="6" spans="1:6" s="20" customFormat="1" ht="20.100000000000001" customHeight="1" x14ac:dyDescent="0.2">
      <c r="A6" s="18"/>
      <c r="B6" s="18"/>
      <c r="C6" s="18"/>
      <c r="D6" s="18"/>
      <c r="E6" s="18"/>
      <c r="F6" s="18"/>
    </row>
    <row r="7" spans="1:6" ht="20.100000000000001" customHeight="1" x14ac:dyDescent="0.2">
      <c r="A7" s="355" t="s">
        <v>137</v>
      </c>
      <c r="B7" s="356"/>
      <c r="C7" s="356"/>
      <c r="D7" s="356"/>
      <c r="E7" s="357"/>
    </row>
    <row r="8" spans="1:6" ht="20.100000000000001" customHeight="1" x14ac:dyDescent="0.2">
      <c r="A8" s="358" t="s">
        <v>820</v>
      </c>
      <c r="B8" s="359"/>
      <c r="C8" s="360"/>
      <c r="D8" s="360"/>
      <c r="E8" s="361"/>
    </row>
    <row r="10" spans="1:6" ht="20.100000000000001" customHeight="1" x14ac:dyDescent="0.2">
      <c r="A10" s="32"/>
      <c r="B10" s="32"/>
      <c r="C10" s="231" t="s">
        <v>142</v>
      </c>
      <c r="D10" s="232" t="s">
        <v>138</v>
      </c>
      <c r="E10" s="232" t="s">
        <v>139</v>
      </c>
    </row>
    <row r="11" spans="1:6" ht="20.100000000000001" customHeight="1" x14ac:dyDescent="0.2">
      <c r="A11" s="233" t="s">
        <v>140</v>
      </c>
      <c r="B11" s="233"/>
      <c r="C11" s="234">
        <f>SUBTOTAL(9,C12:C30)</f>
        <v>0</v>
      </c>
      <c r="D11" s="45">
        <f>SUBTOTAL(9,D12:D30)</f>
        <v>0</v>
      </c>
      <c r="E11" s="32"/>
    </row>
    <row r="12" spans="1:6" ht="20.100000000000001" customHeight="1" x14ac:dyDescent="0.2">
      <c r="A12" s="202"/>
      <c r="B12" s="202"/>
      <c r="C12" s="241"/>
      <c r="D12" s="42">
        <f>IF($C$11=0,0,C12/$C$11)</f>
        <v>0</v>
      </c>
      <c r="E12" s="42">
        <f>IF($C$48=0,0,C12/$C$48)</f>
        <v>0</v>
      </c>
    </row>
    <row r="13" spans="1:6" ht="20.100000000000001" customHeight="1" x14ac:dyDescent="0.2">
      <c r="A13" s="202"/>
      <c r="B13" s="202"/>
      <c r="C13" s="241"/>
      <c r="D13" s="42">
        <f t="shared" ref="D13:D30" si="0">IF($C$11=0,0,C13/$C$11)</f>
        <v>0</v>
      </c>
      <c r="E13" s="42">
        <f t="shared" ref="E13:E30" si="1">IF($C$48=0,0,C13/$C$48)</f>
        <v>0</v>
      </c>
    </row>
    <row r="14" spans="1:6" ht="20.100000000000001" customHeight="1" x14ac:dyDescent="0.2">
      <c r="A14" s="202"/>
      <c r="B14" s="202"/>
      <c r="C14" s="241"/>
      <c r="D14" s="42">
        <f t="shared" si="0"/>
        <v>0</v>
      </c>
      <c r="E14" s="42">
        <f t="shared" si="1"/>
        <v>0</v>
      </c>
    </row>
    <row r="15" spans="1:6" ht="20.100000000000001" customHeight="1" x14ac:dyDescent="0.2">
      <c r="A15" s="202"/>
      <c r="B15" s="202"/>
      <c r="C15" s="241"/>
      <c r="D15" s="42">
        <f t="shared" si="0"/>
        <v>0</v>
      </c>
      <c r="E15" s="42">
        <f t="shared" si="1"/>
        <v>0</v>
      </c>
    </row>
    <row r="16" spans="1:6" ht="20.100000000000001" customHeight="1" x14ac:dyDescent="0.2">
      <c r="A16" s="202"/>
      <c r="B16" s="202"/>
      <c r="C16" s="241"/>
      <c r="D16" s="42">
        <f t="shared" si="0"/>
        <v>0</v>
      </c>
      <c r="E16" s="42">
        <f t="shared" si="1"/>
        <v>0</v>
      </c>
    </row>
    <row r="17" spans="1:5" ht="20.100000000000001" customHeight="1" x14ac:dyDescent="0.2">
      <c r="A17" s="202"/>
      <c r="B17" s="202"/>
      <c r="C17" s="241"/>
      <c r="D17" s="42">
        <f t="shared" si="0"/>
        <v>0</v>
      </c>
      <c r="E17" s="42">
        <f t="shared" si="1"/>
        <v>0</v>
      </c>
    </row>
    <row r="18" spans="1:5" ht="20.100000000000001" customHeight="1" x14ac:dyDescent="0.2">
      <c r="A18" s="202"/>
      <c r="B18" s="202"/>
      <c r="C18" s="241"/>
      <c r="D18" s="42">
        <f t="shared" si="0"/>
        <v>0</v>
      </c>
      <c r="E18" s="42">
        <f t="shared" si="1"/>
        <v>0</v>
      </c>
    </row>
    <row r="19" spans="1:5" ht="20.100000000000001" customHeight="1" x14ac:dyDescent="0.2">
      <c r="A19" s="202"/>
      <c r="B19" s="202"/>
      <c r="C19" s="241"/>
      <c r="D19" s="42">
        <f t="shared" si="0"/>
        <v>0</v>
      </c>
      <c r="E19" s="42">
        <f t="shared" si="1"/>
        <v>0</v>
      </c>
    </row>
    <row r="20" spans="1:5" ht="20.100000000000001" customHeight="1" x14ac:dyDescent="0.2">
      <c r="A20" s="202"/>
      <c r="B20" s="202"/>
      <c r="C20" s="241"/>
      <c r="D20" s="42">
        <f t="shared" ref="D20" si="2">IF($C$11=0,0,C20/$C$11)</f>
        <v>0</v>
      </c>
      <c r="E20" s="42">
        <f t="shared" si="1"/>
        <v>0</v>
      </c>
    </row>
    <row r="21" spans="1:5" ht="20.100000000000001" customHeight="1" x14ac:dyDescent="0.2">
      <c r="A21" s="202"/>
      <c r="B21" s="202"/>
      <c r="C21" s="241"/>
      <c r="D21" s="42">
        <f t="shared" si="0"/>
        <v>0</v>
      </c>
      <c r="E21" s="42">
        <f t="shared" ref="E21:E28" si="3">IF($C$48=0,0,C21/$C$48)</f>
        <v>0</v>
      </c>
    </row>
    <row r="22" spans="1:5" ht="20.100000000000001" customHeight="1" x14ac:dyDescent="0.2">
      <c r="A22" s="202"/>
      <c r="B22" s="202"/>
      <c r="C22" s="241"/>
      <c r="D22" s="42">
        <f t="shared" si="0"/>
        <v>0</v>
      </c>
      <c r="E22" s="42">
        <f t="shared" si="3"/>
        <v>0</v>
      </c>
    </row>
    <row r="23" spans="1:5" ht="20.100000000000001" customHeight="1" x14ac:dyDescent="0.2">
      <c r="A23" s="202"/>
      <c r="B23" s="202"/>
      <c r="C23" s="241"/>
      <c r="D23" s="42">
        <f t="shared" si="0"/>
        <v>0</v>
      </c>
      <c r="E23" s="42">
        <f t="shared" si="3"/>
        <v>0</v>
      </c>
    </row>
    <row r="24" spans="1:5" ht="20.100000000000001" customHeight="1" x14ac:dyDescent="0.2">
      <c r="A24" s="202"/>
      <c r="B24" s="202"/>
      <c r="C24" s="241"/>
      <c r="D24" s="42">
        <f t="shared" si="0"/>
        <v>0</v>
      </c>
      <c r="E24" s="42">
        <f t="shared" si="3"/>
        <v>0</v>
      </c>
    </row>
    <row r="25" spans="1:5" ht="20.100000000000001" customHeight="1" x14ac:dyDescent="0.2">
      <c r="A25" s="202"/>
      <c r="B25" s="202"/>
      <c r="C25" s="241"/>
      <c r="D25" s="42">
        <f t="shared" si="0"/>
        <v>0</v>
      </c>
      <c r="E25" s="42">
        <f t="shared" si="3"/>
        <v>0</v>
      </c>
    </row>
    <row r="26" spans="1:5" ht="20.100000000000001" customHeight="1" x14ac:dyDescent="0.2">
      <c r="A26" s="202"/>
      <c r="B26" s="202"/>
      <c r="C26" s="241"/>
      <c r="D26" s="42">
        <f t="shared" si="0"/>
        <v>0</v>
      </c>
      <c r="E26" s="42">
        <f t="shared" si="3"/>
        <v>0</v>
      </c>
    </row>
    <row r="27" spans="1:5" ht="20.100000000000001" customHeight="1" x14ac:dyDescent="0.2">
      <c r="A27" s="202"/>
      <c r="B27" s="202"/>
      <c r="C27" s="241"/>
      <c r="D27" s="42">
        <f t="shared" si="0"/>
        <v>0</v>
      </c>
      <c r="E27" s="42">
        <f t="shared" si="3"/>
        <v>0</v>
      </c>
    </row>
    <row r="28" spans="1:5" ht="20.100000000000001" customHeight="1" x14ac:dyDescent="0.2">
      <c r="A28" s="202"/>
      <c r="B28" s="202"/>
      <c r="C28" s="241"/>
      <c r="D28" s="42">
        <f t="shared" si="0"/>
        <v>0</v>
      </c>
      <c r="E28" s="42">
        <f t="shared" si="3"/>
        <v>0</v>
      </c>
    </row>
    <row r="29" spans="1:5" ht="20.100000000000001" customHeight="1" x14ac:dyDescent="0.2">
      <c r="A29" s="202"/>
      <c r="B29" s="202"/>
      <c r="C29" s="241"/>
      <c r="D29" s="42">
        <f t="shared" si="0"/>
        <v>0</v>
      </c>
      <c r="E29" s="42">
        <f t="shared" si="1"/>
        <v>0</v>
      </c>
    </row>
    <row r="30" spans="1:5" ht="20.100000000000001" customHeight="1" x14ac:dyDescent="0.2">
      <c r="A30" s="202"/>
      <c r="B30" s="202"/>
      <c r="C30" s="241"/>
      <c r="D30" s="42">
        <f t="shared" si="0"/>
        <v>0</v>
      </c>
      <c r="E30" s="42">
        <f t="shared" si="1"/>
        <v>0</v>
      </c>
    </row>
    <row r="31" spans="1:5" ht="20.100000000000001" customHeight="1" x14ac:dyDescent="0.2">
      <c r="A31" s="235"/>
      <c r="B31" s="20"/>
      <c r="C31" s="20"/>
      <c r="D31" s="20"/>
      <c r="E31" s="236"/>
    </row>
    <row r="32" spans="1:5" ht="20.100000000000001" customHeight="1" x14ac:dyDescent="0.2">
      <c r="A32" s="237" t="s">
        <v>141</v>
      </c>
      <c r="B32" s="262"/>
      <c r="C32" s="226">
        <f>SUBTOTAL(9,C33:C46)</f>
        <v>0</v>
      </c>
      <c r="D32" s="227">
        <f>SUBTOTAL(9,D33:D53)</f>
        <v>0</v>
      </c>
      <c r="E32" s="236"/>
    </row>
    <row r="33" spans="1:5" ht="20.100000000000001" customHeight="1" x14ac:dyDescent="0.2">
      <c r="A33" s="242"/>
      <c r="B33" s="242"/>
      <c r="C33" s="230"/>
      <c r="D33" s="42">
        <f>IF($C$32=0,0,C33/$C$32)</f>
        <v>0</v>
      </c>
      <c r="E33" s="42">
        <f t="shared" ref="E33:E46" si="4">IF($C$48=0,0,C33/$C$48)</f>
        <v>0</v>
      </c>
    </row>
    <row r="34" spans="1:5" ht="20.100000000000001" customHeight="1" x14ac:dyDescent="0.2">
      <c r="A34" s="242"/>
      <c r="B34" s="242"/>
      <c r="C34" s="230"/>
      <c r="D34" s="42">
        <f t="shared" ref="D34:D46" si="5">IF($C$32=0,0,C34/$C$32)</f>
        <v>0</v>
      </c>
      <c r="E34" s="42">
        <f t="shared" si="4"/>
        <v>0</v>
      </c>
    </row>
    <row r="35" spans="1:5" ht="20.100000000000001" customHeight="1" x14ac:dyDescent="0.2">
      <c r="A35" s="242"/>
      <c r="B35" s="242"/>
      <c r="C35" s="230"/>
      <c r="D35" s="42">
        <f t="shared" si="5"/>
        <v>0</v>
      </c>
      <c r="E35" s="42">
        <f t="shared" si="4"/>
        <v>0</v>
      </c>
    </row>
    <row r="36" spans="1:5" ht="20.100000000000001" customHeight="1" x14ac:dyDescent="0.2">
      <c r="A36" s="242"/>
      <c r="B36" s="242"/>
      <c r="C36" s="230"/>
      <c r="D36" s="42">
        <f t="shared" si="5"/>
        <v>0</v>
      </c>
      <c r="E36" s="42">
        <f t="shared" ref="E36:E42" si="6">IF($C$48=0,0,C36/$C$48)</f>
        <v>0</v>
      </c>
    </row>
    <row r="37" spans="1:5" ht="20.100000000000001" customHeight="1" x14ac:dyDescent="0.2">
      <c r="A37" s="242"/>
      <c r="B37" s="242"/>
      <c r="C37" s="230"/>
      <c r="D37" s="42">
        <f t="shared" si="5"/>
        <v>0</v>
      </c>
      <c r="E37" s="42">
        <f t="shared" si="6"/>
        <v>0</v>
      </c>
    </row>
    <row r="38" spans="1:5" ht="20.100000000000001" customHeight="1" x14ac:dyDescent="0.2">
      <c r="A38" s="242"/>
      <c r="B38" s="242"/>
      <c r="C38" s="230"/>
      <c r="D38" s="42">
        <f t="shared" si="5"/>
        <v>0</v>
      </c>
      <c r="E38" s="42">
        <f t="shared" si="6"/>
        <v>0</v>
      </c>
    </row>
    <row r="39" spans="1:5" ht="20.100000000000001" customHeight="1" x14ac:dyDescent="0.2">
      <c r="A39" s="242"/>
      <c r="B39" s="242"/>
      <c r="C39" s="230"/>
      <c r="D39" s="42">
        <f t="shared" ref="D39:D40" si="7">IF($C$32=0,0,C39/$C$32)</f>
        <v>0</v>
      </c>
      <c r="E39" s="42">
        <f t="shared" ref="E39:E40" si="8">IF($C$48=0,0,C39/$C$48)</f>
        <v>0</v>
      </c>
    </row>
    <row r="40" spans="1:5" ht="20.100000000000001" customHeight="1" x14ac:dyDescent="0.2">
      <c r="A40" s="242"/>
      <c r="B40" s="242"/>
      <c r="C40" s="230"/>
      <c r="D40" s="42">
        <f t="shared" si="7"/>
        <v>0</v>
      </c>
      <c r="E40" s="42">
        <f t="shared" si="8"/>
        <v>0</v>
      </c>
    </row>
    <row r="41" spans="1:5" ht="20.100000000000001" customHeight="1" x14ac:dyDescent="0.2">
      <c r="A41" s="242"/>
      <c r="B41" s="242"/>
      <c r="C41" s="230"/>
      <c r="D41" s="42">
        <f t="shared" si="5"/>
        <v>0</v>
      </c>
      <c r="E41" s="42">
        <f t="shared" si="6"/>
        <v>0</v>
      </c>
    </row>
    <row r="42" spans="1:5" ht="20.100000000000001" customHeight="1" x14ac:dyDescent="0.2">
      <c r="A42" s="242"/>
      <c r="B42" s="242"/>
      <c r="C42" s="230"/>
      <c r="D42" s="42">
        <f t="shared" si="5"/>
        <v>0</v>
      </c>
      <c r="E42" s="42">
        <f t="shared" si="6"/>
        <v>0</v>
      </c>
    </row>
    <row r="43" spans="1:5" ht="20.100000000000001" customHeight="1" x14ac:dyDescent="0.2">
      <c r="A43" s="242"/>
      <c r="B43" s="242"/>
      <c r="C43" s="230"/>
      <c r="D43" s="42">
        <f t="shared" si="5"/>
        <v>0</v>
      </c>
      <c r="E43" s="42">
        <f t="shared" si="4"/>
        <v>0</v>
      </c>
    </row>
    <row r="44" spans="1:5" ht="20.100000000000001" customHeight="1" x14ac:dyDescent="0.2">
      <c r="A44" s="242"/>
      <c r="B44" s="242"/>
      <c r="C44" s="230"/>
      <c r="D44" s="42">
        <f t="shared" si="5"/>
        <v>0</v>
      </c>
      <c r="E44" s="42">
        <f t="shared" si="4"/>
        <v>0</v>
      </c>
    </row>
    <row r="45" spans="1:5" ht="20.100000000000001" customHeight="1" x14ac:dyDescent="0.2">
      <c r="A45" s="242"/>
      <c r="B45" s="242"/>
      <c r="C45" s="230"/>
      <c r="D45" s="42">
        <f t="shared" si="5"/>
        <v>0</v>
      </c>
      <c r="E45" s="42">
        <f t="shared" si="4"/>
        <v>0</v>
      </c>
    </row>
    <row r="46" spans="1:5" ht="20.100000000000001" customHeight="1" x14ac:dyDescent="0.2">
      <c r="A46" s="242"/>
      <c r="B46" s="242"/>
      <c r="C46" s="230"/>
      <c r="D46" s="42">
        <f t="shared" si="5"/>
        <v>0</v>
      </c>
      <c r="E46" s="42">
        <f t="shared" si="4"/>
        <v>0</v>
      </c>
    </row>
    <row r="47" spans="1:5" ht="20.100000000000001" customHeight="1" x14ac:dyDescent="0.2">
      <c r="A47" s="235"/>
      <c r="B47" s="20"/>
      <c r="C47" s="20"/>
      <c r="D47" s="20"/>
      <c r="E47" s="236"/>
    </row>
    <row r="48" spans="1:5" ht="20.100000000000001" customHeight="1" x14ac:dyDescent="0.2">
      <c r="A48" s="37" t="s">
        <v>821</v>
      </c>
      <c r="B48" s="255"/>
      <c r="C48" s="238">
        <f>SUBTOTAL(9,C11:C46)</f>
        <v>0</v>
      </c>
      <c r="D48" s="239"/>
      <c r="E48" s="240">
        <f>SUBTOTAL(9,E11:E46)</f>
        <v>0</v>
      </c>
    </row>
    <row r="49" spans="3:5" ht="20.100000000000001" customHeight="1" x14ac:dyDescent="0.2">
      <c r="E49" s="228"/>
    </row>
    <row r="50" spans="3:5" ht="20.100000000000001" customHeight="1" x14ac:dyDescent="0.2">
      <c r="D50" s="229"/>
    </row>
    <row r="51" spans="3:5" ht="20.100000000000001" customHeight="1" x14ac:dyDescent="0.2">
      <c r="C51" s="27"/>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horizontalDpi="4294967293" verticalDpi="4294967293"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9"/>
  <sheetViews>
    <sheetView showGridLines="0" topLeftCell="A187" zoomScaleNormal="100" workbookViewId="0">
      <selection activeCell="F34" sqref="F34"/>
    </sheetView>
  </sheetViews>
  <sheetFormatPr baseColWidth="10" defaultColWidth="11.42578125" defaultRowHeight="11.25" x14ac:dyDescent="0.2"/>
  <cols>
    <col min="1" max="1" width="6.140625" style="83" customWidth="1"/>
    <col min="2" max="2" width="1.42578125" style="83" customWidth="1"/>
    <col min="3" max="3" width="2.7109375" style="81" customWidth="1"/>
    <col min="4" max="4" width="22" style="83" bestFit="1" customWidth="1"/>
    <col min="5" max="5" width="33.85546875" style="83" customWidth="1"/>
    <col min="6" max="7" width="10.7109375" style="83" customWidth="1"/>
    <col min="8" max="16384" width="11.42578125" style="83"/>
  </cols>
  <sheetData>
    <row r="1" spans="1:7" s="79" customFormat="1" x14ac:dyDescent="0.2">
      <c r="A1" s="79" t="s">
        <v>651</v>
      </c>
      <c r="C1" s="80"/>
    </row>
    <row r="3" spans="1:7" ht="12.75" customHeight="1" x14ac:dyDescent="0.2">
      <c r="A3" s="81" t="s">
        <v>147</v>
      </c>
      <c r="B3" s="82"/>
      <c r="C3" s="82"/>
      <c r="D3" s="362" t="s">
        <v>452</v>
      </c>
      <c r="E3" s="362" t="s">
        <v>148</v>
      </c>
      <c r="F3" s="82"/>
      <c r="G3" s="82"/>
    </row>
    <row r="4" spans="1:7" x14ac:dyDescent="0.2">
      <c r="A4" s="81" t="s">
        <v>149</v>
      </c>
      <c r="B4" s="82"/>
      <c r="C4" s="82"/>
      <c r="D4" s="362"/>
      <c r="E4" s="362"/>
      <c r="F4" s="82"/>
      <c r="G4" s="82"/>
    </row>
    <row r="5" spans="1:7" x14ac:dyDescent="0.2">
      <c r="A5" s="80"/>
      <c r="B5" s="80"/>
      <c r="C5" s="80"/>
      <c r="D5" s="80"/>
      <c r="E5" s="80"/>
      <c r="F5" s="80"/>
      <c r="G5" s="80"/>
    </row>
    <row r="6" spans="1:7" ht="11.25" customHeight="1" x14ac:dyDescent="0.2">
      <c r="A6" s="84">
        <v>37210</v>
      </c>
      <c r="B6" s="85" t="s">
        <v>150</v>
      </c>
      <c r="C6" s="81">
        <v>51</v>
      </c>
      <c r="D6" s="81" t="str">
        <f>CONCATENATE("INDEC-CM - ",A6,B6,C6)</f>
        <v>INDEC-CM - 37210-51</v>
      </c>
      <c r="E6" s="83" t="s">
        <v>151</v>
      </c>
    </row>
    <row r="7" spans="1:7" x14ac:dyDescent="0.2">
      <c r="A7" s="84">
        <v>37210</v>
      </c>
      <c r="B7" s="85" t="s">
        <v>150</v>
      </c>
      <c r="C7" s="81">
        <v>52</v>
      </c>
      <c r="D7" s="81" t="str">
        <f t="shared" ref="D7:D70" si="0">CONCATENATE("INDEC-CM - ",A7,B7,C7)</f>
        <v>INDEC-CM - 37210-52</v>
      </c>
      <c r="E7" s="83" t="s">
        <v>152</v>
      </c>
    </row>
    <row r="8" spans="1:7" x14ac:dyDescent="0.2">
      <c r="A8" s="84">
        <v>42911</v>
      </c>
      <c r="B8" s="85" t="s">
        <v>150</v>
      </c>
      <c r="C8" s="81">
        <v>81</v>
      </c>
      <c r="D8" s="81" t="str">
        <f t="shared" si="0"/>
        <v>INDEC-CM - 42911-81</v>
      </c>
      <c r="E8" s="86" t="s">
        <v>153</v>
      </c>
      <c r="F8" s="86"/>
      <c r="G8" s="86"/>
    </row>
    <row r="9" spans="1:7" x14ac:dyDescent="0.2">
      <c r="A9" s="84">
        <v>41242</v>
      </c>
      <c r="B9" s="85" t="s">
        <v>150</v>
      </c>
      <c r="C9" s="81">
        <v>11</v>
      </c>
      <c r="D9" s="81" t="str">
        <f t="shared" si="0"/>
        <v>INDEC-CM - 41242-11</v>
      </c>
      <c r="E9" s="86" t="s">
        <v>154</v>
      </c>
      <c r="F9" s="86"/>
      <c r="G9" s="86"/>
    </row>
    <row r="10" spans="1:7" x14ac:dyDescent="0.2">
      <c r="A10" s="84">
        <v>37440</v>
      </c>
      <c r="B10" s="85" t="s">
        <v>150</v>
      </c>
      <c r="C10" s="81">
        <v>21</v>
      </c>
      <c r="D10" s="81" t="str">
        <f t="shared" si="0"/>
        <v>INDEC-CM - 37440-21</v>
      </c>
      <c r="E10" s="83" t="s">
        <v>155</v>
      </c>
    </row>
    <row r="11" spans="1:7" x14ac:dyDescent="0.2">
      <c r="A11" s="84">
        <v>38130</v>
      </c>
      <c r="B11" s="85" t="s">
        <v>150</v>
      </c>
      <c r="C11" s="81">
        <v>13</v>
      </c>
      <c r="D11" s="81" t="str">
        <f t="shared" si="0"/>
        <v>INDEC-CM - 38130-13</v>
      </c>
      <c r="E11" s="86" t="s">
        <v>156</v>
      </c>
      <c r="F11" s="86"/>
      <c r="G11" s="86"/>
    </row>
    <row r="12" spans="1:7" x14ac:dyDescent="0.2">
      <c r="A12" s="84">
        <v>38130</v>
      </c>
      <c r="B12" s="85" t="s">
        <v>150</v>
      </c>
      <c r="C12" s="81">
        <v>12</v>
      </c>
      <c r="D12" s="81" t="str">
        <f t="shared" si="0"/>
        <v>INDEC-CM - 38130-12</v>
      </c>
      <c r="E12" s="86" t="s">
        <v>157</v>
      </c>
      <c r="F12" s="86"/>
      <c r="G12" s="86"/>
    </row>
    <row r="13" spans="1:7" x14ac:dyDescent="0.2">
      <c r="A13" s="84">
        <v>38130</v>
      </c>
      <c r="B13" s="85" t="s">
        <v>150</v>
      </c>
      <c r="C13" s="81">
        <v>11</v>
      </c>
      <c r="D13" s="81" t="str">
        <f t="shared" si="0"/>
        <v>INDEC-CM - 38130-11</v>
      </c>
      <c r="E13" s="86" t="s">
        <v>158</v>
      </c>
      <c r="F13" s="86"/>
      <c r="G13" s="86"/>
    </row>
    <row r="14" spans="1:7" x14ac:dyDescent="0.2">
      <c r="A14" s="84">
        <v>27230</v>
      </c>
      <c r="B14" s="85" t="s">
        <v>150</v>
      </c>
      <c r="C14" s="81">
        <v>11</v>
      </c>
      <c r="D14" s="81" t="str">
        <f t="shared" si="0"/>
        <v>INDEC-CM - 27230-11</v>
      </c>
      <c r="E14" s="86" t="s">
        <v>159</v>
      </c>
      <c r="F14" s="86"/>
      <c r="G14" s="86"/>
    </row>
    <row r="15" spans="1:7" x14ac:dyDescent="0.2">
      <c r="A15" s="84">
        <v>44821</v>
      </c>
      <c r="B15" s="85" t="s">
        <v>150</v>
      </c>
      <c r="C15" s="81">
        <v>11</v>
      </c>
      <c r="D15" s="81" t="str">
        <f t="shared" si="0"/>
        <v>INDEC-CM - 44821-11</v>
      </c>
      <c r="E15" s="83" t="s">
        <v>160</v>
      </c>
    </row>
    <row r="16" spans="1:7" x14ac:dyDescent="0.2">
      <c r="A16" s="84">
        <v>37560</v>
      </c>
      <c r="B16" s="85" t="s">
        <v>150</v>
      </c>
      <c r="C16" s="81">
        <v>11</v>
      </c>
      <c r="D16" s="81" t="str">
        <f t="shared" si="0"/>
        <v>INDEC-CM - 37560-11</v>
      </c>
      <c r="E16" s="86" t="s">
        <v>161</v>
      </c>
      <c r="F16" s="86"/>
      <c r="G16" s="86"/>
    </row>
    <row r="17" spans="1:7" x14ac:dyDescent="0.2">
      <c r="A17" s="84">
        <v>15400</v>
      </c>
      <c r="B17" s="85" t="s">
        <v>150</v>
      </c>
      <c r="C17" s="81">
        <v>11</v>
      </c>
      <c r="D17" s="81" t="str">
        <f t="shared" si="0"/>
        <v>INDEC-CM - 15400-11</v>
      </c>
      <c r="E17" s="86" t="s">
        <v>162</v>
      </c>
      <c r="F17" s="86"/>
      <c r="G17" s="86"/>
    </row>
    <row r="18" spans="1:7" x14ac:dyDescent="0.2">
      <c r="A18" s="84">
        <v>15310</v>
      </c>
      <c r="B18" s="85" t="s">
        <v>150</v>
      </c>
      <c r="C18" s="81">
        <v>11</v>
      </c>
      <c r="D18" s="81" t="str">
        <f t="shared" si="0"/>
        <v>INDEC-CM - 15310-11</v>
      </c>
      <c r="E18" s="83" t="s">
        <v>163</v>
      </c>
    </row>
    <row r="19" spans="1:7" x14ac:dyDescent="0.2">
      <c r="A19" s="84">
        <v>46531</v>
      </c>
      <c r="B19" s="85" t="s">
        <v>150</v>
      </c>
      <c r="C19" s="81">
        <v>11</v>
      </c>
      <c r="D19" s="81" t="str">
        <f t="shared" si="0"/>
        <v>INDEC-CM - 46531-11</v>
      </c>
      <c r="E19" s="86" t="s">
        <v>164</v>
      </c>
      <c r="F19" s="86"/>
      <c r="G19" s="86"/>
    </row>
    <row r="20" spans="1:7" x14ac:dyDescent="0.2">
      <c r="A20" s="84">
        <v>43540</v>
      </c>
      <c r="B20" s="85" t="s">
        <v>150</v>
      </c>
      <c r="C20" s="81">
        <v>11</v>
      </c>
      <c r="D20" s="81" t="str">
        <f t="shared" si="0"/>
        <v>INDEC-CM - 43540-11</v>
      </c>
      <c r="E20" s="83" t="s">
        <v>165</v>
      </c>
    </row>
    <row r="21" spans="1:7" x14ac:dyDescent="0.2">
      <c r="A21" s="84">
        <v>43540</v>
      </c>
      <c r="B21" s="85" t="s">
        <v>150</v>
      </c>
      <c r="C21" s="81">
        <v>12</v>
      </c>
      <c r="D21" s="81" t="str">
        <f t="shared" si="0"/>
        <v>INDEC-CM - 43540-12</v>
      </c>
      <c r="E21" s="83" t="s">
        <v>166</v>
      </c>
    </row>
    <row r="22" spans="1:7" x14ac:dyDescent="0.2">
      <c r="A22" s="84">
        <v>37370</v>
      </c>
      <c r="B22" s="85" t="s">
        <v>150</v>
      </c>
      <c r="C22" s="81">
        <v>21</v>
      </c>
      <c r="D22" s="81" t="str">
        <f t="shared" si="0"/>
        <v>INDEC-CM - 37370-21</v>
      </c>
      <c r="E22" s="83" t="s">
        <v>167</v>
      </c>
    </row>
    <row r="23" spans="1:7" x14ac:dyDescent="0.2">
      <c r="A23" s="84">
        <v>37370</v>
      </c>
      <c r="B23" s="85" t="s">
        <v>150</v>
      </c>
      <c r="C23" s="81">
        <v>11</v>
      </c>
      <c r="D23" s="81" t="str">
        <f t="shared" si="0"/>
        <v>INDEC-CM - 37370-11</v>
      </c>
      <c r="E23" s="83" t="s">
        <v>168</v>
      </c>
    </row>
    <row r="24" spans="1:7" x14ac:dyDescent="0.2">
      <c r="A24" s="84">
        <v>37370</v>
      </c>
      <c r="B24" s="85" t="s">
        <v>150</v>
      </c>
      <c r="C24" s="81">
        <v>12</v>
      </c>
      <c r="D24" s="81" t="str">
        <f t="shared" si="0"/>
        <v>INDEC-CM - 37370-12</v>
      </c>
      <c r="E24" s="83" t="s">
        <v>169</v>
      </c>
    </row>
    <row r="25" spans="1:7" x14ac:dyDescent="0.2">
      <c r="A25" s="84">
        <v>37690</v>
      </c>
      <c r="B25" s="85" t="s">
        <v>150</v>
      </c>
      <c r="C25" s="81">
        <v>11</v>
      </c>
      <c r="D25" s="81" t="str">
        <f t="shared" si="0"/>
        <v>INDEC-CM - 37690-11</v>
      </c>
      <c r="E25" s="83" t="s">
        <v>170</v>
      </c>
    </row>
    <row r="26" spans="1:7" x14ac:dyDescent="0.2">
      <c r="A26" s="84">
        <v>42911</v>
      </c>
      <c r="B26" s="85" t="s">
        <v>150</v>
      </c>
      <c r="C26" s="81">
        <v>11</v>
      </c>
      <c r="D26" s="81" t="str">
        <f t="shared" si="0"/>
        <v>INDEC-CM - 42911-11</v>
      </c>
      <c r="E26" s="83" t="s">
        <v>171</v>
      </c>
    </row>
    <row r="27" spans="1:7" x14ac:dyDescent="0.2">
      <c r="A27" s="84">
        <v>37129</v>
      </c>
      <c r="B27" s="85" t="s">
        <v>150</v>
      </c>
      <c r="C27" s="81">
        <v>11</v>
      </c>
      <c r="D27" s="81" t="str">
        <f t="shared" si="0"/>
        <v>INDEC-CM - 37129-11</v>
      </c>
      <c r="E27" s="83" t="s">
        <v>172</v>
      </c>
    </row>
    <row r="28" spans="1:7" x14ac:dyDescent="0.2">
      <c r="A28" s="84">
        <v>35110</v>
      </c>
      <c r="B28" s="85" t="s">
        <v>150</v>
      </c>
      <c r="C28" s="81">
        <v>41</v>
      </c>
      <c r="D28" s="81" t="str">
        <f t="shared" si="0"/>
        <v>INDEC-CM - 35110-41</v>
      </c>
      <c r="E28" s="83" t="s">
        <v>173</v>
      </c>
    </row>
    <row r="29" spans="1:7" x14ac:dyDescent="0.2">
      <c r="A29" s="84">
        <v>37210</v>
      </c>
      <c r="B29" s="85" t="s">
        <v>150</v>
      </c>
      <c r="C29" s="81">
        <v>23</v>
      </c>
      <c r="D29" s="81" t="str">
        <f t="shared" si="0"/>
        <v>INDEC-CM - 37210-23</v>
      </c>
      <c r="E29" s="83" t="s">
        <v>174</v>
      </c>
    </row>
    <row r="30" spans="1:7" x14ac:dyDescent="0.2">
      <c r="A30" s="84">
        <v>37210</v>
      </c>
      <c r="B30" s="85" t="s">
        <v>150</v>
      </c>
      <c r="C30" s="81">
        <v>22</v>
      </c>
      <c r="D30" s="81" t="str">
        <f t="shared" si="0"/>
        <v>INDEC-CM - 37210-22</v>
      </c>
      <c r="E30" s="83" t="s">
        <v>175</v>
      </c>
    </row>
    <row r="31" spans="1:7" x14ac:dyDescent="0.2">
      <c r="A31" s="84">
        <v>37210</v>
      </c>
      <c r="B31" s="85" t="s">
        <v>150</v>
      </c>
      <c r="C31" s="81">
        <v>21</v>
      </c>
      <c r="D31" s="81" t="str">
        <f t="shared" si="0"/>
        <v>INDEC-CM - 37210-21</v>
      </c>
      <c r="E31" s="83" t="s">
        <v>176</v>
      </c>
    </row>
    <row r="32" spans="1:7" x14ac:dyDescent="0.2">
      <c r="A32" s="84">
        <v>41543</v>
      </c>
      <c r="B32" s="85" t="s">
        <v>150</v>
      </c>
      <c r="C32" s="81">
        <v>21</v>
      </c>
      <c r="D32" s="81" t="str">
        <f t="shared" si="0"/>
        <v>INDEC-CM - 41543-21</v>
      </c>
      <c r="E32" s="83" t="s">
        <v>177</v>
      </c>
    </row>
    <row r="33" spans="1:5" x14ac:dyDescent="0.2">
      <c r="A33" s="84">
        <v>46340</v>
      </c>
      <c r="B33" s="85" t="s">
        <v>150</v>
      </c>
      <c r="C33" s="81">
        <v>31</v>
      </c>
      <c r="D33" s="81" t="str">
        <f t="shared" si="0"/>
        <v>INDEC-CM - 46340-31</v>
      </c>
      <c r="E33" s="83" t="s">
        <v>178</v>
      </c>
    </row>
    <row r="34" spans="1:5" x14ac:dyDescent="0.2">
      <c r="A34" s="84">
        <v>46320</v>
      </c>
      <c r="B34" s="85" t="s">
        <v>150</v>
      </c>
      <c r="C34" s="81">
        <v>11</v>
      </c>
      <c r="D34" s="81" t="str">
        <f t="shared" si="0"/>
        <v>INDEC-CM - 46320-11</v>
      </c>
      <c r="E34" s="83" t="s">
        <v>179</v>
      </c>
    </row>
    <row r="35" spans="1:5" x14ac:dyDescent="0.2">
      <c r="A35" s="84">
        <v>46340</v>
      </c>
      <c r="B35" s="85" t="s">
        <v>150</v>
      </c>
      <c r="C35" s="81">
        <v>11</v>
      </c>
      <c r="D35" s="81" t="str">
        <f t="shared" si="0"/>
        <v>INDEC-CM - 46340-11</v>
      </c>
      <c r="E35" s="83" t="s">
        <v>180</v>
      </c>
    </row>
    <row r="36" spans="1:5" x14ac:dyDescent="0.2">
      <c r="A36" s="84">
        <v>46340</v>
      </c>
      <c r="B36" s="85" t="s">
        <v>150</v>
      </c>
      <c r="C36" s="81">
        <v>12</v>
      </c>
      <c r="D36" s="81" t="str">
        <f t="shared" si="0"/>
        <v>INDEC-CM - 46340-12</v>
      </c>
      <c r="E36" s="83" t="s">
        <v>181</v>
      </c>
    </row>
    <row r="37" spans="1:5" x14ac:dyDescent="0.2">
      <c r="A37" s="84">
        <v>46340</v>
      </c>
      <c r="B37" s="85" t="s">
        <v>150</v>
      </c>
      <c r="C37" s="81">
        <v>21</v>
      </c>
      <c r="D37" s="81" t="str">
        <f t="shared" si="0"/>
        <v>INDEC-CM - 46340-21</v>
      </c>
      <c r="E37" s="83" t="s">
        <v>182</v>
      </c>
    </row>
    <row r="38" spans="1:5" x14ac:dyDescent="0.2">
      <c r="A38" s="84">
        <v>46212</v>
      </c>
      <c r="B38" s="85" t="s">
        <v>150</v>
      </c>
      <c r="C38" s="81">
        <v>21</v>
      </c>
      <c r="D38" s="81" t="str">
        <f t="shared" si="0"/>
        <v>INDEC-CM - 46212-21</v>
      </c>
      <c r="E38" s="83" t="s">
        <v>183</v>
      </c>
    </row>
    <row r="39" spans="1:5" x14ac:dyDescent="0.2">
      <c r="A39" s="84">
        <v>42999</v>
      </c>
      <c r="B39" s="85" t="s">
        <v>150</v>
      </c>
      <c r="C39" s="81">
        <v>23</v>
      </c>
      <c r="D39" s="81" t="str">
        <f t="shared" si="0"/>
        <v>INDEC-CM - 42999-23</v>
      </c>
      <c r="E39" s="83" t="s">
        <v>184</v>
      </c>
    </row>
    <row r="40" spans="1:5" x14ac:dyDescent="0.2">
      <c r="A40" s="84">
        <v>42999</v>
      </c>
      <c r="B40" s="85" t="s">
        <v>150</v>
      </c>
      <c r="C40" s="81">
        <v>21</v>
      </c>
      <c r="D40" s="81" t="str">
        <f t="shared" si="0"/>
        <v>INDEC-CM - 42999-21</v>
      </c>
      <c r="E40" s="83" t="s">
        <v>185</v>
      </c>
    </row>
    <row r="41" spans="1:5" x14ac:dyDescent="0.2">
      <c r="A41" s="84">
        <v>42999</v>
      </c>
      <c r="B41" s="85" t="s">
        <v>150</v>
      </c>
      <c r="C41" s="81">
        <v>31</v>
      </c>
      <c r="D41" s="81" t="str">
        <f t="shared" si="0"/>
        <v>INDEC-CM - 42999-31</v>
      </c>
      <c r="E41" s="83" t="s">
        <v>186</v>
      </c>
    </row>
    <row r="42" spans="1:5" x14ac:dyDescent="0.2">
      <c r="A42" s="84">
        <v>42999</v>
      </c>
      <c r="B42" s="85" t="s">
        <v>150</v>
      </c>
      <c r="C42" s="81">
        <v>22</v>
      </c>
      <c r="D42" s="81" t="str">
        <f t="shared" si="0"/>
        <v>INDEC-CM - 42999-22</v>
      </c>
      <c r="E42" s="83" t="s">
        <v>187</v>
      </c>
    </row>
    <row r="43" spans="1:5" x14ac:dyDescent="0.2">
      <c r="A43" s="84">
        <v>31600</v>
      </c>
      <c r="B43" s="85" t="s">
        <v>150</v>
      </c>
      <c r="C43" s="81">
        <v>63</v>
      </c>
      <c r="D43" s="81" t="str">
        <f t="shared" si="0"/>
        <v>INDEC-CM - 31600-63</v>
      </c>
      <c r="E43" s="83" t="s">
        <v>188</v>
      </c>
    </row>
    <row r="44" spans="1:5" x14ac:dyDescent="0.2">
      <c r="A44" s="84">
        <v>31600</v>
      </c>
      <c r="B44" s="85" t="s">
        <v>150</v>
      </c>
      <c r="C44" s="81">
        <v>62</v>
      </c>
      <c r="D44" s="81" t="str">
        <f t="shared" si="0"/>
        <v>INDEC-CM - 31600-62</v>
      </c>
      <c r="E44" s="83" t="s">
        <v>189</v>
      </c>
    </row>
    <row r="45" spans="1:5" x14ac:dyDescent="0.2">
      <c r="A45" s="84">
        <v>31600</v>
      </c>
      <c r="B45" s="85" t="s">
        <v>150</v>
      </c>
      <c r="C45" s="81">
        <v>61</v>
      </c>
      <c r="D45" s="81" t="str">
        <f t="shared" si="0"/>
        <v>INDEC-CM - 31600-61</v>
      </c>
      <c r="E45" s="83" t="s">
        <v>190</v>
      </c>
    </row>
    <row r="46" spans="1:5" x14ac:dyDescent="0.2">
      <c r="A46" s="84">
        <v>37420</v>
      </c>
      <c r="B46" s="85" t="s">
        <v>150</v>
      </c>
      <c r="C46" s="81">
        <v>11</v>
      </c>
      <c r="D46" s="81" t="str">
        <f t="shared" si="0"/>
        <v>INDEC-CM - 37420-11</v>
      </c>
      <c r="E46" s="83" t="s">
        <v>191</v>
      </c>
    </row>
    <row r="47" spans="1:5" x14ac:dyDescent="0.2">
      <c r="A47" s="84">
        <v>37420</v>
      </c>
      <c r="B47" s="85" t="s">
        <v>150</v>
      </c>
      <c r="C47" s="81">
        <v>12</v>
      </c>
      <c r="D47" s="81" t="str">
        <f t="shared" si="0"/>
        <v>INDEC-CM - 37420-12</v>
      </c>
      <c r="E47" s="83" t="s">
        <v>192</v>
      </c>
    </row>
    <row r="48" spans="1:5" x14ac:dyDescent="0.2">
      <c r="A48" s="84">
        <v>44822</v>
      </c>
      <c r="B48" s="85" t="s">
        <v>150</v>
      </c>
      <c r="C48" s="81">
        <v>11</v>
      </c>
      <c r="D48" s="81" t="str">
        <f t="shared" si="0"/>
        <v>INDEC-CM - 44822-11</v>
      </c>
      <c r="E48" s="83" t="s">
        <v>193</v>
      </c>
    </row>
    <row r="49" spans="1:5" x14ac:dyDescent="0.2">
      <c r="A49" s="84">
        <v>44826</v>
      </c>
      <c r="B49" s="85" t="s">
        <v>150</v>
      </c>
      <c r="C49" s="81">
        <v>11</v>
      </c>
      <c r="D49" s="81" t="str">
        <f t="shared" si="0"/>
        <v>INDEC-CM - 44826-11</v>
      </c>
      <c r="E49" s="83" t="s">
        <v>194</v>
      </c>
    </row>
    <row r="50" spans="1:5" x14ac:dyDescent="0.2">
      <c r="A50" s="84">
        <v>44826</v>
      </c>
      <c r="B50" s="85" t="s">
        <v>150</v>
      </c>
      <c r="C50" s="81">
        <v>12</v>
      </c>
      <c r="D50" s="81" t="str">
        <f t="shared" si="0"/>
        <v>INDEC-CM - 44826-12</v>
      </c>
      <c r="E50" s="83" t="s">
        <v>195</v>
      </c>
    </row>
    <row r="51" spans="1:5" x14ac:dyDescent="0.2">
      <c r="A51" s="84">
        <v>42911</v>
      </c>
      <c r="B51" s="85" t="s">
        <v>150</v>
      </c>
      <c r="C51" s="81">
        <v>21</v>
      </c>
      <c r="D51" s="81" t="str">
        <f t="shared" si="0"/>
        <v>INDEC-CM - 42911-21</v>
      </c>
      <c r="E51" s="83" t="s">
        <v>196</v>
      </c>
    </row>
    <row r="52" spans="1:5" x14ac:dyDescent="0.2">
      <c r="A52" s="84">
        <v>41277</v>
      </c>
      <c r="B52" s="85" t="s">
        <v>150</v>
      </c>
      <c r="C52" s="81">
        <v>21</v>
      </c>
      <c r="D52" s="81" t="str">
        <f t="shared" si="0"/>
        <v>INDEC-CM - 41277-21</v>
      </c>
      <c r="E52" s="83" t="s">
        <v>197</v>
      </c>
    </row>
    <row r="53" spans="1:5" x14ac:dyDescent="0.2">
      <c r="A53" s="84">
        <v>41277</v>
      </c>
      <c r="B53" s="85" t="s">
        <v>150</v>
      </c>
      <c r="C53" s="81">
        <v>11</v>
      </c>
      <c r="D53" s="81" t="str">
        <f t="shared" si="0"/>
        <v>INDEC-CM - 41277-11</v>
      </c>
      <c r="E53" s="83" t="s">
        <v>198</v>
      </c>
    </row>
    <row r="54" spans="1:5" x14ac:dyDescent="0.2">
      <c r="A54" s="84">
        <v>41516</v>
      </c>
      <c r="B54" s="85" t="s">
        <v>150</v>
      </c>
      <c r="C54" s="81">
        <v>11</v>
      </c>
      <c r="D54" s="81" t="str">
        <f t="shared" si="0"/>
        <v>INDEC-CM - 41516-11</v>
      </c>
      <c r="E54" s="83" t="s">
        <v>199</v>
      </c>
    </row>
    <row r="55" spans="1:5" x14ac:dyDescent="0.2">
      <c r="A55" s="84">
        <v>41516</v>
      </c>
      <c r="B55" s="85" t="s">
        <v>150</v>
      </c>
      <c r="C55" s="81">
        <v>12</v>
      </c>
      <c r="D55" s="81" t="str">
        <f t="shared" si="0"/>
        <v>INDEC-CM - 41516-12</v>
      </c>
      <c r="E55" s="83" t="s">
        <v>200</v>
      </c>
    </row>
    <row r="56" spans="1:5" x14ac:dyDescent="0.2">
      <c r="A56" s="84">
        <v>41273</v>
      </c>
      <c r="B56" s="85" t="s">
        <v>150</v>
      </c>
      <c r="C56" s="81">
        <v>11</v>
      </c>
      <c r="D56" s="81" t="str">
        <f t="shared" si="0"/>
        <v>INDEC-CM - 41273-11</v>
      </c>
      <c r="E56" s="83" t="s">
        <v>201</v>
      </c>
    </row>
    <row r="57" spans="1:5" x14ac:dyDescent="0.2">
      <c r="A57" s="84">
        <v>41273</v>
      </c>
      <c r="B57" s="85" t="s">
        <v>150</v>
      </c>
      <c r="C57" s="81">
        <v>12</v>
      </c>
      <c r="D57" s="81" t="str">
        <f t="shared" si="0"/>
        <v>INDEC-CM - 41273-12</v>
      </c>
      <c r="E57" s="83" t="s">
        <v>202</v>
      </c>
    </row>
    <row r="58" spans="1:5" x14ac:dyDescent="0.2">
      <c r="A58" s="84">
        <v>41277</v>
      </c>
      <c r="B58" s="85" t="s">
        <v>150</v>
      </c>
      <c r="C58" s="81">
        <v>41</v>
      </c>
      <c r="D58" s="81" t="str">
        <f t="shared" si="0"/>
        <v>INDEC-CM - 41277-41</v>
      </c>
      <c r="E58" s="83" t="s">
        <v>203</v>
      </c>
    </row>
    <row r="59" spans="1:5" x14ac:dyDescent="0.2">
      <c r="A59" s="84">
        <v>41277</v>
      </c>
      <c r="B59" s="85" t="s">
        <v>150</v>
      </c>
      <c r="C59" s="81">
        <v>31</v>
      </c>
      <c r="D59" s="81" t="str">
        <f t="shared" si="0"/>
        <v>INDEC-CM - 41277-31</v>
      </c>
      <c r="E59" s="83" t="s">
        <v>204</v>
      </c>
    </row>
    <row r="60" spans="1:5" x14ac:dyDescent="0.2">
      <c r="A60" s="84">
        <v>41543</v>
      </c>
      <c r="B60" s="85" t="s">
        <v>150</v>
      </c>
      <c r="C60" s="81">
        <v>11</v>
      </c>
      <c r="D60" s="81" t="str">
        <f t="shared" si="0"/>
        <v>INDEC-CM - 41543-11</v>
      </c>
      <c r="E60" s="83" t="s">
        <v>205</v>
      </c>
    </row>
    <row r="61" spans="1:5" x14ac:dyDescent="0.2">
      <c r="A61" s="84">
        <v>36320</v>
      </c>
      <c r="B61" s="85" t="s">
        <v>150</v>
      </c>
      <c r="C61" s="81">
        <v>21</v>
      </c>
      <c r="D61" s="81" t="str">
        <f t="shared" si="0"/>
        <v>INDEC-CM - 36320-21</v>
      </c>
      <c r="E61" s="83" t="s">
        <v>206</v>
      </c>
    </row>
    <row r="62" spans="1:5" x14ac:dyDescent="0.2">
      <c r="A62" s="84">
        <v>36320</v>
      </c>
      <c r="B62" s="85" t="s">
        <v>150</v>
      </c>
      <c r="C62" s="81">
        <v>22</v>
      </c>
      <c r="D62" s="81" t="str">
        <f t="shared" si="0"/>
        <v>INDEC-CM - 36320-22</v>
      </c>
      <c r="E62" s="83" t="s">
        <v>207</v>
      </c>
    </row>
    <row r="63" spans="1:5" x14ac:dyDescent="0.2">
      <c r="A63" s="84">
        <v>36320</v>
      </c>
      <c r="B63" s="85" t="s">
        <v>150</v>
      </c>
      <c r="C63" s="81">
        <v>11</v>
      </c>
      <c r="D63" s="81" t="str">
        <f t="shared" si="0"/>
        <v>INDEC-CM - 36320-11</v>
      </c>
      <c r="E63" s="83" t="s">
        <v>208</v>
      </c>
    </row>
    <row r="64" spans="1:5" x14ac:dyDescent="0.2">
      <c r="A64" s="84">
        <v>36320</v>
      </c>
      <c r="B64" s="85" t="s">
        <v>150</v>
      </c>
      <c r="C64" s="81">
        <v>12</v>
      </c>
      <c r="D64" s="81" t="str">
        <f t="shared" si="0"/>
        <v>INDEC-CM - 36320-12</v>
      </c>
      <c r="E64" s="83" t="s">
        <v>209</v>
      </c>
    </row>
    <row r="65" spans="1:7" x14ac:dyDescent="0.2">
      <c r="A65" s="84">
        <v>15320</v>
      </c>
      <c r="B65" s="85" t="s">
        <v>150</v>
      </c>
      <c r="C65" s="81">
        <v>11</v>
      </c>
      <c r="D65" s="81" t="str">
        <f t="shared" si="0"/>
        <v>INDEC-CM - 15320-11</v>
      </c>
      <c r="E65" s="83" t="s">
        <v>210</v>
      </c>
    </row>
    <row r="66" spans="1:7" x14ac:dyDescent="0.2">
      <c r="A66" s="84">
        <v>37350</v>
      </c>
      <c r="B66" s="85" t="s">
        <v>150</v>
      </c>
      <c r="C66" s="81">
        <v>61</v>
      </c>
      <c r="D66" s="81" t="str">
        <f t="shared" si="0"/>
        <v>INDEC-CM - 37350-61</v>
      </c>
      <c r="E66" s="86" t="s">
        <v>211</v>
      </c>
      <c r="F66" s="86"/>
      <c r="G66" s="86"/>
    </row>
    <row r="67" spans="1:7" x14ac:dyDescent="0.2">
      <c r="A67" s="84">
        <v>37440</v>
      </c>
      <c r="B67" s="85" t="s">
        <v>150</v>
      </c>
      <c r="C67" s="81">
        <v>31</v>
      </c>
      <c r="D67" s="81" t="str">
        <f t="shared" si="0"/>
        <v>INDEC-CM - 37440-31</v>
      </c>
      <c r="E67" s="83" t="s">
        <v>212</v>
      </c>
    </row>
    <row r="68" spans="1:7" x14ac:dyDescent="0.2">
      <c r="A68" s="84">
        <v>37440</v>
      </c>
      <c r="B68" s="85" t="s">
        <v>150</v>
      </c>
      <c r="C68" s="81">
        <v>11</v>
      </c>
      <c r="D68" s="81" t="str">
        <f t="shared" si="0"/>
        <v>INDEC-CM - 37440-11</v>
      </c>
      <c r="E68" s="83" t="s">
        <v>213</v>
      </c>
    </row>
    <row r="69" spans="1:7" x14ac:dyDescent="0.2">
      <c r="A69" s="84">
        <v>44821</v>
      </c>
      <c r="B69" s="85" t="s">
        <v>150</v>
      </c>
      <c r="C69" s="81">
        <v>21</v>
      </c>
      <c r="D69" s="81" t="str">
        <f t="shared" si="0"/>
        <v>INDEC-CM - 44821-21</v>
      </c>
      <c r="E69" s="83" t="s">
        <v>214</v>
      </c>
    </row>
    <row r="70" spans="1:7" x14ac:dyDescent="0.2">
      <c r="A70" s="84">
        <v>36320</v>
      </c>
      <c r="B70" s="85" t="s">
        <v>150</v>
      </c>
      <c r="C70" s="81">
        <v>31</v>
      </c>
      <c r="D70" s="81" t="str">
        <f t="shared" si="0"/>
        <v>INDEC-CM - 36320-31</v>
      </c>
      <c r="E70" s="83" t="s">
        <v>215</v>
      </c>
    </row>
    <row r="71" spans="1:7" x14ac:dyDescent="0.2">
      <c r="A71" s="84">
        <v>41278</v>
      </c>
      <c r="B71" s="85" t="s">
        <v>150</v>
      </c>
      <c r="C71" s="81">
        <v>12</v>
      </c>
      <c r="D71" s="81" t="str">
        <f t="shared" ref="D71:D134" si="1">CONCATENATE("INDEC-CM - ",A71,B71,C71)</f>
        <v>INDEC-CM - 41278-12</v>
      </c>
      <c r="E71" s="86" t="s">
        <v>216</v>
      </c>
      <c r="F71" s="86"/>
      <c r="G71" s="86"/>
    </row>
    <row r="72" spans="1:7" x14ac:dyDescent="0.2">
      <c r="A72" s="84">
        <v>41278</v>
      </c>
      <c r="B72" s="85" t="s">
        <v>150</v>
      </c>
      <c r="C72" s="81">
        <v>11</v>
      </c>
      <c r="D72" s="81" t="str">
        <f t="shared" si="1"/>
        <v>INDEC-CM - 41278-11</v>
      </c>
      <c r="E72" s="86" t="s">
        <v>217</v>
      </c>
      <c r="F72" s="86"/>
      <c r="G72" s="86"/>
    </row>
    <row r="73" spans="1:7" x14ac:dyDescent="0.2">
      <c r="A73" s="84">
        <v>36320</v>
      </c>
      <c r="B73" s="85" t="s">
        <v>150</v>
      </c>
      <c r="C73" s="81">
        <v>41</v>
      </c>
      <c r="D73" s="81" t="str">
        <f t="shared" si="1"/>
        <v>INDEC-CM - 36320-41</v>
      </c>
      <c r="E73" s="83" t="s">
        <v>218</v>
      </c>
    </row>
    <row r="74" spans="1:7" x14ac:dyDescent="0.2">
      <c r="A74" s="84">
        <v>41516</v>
      </c>
      <c r="B74" s="85" t="s">
        <v>150</v>
      </c>
      <c r="C74" s="81">
        <v>21</v>
      </c>
      <c r="D74" s="81" t="str">
        <f t="shared" si="1"/>
        <v>INDEC-CM - 41516-21</v>
      </c>
      <c r="E74" s="83" t="s">
        <v>219</v>
      </c>
    </row>
    <row r="75" spans="1:7" x14ac:dyDescent="0.2">
      <c r="A75" s="84">
        <v>41278</v>
      </c>
      <c r="B75" s="85" t="s">
        <v>150</v>
      </c>
      <c r="C75" s="81">
        <v>22</v>
      </c>
      <c r="D75" s="81" t="str">
        <f t="shared" si="1"/>
        <v>INDEC-CM - 41278-22</v>
      </c>
      <c r="E75" s="86" t="s">
        <v>220</v>
      </c>
      <c r="F75" s="86"/>
      <c r="G75" s="86"/>
    </row>
    <row r="76" spans="1:7" x14ac:dyDescent="0.2">
      <c r="A76" s="84">
        <v>46350</v>
      </c>
      <c r="B76" s="85" t="s">
        <v>150</v>
      </c>
      <c r="C76" s="81">
        <v>11</v>
      </c>
      <c r="D76" s="81" t="str">
        <f t="shared" si="1"/>
        <v>INDEC-CM - 46350-11</v>
      </c>
      <c r="E76" s="83" t="s">
        <v>221</v>
      </c>
    </row>
    <row r="77" spans="1:7" x14ac:dyDescent="0.2">
      <c r="A77" s="84">
        <v>41278</v>
      </c>
      <c r="B77" s="85" t="s">
        <v>150</v>
      </c>
      <c r="C77" s="81">
        <v>41</v>
      </c>
      <c r="D77" s="81" t="str">
        <f t="shared" si="1"/>
        <v>INDEC-CM - 41278-41</v>
      </c>
      <c r="E77" s="86" t="s">
        <v>222</v>
      </c>
      <c r="F77" s="86"/>
      <c r="G77" s="86"/>
    </row>
    <row r="78" spans="1:7" x14ac:dyDescent="0.2">
      <c r="A78" s="84">
        <v>42999</v>
      </c>
      <c r="B78" s="85" t="s">
        <v>150</v>
      </c>
      <c r="C78" s="81">
        <v>11</v>
      </c>
      <c r="D78" s="81" t="str">
        <f t="shared" si="1"/>
        <v>INDEC-CM - 42999-11</v>
      </c>
      <c r="E78" s="83" t="s">
        <v>223</v>
      </c>
    </row>
    <row r="79" spans="1:7" x14ac:dyDescent="0.2">
      <c r="A79" s="84">
        <v>36320</v>
      </c>
      <c r="B79" s="85" t="s">
        <v>150</v>
      </c>
      <c r="C79" s="81">
        <v>51</v>
      </c>
      <c r="D79" s="81" t="str">
        <f t="shared" si="1"/>
        <v>INDEC-CM - 36320-51</v>
      </c>
      <c r="E79" s="83" t="s">
        <v>224</v>
      </c>
    </row>
    <row r="80" spans="1:7" x14ac:dyDescent="0.2">
      <c r="A80" s="84">
        <v>31600</v>
      </c>
      <c r="B80" s="85" t="s">
        <v>150</v>
      </c>
      <c r="C80" s="81">
        <v>12</v>
      </c>
      <c r="D80" s="81" t="str">
        <f t="shared" si="1"/>
        <v>INDEC-CM - 31600-12</v>
      </c>
      <c r="E80" s="83" t="s">
        <v>225</v>
      </c>
    </row>
    <row r="81" spans="1:7" x14ac:dyDescent="0.2">
      <c r="A81" s="84">
        <v>36950</v>
      </c>
      <c r="B81" s="85" t="s">
        <v>150</v>
      </c>
      <c r="C81" s="81">
        <v>11</v>
      </c>
      <c r="D81" s="81" t="str">
        <f t="shared" si="1"/>
        <v>INDEC-CM - 36950-11</v>
      </c>
      <c r="E81" s="83" t="s">
        <v>226</v>
      </c>
    </row>
    <row r="82" spans="1:7" x14ac:dyDescent="0.2">
      <c r="A82" s="84">
        <v>31600</v>
      </c>
      <c r="B82" s="85" t="s">
        <v>150</v>
      </c>
      <c r="C82" s="81">
        <v>11</v>
      </c>
      <c r="D82" s="81" t="str">
        <f t="shared" si="1"/>
        <v>INDEC-CM - 31600-11</v>
      </c>
      <c r="E82" s="83" t="s">
        <v>227</v>
      </c>
    </row>
    <row r="83" spans="1:7" x14ac:dyDescent="0.2">
      <c r="A83" s="84">
        <v>37112</v>
      </c>
      <c r="B83" s="85" t="s">
        <v>150</v>
      </c>
      <c r="C83" s="81">
        <v>11</v>
      </c>
      <c r="D83" s="81" t="str">
        <f t="shared" si="1"/>
        <v>INDEC-CM - 37112-11</v>
      </c>
      <c r="E83" s="83" t="s">
        <v>228</v>
      </c>
    </row>
    <row r="84" spans="1:7" x14ac:dyDescent="0.2">
      <c r="A84" s="84">
        <v>41278</v>
      </c>
      <c r="B84" s="85" t="s">
        <v>150</v>
      </c>
      <c r="C84" s="81">
        <v>31</v>
      </c>
      <c r="D84" s="81" t="str">
        <f t="shared" si="1"/>
        <v>INDEC-CM - 41278-31</v>
      </c>
      <c r="E84" s="86" t="s">
        <v>229</v>
      </c>
      <c r="F84" s="86"/>
      <c r="G84" s="86"/>
    </row>
    <row r="85" spans="1:7" x14ac:dyDescent="0.2">
      <c r="A85" s="84">
        <v>41278</v>
      </c>
      <c r="B85" s="85" t="s">
        <v>150</v>
      </c>
      <c r="C85" s="81">
        <v>13</v>
      </c>
      <c r="D85" s="81" t="str">
        <f t="shared" si="1"/>
        <v>INDEC-CM - 41278-13</v>
      </c>
      <c r="E85" s="86" t="s">
        <v>230</v>
      </c>
      <c r="F85" s="86"/>
      <c r="G85" s="86"/>
    </row>
    <row r="86" spans="1:7" x14ac:dyDescent="0.2">
      <c r="A86" s="84">
        <v>37570</v>
      </c>
      <c r="B86" s="85" t="s">
        <v>150</v>
      </c>
      <c r="C86" s="81">
        <v>11</v>
      </c>
      <c r="D86" s="81" t="str">
        <f t="shared" si="1"/>
        <v>INDEC-CM - 37570-11</v>
      </c>
      <c r="E86" s="86" t="s">
        <v>231</v>
      </c>
      <c r="F86" s="86"/>
      <c r="G86" s="86"/>
    </row>
    <row r="87" spans="1:7" x14ac:dyDescent="0.2">
      <c r="A87" s="84">
        <v>43220</v>
      </c>
      <c r="B87" s="85" t="s">
        <v>150</v>
      </c>
      <c r="C87" s="81">
        <v>11</v>
      </c>
      <c r="D87" s="81" t="str">
        <f t="shared" si="1"/>
        <v>INDEC-CM - 43220-11</v>
      </c>
      <c r="E87" s="83" t="s">
        <v>232</v>
      </c>
    </row>
    <row r="88" spans="1:7" x14ac:dyDescent="0.2">
      <c r="A88" s="84">
        <v>43220</v>
      </c>
      <c r="B88" s="85" t="s">
        <v>150</v>
      </c>
      <c r="C88" s="81">
        <v>12</v>
      </c>
      <c r="D88" s="81" t="str">
        <f t="shared" si="1"/>
        <v>INDEC-CM - 43220-12</v>
      </c>
      <c r="E88" s="83" t="s">
        <v>233</v>
      </c>
    </row>
    <row r="89" spans="1:7" x14ac:dyDescent="0.2">
      <c r="A89" s="84">
        <v>43220</v>
      </c>
      <c r="B89" s="85" t="s">
        <v>150</v>
      </c>
      <c r="C89" s="81">
        <v>21</v>
      </c>
      <c r="D89" s="81" t="str">
        <f t="shared" si="1"/>
        <v>INDEC-CM - 43220-21</v>
      </c>
      <c r="E89" s="83" t="s">
        <v>234</v>
      </c>
    </row>
    <row r="90" spans="1:7" x14ac:dyDescent="0.2">
      <c r="A90" s="84">
        <v>43220</v>
      </c>
      <c r="B90" s="85" t="s">
        <v>150</v>
      </c>
      <c r="C90" s="81">
        <v>22</v>
      </c>
      <c r="D90" s="81" t="str">
        <f t="shared" si="1"/>
        <v>INDEC-CM - 43220-22</v>
      </c>
      <c r="E90" s="83" t="s">
        <v>235</v>
      </c>
    </row>
    <row r="91" spans="1:7" x14ac:dyDescent="0.2">
      <c r="A91" s="84">
        <v>43220</v>
      </c>
      <c r="B91" s="85" t="s">
        <v>150</v>
      </c>
      <c r="C91" s="81">
        <v>23</v>
      </c>
      <c r="D91" s="81" t="str">
        <f t="shared" si="1"/>
        <v>INDEC-CM - 43220-23</v>
      </c>
      <c r="E91" s="83" t="s">
        <v>236</v>
      </c>
    </row>
    <row r="92" spans="1:7" x14ac:dyDescent="0.2">
      <c r="A92" s="84">
        <v>43220</v>
      </c>
      <c r="B92" s="85" t="s">
        <v>150</v>
      </c>
      <c r="C92" s="81">
        <v>31</v>
      </c>
      <c r="D92" s="81" t="str">
        <f t="shared" si="1"/>
        <v>INDEC-CM - 43220-31</v>
      </c>
      <c r="E92" s="83" t="s">
        <v>237</v>
      </c>
    </row>
    <row r="93" spans="1:7" x14ac:dyDescent="0.2">
      <c r="A93" s="84">
        <v>43220</v>
      </c>
      <c r="B93" s="85" t="s">
        <v>150</v>
      </c>
      <c r="C93" s="81">
        <v>32</v>
      </c>
      <c r="D93" s="81" t="str">
        <f t="shared" si="1"/>
        <v>INDEC-CM - 43220-32</v>
      </c>
      <c r="E93" s="83" t="s">
        <v>238</v>
      </c>
    </row>
    <row r="94" spans="1:7" x14ac:dyDescent="0.2">
      <c r="A94" s="84">
        <v>41278</v>
      </c>
      <c r="B94" s="85" t="s">
        <v>150</v>
      </c>
      <c r="C94" s="81">
        <v>32</v>
      </c>
      <c r="D94" s="81" t="str">
        <f t="shared" si="1"/>
        <v>INDEC-CM - 41278-32</v>
      </c>
      <c r="E94" s="86" t="s">
        <v>239</v>
      </c>
      <c r="F94" s="86"/>
      <c r="G94" s="86"/>
    </row>
    <row r="95" spans="1:7" x14ac:dyDescent="0.2">
      <c r="A95" s="84">
        <v>36320</v>
      </c>
      <c r="B95" s="85" t="s">
        <v>150</v>
      </c>
      <c r="C95" s="81">
        <v>32</v>
      </c>
      <c r="D95" s="81" t="str">
        <f t="shared" si="1"/>
        <v>INDEC-CM - 36320-32</v>
      </c>
      <c r="E95" s="83" t="s">
        <v>240</v>
      </c>
    </row>
    <row r="96" spans="1:7" x14ac:dyDescent="0.2">
      <c r="A96" s="84">
        <v>41278</v>
      </c>
      <c r="B96" s="85" t="s">
        <v>150</v>
      </c>
      <c r="C96" s="81">
        <v>23</v>
      </c>
      <c r="D96" s="81" t="str">
        <f t="shared" si="1"/>
        <v>INDEC-CM - 41278-23</v>
      </c>
      <c r="E96" s="86" t="s">
        <v>241</v>
      </c>
      <c r="F96" s="86"/>
      <c r="G96" s="86"/>
    </row>
    <row r="97" spans="1:5" x14ac:dyDescent="0.2">
      <c r="A97" s="84">
        <v>35110</v>
      </c>
      <c r="B97" s="85" t="s">
        <v>150</v>
      </c>
      <c r="C97" s="81">
        <v>11</v>
      </c>
      <c r="D97" s="81" t="str">
        <f t="shared" si="1"/>
        <v>INDEC-CM - 35110-11</v>
      </c>
      <c r="E97" s="83" t="s">
        <v>242</v>
      </c>
    </row>
    <row r="98" spans="1:5" x14ac:dyDescent="0.2">
      <c r="A98" s="84">
        <v>35110</v>
      </c>
      <c r="B98" s="85" t="s">
        <v>150</v>
      </c>
      <c r="C98" s="81">
        <v>12</v>
      </c>
      <c r="D98" s="81" t="str">
        <f t="shared" si="1"/>
        <v>INDEC-CM - 35110-12</v>
      </c>
      <c r="E98" s="83" t="s">
        <v>243</v>
      </c>
    </row>
    <row r="99" spans="1:5" x14ac:dyDescent="0.2">
      <c r="A99" s="84">
        <v>35110</v>
      </c>
      <c r="B99" s="85" t="s">
        <v>150</v>
      </c>
      <c r="C99" s="81">
        <v>21</v>
      </c>
      <c r="D99" s="81" t="str">
        <f t="shared" si="1"/>
        <v>INDEC-CM - 35110-21</v>
      </c>
      <c r="E99" s="83" t="s">
        <v>244</v>
      </c>
    </row>
    <row r="100" spans="1:5" x14ac:dyDescent="0.2">
      <c r="A100" s="84">
        <v>35110</v>
      </c>
      <c r="B100" s="85" t="s">
        <v>150</v>
      </c>
      <c r="C100" s="81">
        <v>22</v>
      </c>
      <c r="D100" s="81" t="str">
        <f t="shared" si="1"/>
        <v>INDEC-CM - 35110-22</v>
      </c>
      <c r="E100" s="83" t="s">
        <v>245</v>
      </c>
    </row>
    <row r="101" spans="1:5" x14ac:dyDescent="0.2">
      <c r="A101" s="84">
        <v>41547</v>
      </c>
      <c r="B101" s="85" t="s">
        <v>150</v>
      </c>
      <c r="C101" s="81">
        <v>11</v>
      </c>
      <c r="D101" s="81" t="str">
        <f t="shared" si="1"/>
        <v>INDEC-CM - 41547-11</v>
      </c>
      <c r="E101" s="83" t="s">
        <v>246</v>
      </c>
    </row>
    <row r="102" spans="1:5" x14ac:dyDescent="0.2">
      <c r="A102" s="84">
        <v>31600</v>
      </c>
      <c r="B102" s="85" t="s">
        <v>150</v>
      </c>
      <c r="C102" s="81">
        <v>73</v>
      </c>
      <c r="D102" s="81" t="str">
        <f t="shared" si="1"/>
        <v>INDEC-CM - 31600-73</v>
      </c>
      <c r="E102" s="83" t="s">
        <v>247</v>
      </c>
    </row>
    <row r="103" spans="1:5" x14ac:dyDescent="0.2">
      <c r="A103" s="84">
        <v>31600</v>
      </c>
      <c r="B103" s="85" t="s">
        <v>150</v>
      </c>
      <c r="C103" s="81">
        <v>72</v>
      </c>
      <c r="D103" s="81" t="str">
        <f t="shared" si="1"/>
        <v>INDEC-CM - 31600-72</v>
      </c>
      <c r="E103" s="83" t="s">
        <v>248</v>
      </c>
    </row>
    <row r="104" spans="1:5" x14ac:dyDescent="0.2">
      <c r="A104" s="84">
        <v>31600</v>
      </c>
      <c r="B104" s="85" t="s">
        <v>150</v>
      </c>
      <c r="C104" s="81">
        <v>71</v>
      </c>
      <c r="D104" s="81" t="str">
        <f t="shared" si="1"/>
        <v>INDEC-CM - 31600-71</v>
      </c>
      <c r="E104" s="83" t="s">
        <v>249</v>
      </c>
    </row>
    <row r="105" spans="1:5" x14ac:dyDescent="0.2">
      <c r="A105" s="84">
        <v>35110</v>
      </c>
      <c r="B105" s="85" t="s">
        <v>150</v>
      </c>
      <c r="C105" s="81">
        <v>61</v>
      </c>
      <c r="D105" s="81" t="str">
        <f t="shared" si="1"/>
        <v>INDEC-CM - 35110-61</v>
      </c>
      <c r="E105" s="83" t="s">
        <v>250</v>
      </c>
    </row>
    <row r="106" spans="1:5" x14ac:dyDescent="0.2">
      <c r="A106" s="84">
        <v>31600</v>
      </c>
      <c r="B106" s="85" t="s">
        <v>150</v>
      </c>
      <c r="C106" s="81">
        <v>53</v>
      </c>
      <c r="D106" s="81" t="str">
        <f t="shared" si="1"/>
        <v>INDEC-CM - 31600-53</v>
      </c>
      <c r="E106" s="83" t="s">
        <v>251</v>
      </c>
    </row>
    <row r="107" spans="1:5" x14ac:dyDescent="0.2">
      <c r="A107" s="84">
        <v>31600</v>
      </c>
      <c r="B107" s="85" t="s">
        <v>150</v>
      </c>
      <c r="C107" s="81">
        <v>51</v>
      </c>
      <c r="D107" s="81" t="str">
        <f t="shared" si="1"/>
        <v>INDEC-CM - 31600-51</v>
      </c>
      <c r="E107" s="83" t="s">
        <v>252</v>
      </c>
    </row>
    <row r="108" spans="1:5" x14ac:dyDescent="0.2">
      <c r="A108" s="84">
        <v>37550</v>
      </c>
      <c r="B108" s="85" t="s">
        <v>150</v>
      </c>
      <c r="C108" s="81">
        <v>21</v>
      </c>
      <c r="D108" s="81" t="str">
        <f t="shared" si="1"/>
        <v>INDEC-CM - 37550-21</v>
      </c>
      <c r="E108" s="83" t="s">
        <v>253</v>
      </c>
    </row>
    <row r="109" spans="1:5" x14ac:dyDescent="0.2">
      <c r="A109" s="84">
        <v>42999</v>
      </c>
      <c r="B109" s="85" t="s">
        <v>150</v>
      </c>
      <c r="C109" s="81">
        <v>41</v>
      </c>
      <c r="D109" s="81" t="str">
        <f t="shared" si="1"/>
        <v>INDEC-CM - 42999-41</v>
      </c>
      <c r="E109" s="83" t="s">
        <v>254</v>
      </c>
    </row>
    <row r="110" spans="1:5" x14ac:dyDescent="0.2">
      <c r="A110" s="84">
        <v>42911</v>
      </c>
      <c r="B110" s="85" t="s">
        <v>150</v>
      </c>
      <c r="C110" s="81">
        <v>53</v>
      </c>
      <c r="D110" s="81" t="str">
        <f t="shared" si="1"/>
        <v>INDEC-CM - 42911-53</v>
      </c>
      <c r="E110" s="83" t="s">
        <v>255</v>
      </c>
    </row>
    <row r="111" spans="1:5" x14ac:dyDescent="0.2">
      <c r="A111" s="84">
        <v>42911</v>
      </c>
      <c r="B111" s="85" t="s">
        <v>150</v>
      </c>
      <c r="C111" s="81">
        <v>52</v>
      </c>
      <c r="D111" s="81" t="str">
        <f t="shared" si="1"/>
        <v>INDEC-CM - 42911-52</v>
      </c>
      <c r="E111" s="83" t="s">
        <v>256</v>
      </c>
    </row>
    <row r="112" spans="1:5" x14ac:dyDescent="0.2">
      <c r="A112" s="84">
        <v>42911</v>
      </c>
      <c r="B112" s="85" t="s">
        <v>150</v>
      </c>
      <c r="C112" s="81">
        <v>51</v>
      </c>
      <c r="D112" s="81" t="str">
        <f t="shared" si="1"/>
        <v>INDEC-CM - 42911-51</v>
      </c>
      <c r="E112" s="83" t="s">
        <v>257</v>
      </c>
    </row>
    <row r="113" spans="1:7" x14ac:dyDescent="0.2">
      <c r="A113" s="84">
        <v>42911</v>
      </c>
      <c r="B113" s="85" t="s">
        <v>150</v>
      </c>
      <c r="C113" s="81">
        <v>43</v>
      </c>
      <c r="D113" s="81" t="str">
        <f t="shared" si="1"/>
        <v>INDEC-CM - 42911-43</v>
      </c>
      <c r="E113" s="83" t="s">
        <v>258</v>
      </c>
    </row>
    <row r="114" spans="1:7" x14ac:dyDescent="0.2">
      <c r="A114" s="84">
        <v>42911</v>
      </c>
      <c r="B114" s="85" t="s">
        <v>150</v>
      </c>
      <c r="C114" s="81">
        <v>42</v>
      </c>
      <c r="D114" s="81" t="str">
        <f t="shared" si="1"/>
        <v>INDEC-CM - 42911-42</v>
      </c>
      <c r="E114" s="83" t="s">
        <v>259</v>
      </c>
    </row>
    <row r="115" spans="1:7" x14ac:dyDescent="0.2">
      <c r="A115" s="84">
        <v>42911</v>
      </c>
      <c r="B115" s="85" t="s">
        <v>150</v>
      </c>
      <c r="C115" s="81">
        <v>41</v>
      </c>
      <c r="D115" s="81" t="str">
        <f t="shared" si="1"/>
        <v>INDEC-CM - 42911-41</v>
      </c>
      <c r="E115" s="83" t="s">
        <v>260</v>
      </c>
    </row>
    <row r="116" spans="1:7" x14ac:dyDescent="0.2">
      <c r="A116" s="84">
        <v>42911</v>
      </c>
      <c r="B116" s="85" t="s">
        <v>150</v>
      </c>
      <c r="C116" s="81">
        <v>56</v>
      </c>
      <c r="D116" s="81" t="str">
        <f t="shared" si="1"/>
        <v>INDEC-CM - 42911-56</v>
      </c>
      <c r="E116" s="83" t="s">
        <v>261</v>
      </c>
    </row>
    <row r="117" spans="1:7" x14ac:dyDescent="0.2">
      <c r="A117" s="84">
        <v>42911</v>
      </c>
      <c r="B117" s="85" t="s">
        <v>150</v>
      </c>
      <c r="C117" s="81">
        <v>55</v>
      </c>
      <c r="D117" s="81" t="str">
        <f t="shared" si="1"/>
        <v>INDEC-CM - 42911-55</v>
      </c>
      <c r="E117" s="83" t="s">
        <v>262</v>
      </c>
    </row>
    <row r="118" spans="1:7" x14ac:dyDescent="0.2">
      <c r="A118" s="84">
        <v>42911</v>
      </c>
      <c r="B118" s="85" t="s">
        <v>150</v>
      </c>
      <c r="C118" s="81">
        <v>54</v>
      </c>
      <c r="D118" s="81" t="str">
        <f t="shared" si="1"/>
        <v>INDEC-CM - 42911-54</v>
      </c>
      <c r="E118" s="83" t="s">
        <v>263</v>
      </c>
    </row>
    <row r="119" spans="1:7" x14ac:dyDescent="0.2">
      <c r="A119" s="84">
        <v>42911</v>
      </c>
      <c r="B119" s="85" t="s">
        <v>150</v>
      </c>
      <c r="C119" s="81">
        <v>32</v>
      </c>
      <c r="D119" s="81" t="str">
        <f t="shared" si="1"/>
        <v>INDEC-CM - 42911-32</v>
      </c>
      <c r="E119" s="83" t="s">
        <v>264</v>
      </c>
    </row>
    <row r="120" spans="1:7" x14ac:dyDescent="0.2">
      <c r="A120" s="84">
        <v>42911</v>
      </c>
      <c r="B120" s="85" t="s">
        <v>150</v>
      </c>
      <c r="C120" s="81">
        <v>31</v>
      </c>
      <c r="D120" s="81" t="str">
        <f t="shared" si="1"/>
        <v>INDEC-CM - 42911-31</v>
      </c>
      <c r="E120" s="83" t="s">
        <v>265</v>
      </c>
    </row>
    <row r="121" spans="1:7" x14ac:dyDescent="0.2">
      <c r="A121" s="84">
        <v>42911</v>
      </c>
      <c r="B121" s="85" t="s">
        <v>150</v>
      </c>
      <c r="C121" s="81">
        <v>59</v>
      </c>
      <c r="D121" s="81" t="str">
        <f t="shared" si="1"/>
        <v>INDEC-CM - 42911-59</v>
      </c>
      <c r="E121" s="83" t="s">
        <v>266</v>
      </c>
    </row>
    <row r="122" spans="1:7" x14ac:dyDescent="0.2">
      <c r="A122" s="84">
        <v>42911</v>
      </c>
      <c r="B122" s="85" t="s">
        <v>150</v>
      </c>
      <c r="C122" s="81">
        <v>58</v>
      </c>
      <c r="D122" s="81" t="str">
        <f t="shared" si="1"/>
        <v>INDEC-CM - 42911-58</v>
      </c>
      <c r="E122" s="86" t="s">
        <v>267</v>
      </c>
      <c r="F122" s="86"/>
      <c r="G122" s="86"/>
    </row>
    <row r="123" spans="1:7" x14ac:dyDescent="0.2">
      <c r="A123" s="84">
        <v>42911</v>
      </c>
      <c r="B123" s="85" t="s">
        <v>150</v>
      </c>
      <c r="C123" s="81">
        <v>57</v>
      </c>
      <c r="D123" s="81" t="str">
        <f t="shared" si="1"/>
        <v>INDEC-CM - 42911-57</v>
      </c>
      <c r="E123" s="86" t="s">
        <v>268</v>
      </c>
      <c r="F123" s="86"/>
      <c r="G123" s="86"/>
    </row>
    <row r="124" spans="1:7" x14ac:dyDescent="0.2">
      <c r="A124" s="84">
        <v>43923</v>
      </c>
      <c r="B124" s="85" t="s">
        <v>150</v>
      </c>
      <c r="C124" s="81">
        <v>21</v>
      </c>
      <c r="D124" s="81" t="str">
        <f t="shared" si="1"/>
        <v>INDEC-CM - 43923-21</v>
      </c>
      <c r="E124" s="86" t="s">
        <v>269</v>
      </c>
      <c r="F124" s="86"/>
      <c r="G124" s="86"/>
    </row>
    <row r="125" spans="1:7" x14ac:dyDescent="0.2">
      <c r="A125" s="84">
        <v>37510</v>
      </c>
      <c r="B125" s="85" t="s">
        <v>150</v>
      </c>
      <c r="C125" s="81">
        <v>11</v>
      </c>
      <c r="D125" s="81" t="str">
        <f t="shared" si="1"/>
        <v>INDEC-CM - 37510-11</v>
      </c>
      <c r="E125" s="83" t="s">
        <v>270</v>
      </c>
    </row>
    <row r="126" spans="1:7" x14ac:dyDescent="0.2">
      <c r="A126" s="84">
        <v>44821</v>
      </c>
      <c r="B126" s="85" t="s">
        <v>150</v>
      </c>
      <c r="C126" s="81">
        <v>31</v>
      </c>
      <c r="D126" s="81" t="str">
        <f t="shared" si="1"/>
        <v>INDEC-CM - 44821-31</v>
      </c>
      <c r="E126" s="83" t="s">
        <v>271</v>
      </c>
    </row>
    <row r="127" spans="1:7" x14ac:dyDescent="0.2">
      <c r="A127" s="84">
        <v>46531</v>
      </c>
      <c r="B127" s="85" t="s">
        <v>150</v>
      </c>
      <c r="C127" s="81">
        <v>12</v>
      </c>
      <c r="D127" s="81" t="str">
        <f t="shared" si="1"/>
        <v>INDEC-CM - 46531-12</v>
      </c>
      <c r="E127" s="86" t="s">
        <v>272</v>
      </c>
      <c r="F127" s="86"/>
      <c r="G127" s="86"/>
    </row>
    <row r="128" spans="1:7" x14ac:dyDescent="0.2">
      <c r="A128" s="84">
        <v>37210</v>
      </c>
      <c r="B128" s="85" t="s">
        <v>150</v>
      </c>
      <c r="C128" s="81">
        <v>13</v>
      </c>
      <c r="D128" s="81" t="str">
        <f t="shared" si="1"/>
        <v>INDEC-CM - 37210-13</v>
      </c>
      <c r="E128" s="83" t="s">
        <v>273</v>
      </c>
    </row>
    <row r="129" spans="1:7" x14ac:dyDescent="0.2">
      <c r="A129" s="84">
        <v>37210</v>
      </c>
      <c r="B129" s="85" t="s">
        <v>150</v>
      </c>
      <c r="C129" s="81">
        <v>12</v>
      </c>
      <c r="D129" s="81" t="str">
        <f t="shared" si="1"/>
        <v>INDEC-CM - 37210-12</v>
      </c>
      <c r="E129" s="83" t="s">
        <v>274</v>
      </c>
    </row>
    <row r="130" spans="1:7" x14ac:dyDescent="0.2">
      <c r="A130" s="84">
        <v>37210</v>
      </c>
      <c r="B130" s="85" t="s">
        <v>150</v>
      </c>
      <c r="C130" s="81">
        <v>11</v>
      </c>
      <c r="D130" s="81" t="str">
        <f t="shared" si="1"/>
        <v>INDEC-CM - 37210-11</v>
      </c>
      <c r="E130" s="86" t="s">
        <v>275</v>
      </c>
      <c r="F130" s="86"/>
      <c r="G130" s="86"/>
    </row>
    <row r="131" spans="1:7" x14ac:dyDescent="0.2">
      <c r="A131" s="84">
        <v>46212</v>
      </c>
      <c r="B131" s="85" t="s">
        <v>150</v>
      </c>
      <c r="C131" s="81">
        <v>11</v>
      </c>
      <c r="D131" s="81" t="str">
        <f t="shared" si="1"/>
        <v>INDEC-CM - 46212-11</v>
      </c>
      <c r="E131" s="83" t="s">
        <v>276</v>
      </c>
    </row>
    <row r="132" spans="1:7" x14ac:dyDescent="0.2">
      <c r="A132" s="84">
        <v>46212</v>
      </c>
      <c r="B132" s="85" t="s">
        <v>150</v>
      </c>
      <c r="C132" s="81">
        <v>51</v>
      </c>
      <c r="D132" s="81" t="str">
        <f t="shared" si="1"/>
        <v>INDEC-CM - 46212-51</v>
      </c>
      <c r="E132" s="83" t="s">
        <v>277</v>
      </c>
    </row>
    <row r="133" spans="1:7" x14ac:dyDescent="0.2">
      <c r="A133" s="84">
        <v>46212</v>
      </c>
      <c r="B133" s="85" t="s">
        <v>150</v>
      </c>
      <c r="C133" s="81">
        <v>31</v>
      </c>
      <c r="D133" s="81" t="str">
        <f t="shared" si="1"/>
        <v>INDEC-CM - 46212-31</v>
      </c>
      <c r="E133" s="83" t="s">
        <v>278</v>
      </c>
    </row>
    <row r="134" spans="1:7" x14ac:dyDescent="0.2">
      <c r="A134" s="84">
        <v>46212</v>
      </c>
      <c r="B134" s="85" t="s">
        <v>150</v>
      </c>
      <c r="C134" s="81">
        <v>41</v>
      </c>
      <c r="D134" s="81" t="str">
        <f t="shared" si="1"/>
        <v>INDEC-CM - 46212-41</v>
      </c>
      <c r="E134" s="83" t="s">
        <v>279</v>
      </c>
    </row>
    <row r="135" spans="1:7" x14ac:dyDescent="0.2">
      <c r="A135" s="84">
        <v>42999</v>
      </c>
      <c r="B135" s="85" t="s">
        <v>150</v>
      </c>
      <c r="C135" s="81">
        <v>51</v>
      </c>
      <c r="D135" s="81" t="str">
        <f t="shared" ref="D135:D198" si="2">CONCATENATE("INDEC-CM - ",A135,B135,C135)</f>
        <v>INDEC-CM - 42999-51</v>
      </c>
      <c r="E135" s="83" t="s">
        <v>280</v>
      </c>
    </row>
    <row r="136" spans="1:7" x14ac:dyDescent="0.2">
      <c r="A136" s="84">
        <v>35110</v>
      </c>
      <c r="B136" s="85" t="s">
        <v>150</v>
      </c>
      <c r="C136" s="81">
        <v>51</v>
      </c>
      <c r="D136" s="81" t="str">
        <f t="shared" si="2"/>
        <v>INDEC-CM - 35110-51</v>
      </c>
      <c r="E136" s="83" t="s">
        <v>281</v>
      </c>
    </row>
    <row r="137" spans="1:7" x14ac:dyDescent="0.2">
      <c r="A137" s="84">
        <v>37350</v>
      </c>
      <c r="B137" s="85" t="s">
        <v>150</v>
      </c>
      <c r="C137" s="81">
        <v>11</v>
      </c>
      <c r="D137" s="81" t="str">
        <f t="shared" si="2"/>
        <v>INDEC-CM - 37350-11</v>
      </c>
      <c r="E137" s="83" t="s">
        <v>282</v>
      </c>
    </row>
    <row r="138" spans="1:7" x14ac:dyDescent="0.2">
      <c r="A138" s="84">
        <v>37350</v>
      </c>
      <c r="B138" s="85" t="s">
        <v>150</v>
      </c>
      <c r="C138" s="81">
        <v>41</v>
      </c>
      <c r="D138" s="81" t="str">
        <f t="shared" si="2"/>
        <v>INDEC-CM - 37350-41</v>
      </c>
      <c r="E138" s="83" t="s">
        <v>283</v>
      </c>
    </row>
    <row r="139" spans="1:7" x14ac:dyDescent="0.2">
      <c r="A139" s="84">
        <v>37350</v>
      </c>
      <c r="B139" s="85" t="s">
        <v>150</v>
      </c>
      <c r="C139" s="81">
        <v>21</v>
      </c>
      <c r="D139" s="81" t="str">
        <f t="shared" si="2"/>
        <v>INDEC-CM - 37350-21</v>
      </c>
      <c r="E139" s="83" t="s">
        <v>284</v>
      </c>
    </row>
    <row r="140" spans="1:7" x14ac:dyDescent="0.2">
      <c r="A140" s="84">
        <v>37350</v>
      </c>
      <c r="B140" s="85" t="s">
        <v>150</v>
      </c>
      <c r="C140" s="81">
        <v>31</v>
      </c>
      <c r="D140" s="81" t="str">
        <f t="shared" si="2"/>
        <v>INDEC-CM - 37350-31</v>
      </c>
      <c r="E140" s="83" t="s">
        <v>285</v>
      </c>
    </row>
    <row r="141" spans="1:7" x14ac:dyDescent="0.2">
      <c r="A141" s="84">
        <v>37210</v>
      </c>
      <c r="B141" s="85" t="s">
        <v>150</v>
      </c>
      <c r="C141" s="81">
        <v>32</v>
      </c>
      <c r="D141" s="81" t="str">
        <f t="shared" si="2"/>
        <v>INDEC-CM - 37210-32</v>
      </c>
      <c r="E141" s="83" t="s">
        <v>286</v>
      </c>
    </row>
    <row r="142" spans="1:7" x14ac:dyDescent="0.2">
      <c r="A142" s="84">
        <v>37210</v>
      </c>
      <c r="B142" s="85" t="s">
        <v>150</v>
      </c>
      <c r="C142" s="81">
        <v>31</v>
      </c>
      <c r="D142" s="81" t="str">
        <f t="shared" si="2"/>
        <v>INDEC-CM - 37210-31</v>
      </c>
      <c r="E142" s="83" t="s">
        <v>287</v>
      </c>
    </row>
    <row r="143" spans="1:7" x14ac:dyDescent="0.2">
      <c r="A143" s="84">
        <v>37210</v>
      </c>
      <c r="B143" s="85" t="s">
        <v>150</v>
      </c>
      <c r="C143" s="81">
        <v>33</v>
      </c>
      <c r="D143" s="81" t="str">
        <f t="shared" si="2"/>
        <v>INDEC-CM - 37210-33</v>
      </c>
      <c r="E143" s="83" t="s">
        <v>288</v>
      </c>
    </row>
    <row r="144" spans="1:7" x14ac:dyDescent="0.2">
      <c r="A144" s="84">
        <v>31210</v>
      </c>
      <c r="B144" s="85" t="s">
        <v>150</v>
      </c>
      <c r="C144" s="81">
        <v>41</v>
      </c>
      <c r="D144" s="81" t="str">
        <f t="shared" si="2"/>
        <v>INDEC-CM - 31210-41</v>
      </c>
      <c r="E144" s="83" t="s">
        <v>289</v>
      </c>
    </row>
    <row r="145" spans="1:7" x14ac:dyDescent="0.2">
      <c r="A145" s="84">
        <v>43240</v>
      </c>
      <c r="B145" s="85" t="s">
        <v>150</v>
      </c>
      <c r="C145" s="81">
        <v>21</v>
      </c>
      <c r="D145" s="81" t="str">
        <f t="shared" si="2"/>
        <v>INDEC-CM - 43240-21</v>
      </c>
      <c r="E145" s="83" t="s">
        <v>290</v>
      </c>
    </row>
    <row r="146" spans="1:7" x14ac:dyDescent="0.2">
      <c r="A146" s="84">
        <v>43240</v>
      </c>
      <c r="B146" s="85" t="s">
        <v>150</v>
      </c>
      <c r="C146" s="81">
        <v>32</v>
      </c>
      <c r="D146" s="81" t="str">
        <f t="shared" si="2"/>
        <v>INDEC-CM - 43240-32</v>
      </c>
      <c r="E146" s="83" t="s">
        <v>291</v>
      </c>
    </row>
    <row r="147" spans="1:7" x14ac:dyDescent="0.2">
      <c r="A147" s="84">
        <v>43240</v>
      </c>
      <c r="B147" s="85" t="s">
        <v>150</v>
      </c>
      <c r="C147" s="81">
        <v>31</v>
      </c>
      <c r="D147" s="81" t="str">
        <f t="shared" si="2"/>
        <v>INDEC-CM - 43240-31</v>
      </c>
      <c r="E147" s="83" t="s">
        <v>292</v>
      </c>
    </row>
    <row r="148" spans="1:7" x14ac:dyDescent="0.2">
      <c r="A148" s="84">
        <v>43240</v>
      </c>
      <c r="B148" s="85" t="s">
        <v>150</v>
      </c>
      <c r="C148" s="81">
        <v>41</v>
      </c>
      <c r="D148" s="81" t="str">
        <f t="shared" si="2"/>
        <v>INDEC-CM - 43240-41</v>
      </c>
      <c r="E148" s="83" t="s">
        <v>293</v>
      </c>
    </row>
    <row r="149" spans="1:7" x14ac:dyDescent="0.2">
      <c r="A149" s="84">
        <v>37540</v>
      </c>
      <c r="B149" s="85" t="s">
        <v>150</v>
      </c>
      <c r="C149" s="81">
        <v>32</v>
      </c>
      <c r="D149" s="81" t="str">
        <f t="shared" si="2"/>
        <v>INDEC-CM - 37540-32</v>
      </c>
      <c r="E149" s="86" t="s">
        <v>294</v>
      </c>
      <c r="F149" s="86"/>
      <c r="G149" s="86"/>
    </row>
    <row r="150" spans="1:7" x14ac:dyDescent="0.2">
      <c r="A150" s="84">
        <v>37540</v>
      </c>
      <c r="B150" s="85" t="s">
        <v>150</v>
      </c>
      <c r="C150" s="81">
        <v>31</v>
      </c>
      <c r="D150" s="81" t="str">
        <f t="shared" si="2"/>
        <v>INDEC-CM - 37540-31</v>
      </c>
      <c r="E150" s="83" t="s">
        <v>295</v>
      </c>
    </row>
    <row r="151" spans="1:7" x14ac:dyDescent="0.2">
      <c r="A151" s="84">
        <v>31210</v>
      </c>
      <c r="B151" s="85" t="s">
        <v>150</v>
      </c>
      <c r="C151" s="81">
        <v>21</v>
      </c>
      <c r="D151" s="81" t="str">
        <f t="shared" si="2"/>
        <v>INDEC-CM - 31210-21</v>
      </c>
      <c r="E151" s="86" t="s">
        <v>296</v>
      </c>
      <c r="F151" s="86"/>
      <c r="G151" s="86"/>
    </row>
    <row r="152" spans="1:7" x14ac:dyDescent="0.2">
      <c r="A152" s="84">
        <v>42911</v>
      </c>
      <c r="B152" s="85" t="s">
        <v>150</v>
      </c>
      <c r="C152" s="81">
        <v>61</v>
      </c>
      <c r="D152" s="81" t="str">
        <f t="shared" si="2"/>
        <v>INDEC-CM - 42911-61</v>
      </c>
      <c r="E152" s="86" t="s">
        <v>297</v>
      </c>
      <c r="F152" s="86"/>
      <c r="G152" s="86"/>
    </row>
    <row r="153" spans="1:7" x14ac:dyDescent="0.2">
      <c r="A153" s="84">
        <v>43923</v>
      </c>
      <c r="B153" s="85" t="s">
        <v>150</v>
      </c>
      <c r="C153" s="81">
        <v>11</v>
      </c>
      <c r="D153" s="81" t="str">
        <f t="shared" si="2"/>
        <v>INDEC-CM - 43923-11</v>
      </c>
      <c r="E153" s="86" t="s">
        <v>298</v>
      </c>
      <c r="F153" s="86"/>
      <c r="G153" s="86"/>
    </row>
    <row r="154" spans="1:7" x14ac:dyDescent="0.2">
      <c r="A154" s="84">
        <v>37930</v>
      </c>
      <c r="B154" s="85" t="s">
        <v>150</v>
      </c>
      <c r="C154" s="81">
        <v>12</v>
      </c>
      <c r="D154" s="81" t="str">
        <f t="shared" si="2"/>
        <v>INDEC-CM - 37930-12</v>
      </c>
      <c r="E154" s="83" t="s">
        <v>299</v>
      </c>
    </row>
    <row r="155" spans="1:7" x14ac:dyDescent="0.2">
      <c r="A155" s="84">
        <v>37930</v>
      </c>
      <c r="B155" s="85" t="s">
        <v>150</v>
      </c>
      <c r="C155" s="81">
        <v>11</v>
      </c>
      <c r="D155" s="81" t="str">
        <f t="shared" si="2"/>
        <v>INDEC-CM - 37930-11</v>
      </c>
      <c r="E155" s="83" t="s">
        <v>300</v>
      </c>
    </row>
    <row r="156" spans="1:7" x14ac:dyDescent="0.2">
      <c r="A156" s="84">
        <v>42999</v>
      </c>
      <c r="B156" s="85" t="s">
        <v>150</v>
      </c>
      <c r="C156" s="81">
        <v>61</v>
      </c>
      <c r="D156" s="81" t="str">
        <f t="shared" si="2"/>
        <v>INDEC-CM - 42999-61</v>
      </c>
      <c r="E156" s="86" t="s">
        <v>301</v>
      </c>
      <c r="F156" s="86"/>
      <c r="G156" s="86"/>
    </row>
    <row r="157" spans="1:7" x14ac:dyDescent="0.2">
      <c r="A157" s="84">
        <v>42999</v>
      </c>
      <c r="B157" s="85" t="s">
        <v>150</v>
      </c>
      <c r="C157" s="81">
        <v>62</v>
      </c>
      <c r="D157" s="81" t="str">
        <f t="shared" si="2"/>
        <v>INDEC-CM - 42999-62</v>
      </c>
      <c r="E157" s="86" t="s">
        <v>302</v>
      </c>
      <c r="F157" s="86"/>
      <c r="G157" s="86"/>
    </row>
    <row r="158" spans="1:7" x14ac:dyDescent="0.2">
      <c r="A158" s="84">
        <v>37610</v>
      </c>
      <c r="B158" s="85" t="s">
        <v>150</v>
      </c>
      <c r="C158" s="81">
        <v>11</v>
      </c>
      <c r="D158" s="81" t="str">
        <f t="shared" si="2"/>
        <v>INDEC-CM - 37610-11</v>
      </c>
      <c r="E158" s="86" t="s">
        <v>303</v>
      </c>
      <c r="F158" s="86"/>
      <c r="G158" s="86"/>
    </row>
    <row r="159" spans="1:7" x14ac:dyDescent="0.2">
      <c r="A159" s="84">
        <v>37610</v>
      </c>
      <c r="B159" s="85" t="s">
        <v>150</v>
      </c>
      <c r="C159" s="81">
        <v>12</v>
      </c>
      <c r="D159" s="81" t="str">
        <f t="shared" si="2"/>
        <v>INDEC-CM - 37610-12</v>
      </c>
      <c r="E159" s="86" t="s">
        <v>304</v>
      </c>
      <c r="F159" s="86"/>
      <c r="G159" s="86"/>
    </row>
    <row r="160" spans="1:7" x14ac:dyDescent="0.2">
      <c r="A160" s="84">
        <v>42943</v>
      </c>
      <c r="B160" s="85" t="s">
        <v>150</v>
      </c>
      <c r="C160" s="81">
        <v>11</v>
      </c>
      <c r="D160" s="81" t="str">
        <f t="shared" si="2"/>
        <v>INDEC-CM - 42943-11</v>
      </c>
      <c r="E160" s="86" t="s">
        <v>305</v>
      </c>
      <c r="F160" s="86"/>
      <c r="G160" s="86"/>
    </row>
    <row r="161" spans="1:7" x14ac:dyDescent="0.2">
      <c r="A161" s="84">
        <v>37540</v>
      </c>
      <c r="B161" s="85" t="s">
        <v>150</v>
      </c>
      <c r="C161" s="81">
        <v>11</v>
      </c>
      <c r="D161" s="81" t="str">
        <f t="shared" si="2"/>
        <v>INDEC-CM - 37540-11</v>
      </c>
      <c r="E161" s="83" t="s">
        <v>306</v>
      </c>
    </row>
    <row r="162" spans="1:7" x14ac:dyDescent="0.2">
      <c r="A162" s="84">
        <v>38130</v>
      </c>
      <c r="B162" s="85" t="s">
        <v>150</v>
      </c>
      <c r="C162" s="81">
        <v>16</v>
      </c>
      <c r="D162" s="81" t="str">
        <f t="shared" si="2"/>
        <v>INDEC-CM - 38130-16</v>
      </c>
      <c r="E162" s="86" t="s">
        <v>307</v>
      </c>
      <c r="F162" s="86"/>
      <c r="G162" s="86"/>
    </row>
    <row r="163" spans="1:7" x14ac:dyDescent="0.2">
      <c r="A163" s="84">
        <v>38130</v>
      </c>
      <c r="B163" s="85" t="s">
        <v>150</v>
      </c>
      <c r="C163" s="81">
        <v>15</v>
      </c>
      <c r="D163" s="81" t="str">
        <f t="shared" si="2"/>
        <v>INDEC-CM - 38130-15</v>
      </c>
      <c r="E163" s="86" t="s">
        <v>308</v>
      </c>
      <c r="F163" s="86"/>
      <c r="G163" s="86"/>
    </row>
    <row r="164" spans="1:7" x14ac:dyDescent="0.2">
      <c r="A164" s="84">
        <v>38130</v>
      </c>
      <c r="B164" s="85" t="s">
        <v>150</v>
      </c>
      <c r="C164" s="81">
        <v>14</v>
      </c>
      <c r="D164" s="81" t="str">
        <f t="shared" si="2"/>
        <v>INDEC-CM - 38130-14</v>
      </c>
      <c r="E164" s="86" t="s">
        <v>309</v>
      </c>
      <c r="F164" s="86"/>
      <c r="G164" s="86"/>
    </row>
    <row r="165" spans="1:7" x14ac:dyDescent="0.2">
      <c r="A165" s="84">
        <v>35490</v>
      </c>
      <c r="B165" s="85" t="s">
        <v>150</v>
      </c>
      <c r="C165" s="81">
        <v>11</v>
      </c>
      <c r="D165" s="81" t="str">
        <f t="shared" si="2"/>
        <v>INDEC-CM - 35490-11</v>
      </c>
      <c r="E165" s="83" t="s">
        <v>310</v>
      </c>
    </row>
    <row r="166" spans="1:7" x14ac:dyDescent="0.2">
      <c r="A166" s="84">
        <v>41251</v>
      </c>
      <c r="B166" s="85" t="s">
        <v>150</v>
      </c>
      <c r="C166" s="81">
        <v>11</v>
      </c>
      <c r="D166" s="81" t="str">
        <f t="shared" si="2"/>
        <v>INDEC-CM - 41251-11</v>
      </c>
      <c r="E166" s="86" t="s">
        <v>311</v>
      </c>
      <c r="F166" s="86"/>
      <c r="G166" s="86"/>
    </row>
    <row r="167" spans="1:7" x14ac:dyDescent="0.2">
      <c r="A167" s="84">
        <v>41278</v>
      </c>
      <c r="B167" s="85" t="s">
        <v>150</v>
      </c>
      <c r="C167" s="81">
        <v>21</v>
      </c>
      <c r="D167" s="81" t="str">
        <f t="shared" si="2"/>
        <v>INDEC-CM - 41278-21</v>
      </c>
      <c r="E167" s="86" t="s">
        <v>312</v>
      </c>
      <c r="F167" s="86"/>
      <c r="G167" s="86"/>
    </row>
    <row r="168" spans="1:7" x14ac:dyDescent="0.2">
      <c r="A168" s="84">
        <v>42911</v>
      </c>
      <c r="B168" s="85" t="s">
        <v>150</v>
      </c>
      <c r="C168" s="81">
        <v>71</v>
      </c>
      <c r="D168" s="81" t="str">
        <f t="shared" si="2"/>
        <v>INDEC-CM - 42911-71</v>
      </c>
      <c r="E168" s="86" t="s">
        <v>313</v>
      </c>
      <c r="F168" s="86"/>
      <c r="G168" s="86"/>
    </row>
    <row r="169" spans="1:7" x14ac:dyDescent="0.2">
      <c r="A169" s="84">
        <v>37210</v>
      </c>
      <c r="B169" s="85" t="s">
        <v>150</v>
      </c>
      <c r="C169" s="81">
        <v>42</v>
      </c>
      <c r="D169" s="81" t="str">
        <f t="shared" si="2"/>
        <v>INDEC-CM - 37210-42</v>
      </c>
      <c r="E169" s="86" t="s">
        <v>314</v>
      </c>
      <c r="F169" s="86"/>
      <c r="G169" s="86"/>
    </row>
    <row r="170" spans="1:7" x14ac:dyDescent="0.2">
      <c r="A170" s="84">
        <v>37210</v>
      </c>
      <c r="B170" s="85" t="s">
        <v>150</v>
      </c>
      <c r="C170" s="81">
        <v>41</v>
      </c>
      <c r="D170" s="81" t="str">
        <f t="shared" si="2"/>
        <v>INDEC-CM - 37210-41</v>
      </c>
      <c r="E170" s="86" t="s">
        <v>315</v>
      </c>
      <c r="F170" s="86"/>
      <c r="G170" s="86"/>
    </row>
    <row r="171" spans="1:7" x14ac:dyDescent="0.2">
      <c r="A171" s="84">
        <v>36930</v>
      </c>
      <c r="B171" s="85" t="s">
        <v>150</v>
      </c>
      <c r="C171" s="81">
        <v>11</v>
      </c>
      <c r="D171" s="81" t="str">
        <f t="shared" si="2"/>
        <v>INDEC-CM - 36930-11</v>
      </c>
      <c r="E171" s="83" t="s">
        <v>316</v>
      </c>
    </row>
    <row r="172" spans="1:7" x14ac:dyDescent="0.2">
      <c r="A172" s="84">
        <v>36950</v>
      </c>
      <c r="B172" s="85" t="s">
        <v>150</v>
      </c>
      <c r="C172" s="81">
        <v>21</v>
      </c>
      <c r="D172" s="81" t="str">
        <f t="shared" si="2"/>
        <v>INDEC-CM - 36950-21</v>
      </c>
      <c r="E172" s="83" t="s">
        <v>317</v>
      </c>
    </row>
    <row r="173" spans="1:7" x14ac:dyDescent="0.2">
      <c r="A173" s="84">
        <v>35110</v>
      </c>
      <c r="B173" s="85" t="s">
        <v>150</v>
      </c>
      <c r="C173" s="81">
        <v>31</v>
      </c>
      <c r="D173" s="81" t="str">
        <f t="shared" si="2"/>
        <v>INDEC-CM - 35110-31</v>
      </c>
      <c r="E173" s="83" t="s">
        <v>318</v>
      </c>
    </row>
    <row r="174" spans="1:7" x14ac:dyDescent="0.2">
      <c r="A174" s="84">
        <v>35110</v>
      </c>
      <c r="B174" s="85" t="s">
        <v>150</v>
      </c>
      <c r="C174" s="81">
        <v>32</v>
      </c>
      <c r="D174" s="81" t="str">
        <f t="shared" si="2"/>
        <v>INDEC-CM - 35110-32</v>
      </c>
      <c r="E174" s="83" t="s">
        <v>319</v>
      </c>
    </row>
    <row r="175" spans="1:7" x14ac:dyDescent="0.2">
      <c r="A175" s="84">
        <v>37940</v>
      </c>
      <c r="B175" s="85" t="s">
        <v>150</v>
      </c>
      <c r="C175" s="81">
        <v>11</v>
      </c>
      <c r="D175" s="81" t="str">
        <f t="shared" si="2"/>
        <v>INDEC-CM - 37940-11</v>
      </c>
      <c r="E175" s="83" t="s">
        <v>320</v>
      </c>
    </row>
    <row r="176" spans="1:7" x14ac:dyDescent="0.2">
      <c r="A176" s="84">
        <v>35110</v>
      </c>
      <c r="B176" s="85" t="s">
        <v>150</v>
      </c>
      <c r="C176" s="81">
        <v>71</v>
      </c>
      <c r="D176" s="81" t="str">
        <f t="shared" si="2"/>
        <v>INDEC-CM - 35110-71</v>
      </c>
      <c r="E176" s="83" t="s">
        <v>321</v>
      </c>
    </row>
    <row r="177" spans="1:7" x14ac:dyDescent="0.2">
      <c r="A177" s="84">
        <v>31210</v>
      </c>
      <c r="B177" s="85" t="s">
        <v>150</v>
      </c>
      <c r="C177" s="81">
        <v>31</v>
      </c>
      <c r="D177" s="81" t="str">
        <f t="shared" si="2"/>
        <v>INDEC-CM - 31210-31</v>
      </c>
      <c r="E177" s="83" t="s">
        <v>322</v>
      </c>
    </row>
    <row r="178" spans="1:7" x14ac:dyDescent="0.2">
      <c r="A178" s="84">
        <v>31210</v>
      </c>
      <c r="B178" s="85" t="s">
        <v>150</v>
      </c>
      <c r="C178" s="81">
        <v>32</v>
      </c>
      <c r="D178" s="81" t="str">
        <f t="shared" si="2"/>
        <v>INDEC-CM - 31210-32</v>
      </c>
      <c r="E178" s="83" t="s">
        <v>323</v>
      </c>
    </row>
    <row r="179" spans="1:7" x14ac:dyDescent="0.2">
      <c r="A179" s="84">
        <v>41541</v>
      </c>
      <c r="B179" s="85" t="s">
        <v>150</v>
      </c>
      <c r="C179" s="81">
        <v>11</v>
      </c>
      <c r="D179" s="81" t="str">
        <f t="shared" si="2"/>
        <v>INDEC-CM - 41541-11</v>
      </c>
      <c r="E179" s="83" t="s">
        <v>324</v>
      </c>
    </row>
    <row r="180" spans="1:7" x14ac:dyDescent="0.2">
      <c r="A180" s="84">
        <v>34720</v>
      </c>
      <c r="B180" s="85" t="s">
        <v>150</v>
      </c>
      <c r="C180" s="81">
        <v>11</v>
      </c>
      <c r="D180" s="81" t="str">
        <f t="shared" si="2"/>
        <v>INDEC-CM - 34720-11</v>
      </c>
      <c r="E180" s="86" t="s">
        <v>325</v>
      </c>
      <c r="F180" s="86"/>
      <c r="G180" s="86"/>
    </row>
    <row r="181" spans="1:7" x14ac:dyDescent="0.2">
      <c r="A181" s="84">
        <v>47220</v>
      </c>
      <c r="B181" s="85" t="s">
        <v>150</v>
      </c>
      <c r="C181" s="81">
        <v>11</v>
      </c>
      <c r="D181" s="81" t="str">
        <f t="shared" si="2"/>
        <v>INDEC-CM - 47220-11</v>
      </c>
      <c r="E181" s="86" t="s">
        <v>326</v>
      </c>
      <c r="F181" s="86"/>
      <c r="G181" s="86"/>
    </row>
    <row r="182" spans="1:7" x14ac:dyDescent="0.2">
      <c r="A182" s="84">
        <v>31600</v>
      </c>
      <c r="B182" s="85" t="s">
        <v>150</v>
      </c>
      <c r="C182" s="81">
        <v>81</v>
      </c>
      <c r="D182" s="81" t="str">
        <f t="shared" si="2"/>
        <v>INDEC-CM - 31600-81</v>
      </c>
      <c r="E182" s="83" t="s">
        <v>327</v>
      </c>
    </row>
    <row r="183" spans="1:7" x14ac:dyDescent="0.2">
      <c r="A183" s="84">
        <v>42120</v>
      </c>
      <c r="B183" s="85" t="s">
        <v>150</v>
      </c>
      <c r="C183" s="81">
        <v>31</v>
      </c>
      <c r="D183" s="81" t="str">
        <f t="shared" si="2"/>
        <v>INDEC-CM - 42120-31</v>
      </c>
      <c r="E183" s="83" t="s">
        <v>328</v>
      </c>
    </row>
    <row r="184" spans="1:7" x14ac:dyDescent="0.2">
      <c r="A184" s="84">
        <v>35490</v>
      </c>
      <c r="B184" s="85" t="s">
        <v>150</v>
      </c>
      <c r="C184" s="81">
        <v>21</v>
      </c>
      <c r="D184" s="81" t="str">
        <f t="shared" si="2"/>
        <v>INDEC-CM - 35490-21</v>
      </c>
      <c r="E184" s="86" t="s">
        <v>329</v>
      </c>
      <c r="F184" s="86"/>
      <c r="G184" s="86"/>
    </row>
    <row r="185" spans="1:7" x14ac:dyDescent="0.2">
      <c r="A185" s="84">
        <v>31600</v>
      </c>
      <c r="B185" s="85" t="s">
        <v>150</v>
      </c>
      <c r="C185" s="81">
        <v>41</v>
      </c>
      <c r="D185" s="81" t="str">
        <f t="shared" si="2"/>
        <v>INDEC-CM - 31600-41</v>
      </c>
      <c r="E185" s="86" t="s">
        <v>330</v>
      </c>
      <c r="F185" s="86"/>
      <c r="G185" s="86"/>
    </row>
    <row r="186" spans="1:7" x14ac:dyDescent="0.2">
      <c r="A186" s="84">
        <v>42120</v>
      </c>
      <c r="B186" s="85" t="s">
        <v>150</v>
      </c>
      <c r="C186" s="81">
        <v>21</v>
      </c>
      <c r="D186" s="81" t="str">
        <f t="shared" si="2"/>
        <v>INDEC-CM - 42120-21</v>
      </c>
      <c r="E186" s="86" t="s">
        <v>331</v>
      </c>
      <c r="F186" s="86"/>
      <c r="G186" s="86"/>
    </row>
    <row r="187" spans="1:7" x14ac:dyDescent="0.2">
      <c r="A187" s="84">
        <v>42120</v>
      </c>
      <c r="B187" s="85" t="s">
        <v>150</v>
      </c>
      <c r="C187" s="81">
        <v>22</v>
      </c>
      <c r="D187" s="81" t="str">
        <f t="shared" si="2"/>
        <v>INDEC-CM - 42120-22</v>
      </c>
      <c r="E187" s="86" t="s">
        <v>332</v>
      </c>
      <c r="F187" s="86"/>
      <c r="G187" s="86"/>
    </row>
    <row r="188" spans="1:7" x14ac:dyDescent="0.2">
      <c r="A188" s="84">
        <v>31600</v>
      </c>
      <c r="B188" s="85" t="s">
        <v>150</v>
      </c>
      <c r="C188" s="81">
        <v>33</v>
      </c>
      <c r="D188" s="81" t="str">
        <f t="shared" si="2"/>
        <v>INDEC-CM - 31600-33</v>
      </c>
      <c r="E188" s="83" t="s">
        <v>333</v>
      </c>
    </row>
    <row r="189" spans="1:7" x14ac:dyDescent="0.2">
      <c r="A189" s="84">
        <v>31600</v>
      </c>
      <c r="B189" s="85" t="s">
        <v>150</v>
      </c>
      <c r="C189" s="81">
        <v>32</v>
      </c>
      <c r="D189" s="81" t="str">
        <f t="shared" si="2"/>
        <v>INDEC-CM - 31600-32</v>
      </c>
      <c r="E189" s="83" t="s">
        <v>334</v>
      </c>
    </row>
    <row r="190" spans="1:7" x14ac:dyDescent="0.2">
      <c r="A190" s="84">
        <v>31600</v>
      </c>
      <c r="B190" s="85" t="s">
        <v>150</v>
      </c>
      <c r="C190" s="81">
        <v>31</v>
      </c>
      <c r="D190" s="81" t="str">
        <f t="shared" si="2"/>
        <v>INDEC-CM - 31600-31</v>
      </c>
      <c r="E190" s="83" t="s">
        <v>335</v>
      </c>
    </row>
    <row r="191" spans="1:7" x14ac:dyDescent="0.2">
      <c r="A191" s="84">
        <v>42120</v>
      </c>
      <c r="B191" s="85" t="s">
        <v>150</v>
      </c>
      <c r="C191" s="81">
        <v>11</v>
      </c>
      <c r="D191" s="81" t="str">
        <f t="shared" si="2"/>
        <v>INDEC-CM - 42120-11</v>
      </c>
      <c r="E191" s="83" t="s">
        <v>336</v>
      </c>
    </row>
    <row r="192" spans="1:7" x14ac:dyDescent="0.2">
      <c r="A192" s="84">
        <v>31600</v>
      </c>
      <c r="B192" s="85" t="s">
        <v>150</v>
      </c>
      <c r="C192" s="81">
        <v>23</v>
      </c>
      <c r="D192" s="81" t="str">
        <f t="shared" si="2"/>
        <v>INDEC-CM - 31600-23</v>
      </c>
      <c r="E192" s="83" t="s">
        <v>337</v>
      </c>
    </row>
    <row r="193" spans="1:7" x14ac:dyDescent="0.2">
      <c r="A193" s="84">
        <v>31600</v>
      </c>
      <c r="B193" s="85" t="s">
        <v>150</v>
      </c>
      <c r="C193" s="81">
        <v>22</v>
      </c>
      <c r="D193" s="81" t="str">
        <f t="shared" si="2"/>
        <v>INDEC-CM - 31600-22</v>
      </c>
      <c r="E193" s="83" t="s">
        <v>338</v>
      </c>
    </row>
    <row r="194" spans="1:7" x14ac:dyDescent="0.2">
      <c r="A194" s="84">
        <v>31600</v>
      </c>
      <c r="B194" s="85" t="s">
        <v>150</v>
      </c>
      <c r="C194" s="81">
        <v>21</v>
      </c>
      <c r="D194" s="81" t="str">
        <f t="shared" si="2"/>
        <v>INDEC-CM - 31600-21</v>
      </c>
      <c r="E194" s="83" t="s">
        <v>339</v>
      </c>
    </row>
    <row r="195" spans="1:7" x14ac:dyDescent="0.2">
      <c r="A195" s="84">
        <v>41278</v>
      </c>
      <c r="B195" s="85" t="s">
        <v>150</v>
      </c>
      <c r="C195" s="81">
        <v>33</v>
      </c>
      <c r="D195" s="81" t="str">
        <f t="shared" si="2"/>
        <v>INDEC-CM - 41278-33</v>
      </c>
      <c r="E195" s="86" t="s">
        <v>340</v>
      </c>
      <c r="F195" s="86"/>
      <c r="G195" s="86"/>
    </row>
    <row r="196" spans="1:7" x14ac:dyDescent="0.2">
      <c r="A196" s="84">
        <v>36320</v>
      </c>
      <c r="B196" s="85" t="s">
        <v>150</v>
      </c>
      <c r="C196" s="81">
        <v>33</v>
      </c>
      <c r="D196" s="81" t="str">
        <f t="shared" si="2"/>
        <v>INDEC-CM - 36320-33</v>
      </c>
      <c r="E196" s="83" t="s">
        <v>341</v>
      </c>
    </row>
    <row r="197" spans="1:7" x14ac:dyDescent="0.2">
      <c r="A197" s="84">
        <v>48270</v>
      </c>
      <c r="B197" s="85" t="s">
        <v>150</v>
      </c>
      <c r="C197" s="81">
        <v>11</v>
      </c>
      <c r="D197" s="81" t="str">
        <f t="shared" si="2"/>
        <v>INDEC-CM - 48270-11</v>
      </c>
      <c r="E197" s="86" t="s">
        <v>342</v>
      </c>
      <c r="F197" s="86"/>
      <c r="G197" s="86"/>
    </row>
    <row r="198" spans="1:7" x14ac:dyDescent="0.2">
      <c r="A198" s="84">
        <v>42190</v>
      </c>
      <c r="B198" s="85" t="s">
        <v>150</v>
      </c>
      <c r="C198" s="81">
        <v>11</v>
      </c>
      <c r="D198" s="81" t="str">
        <f t="shared" si="2"/>
        <v>INDEC-CM - 42190-11</v>
      </c>
      <c r="E198" s="83" t="s">
        <v>343</v>
      </c>
    </row>
    <row r="199" spans="1:7" x14ac:dyDescent="0.2">
      <c r="A199" s="84">
        <v>43923</v>
      </c>
      <c r="B199" s="85" t="s">
        <v>150</v>
      </c>
      <c r="C199" s="81">
        <v>31</v>
      </c>
      <c r="D199" s="81" t="str">
        <f t="shared" ref="D199:D220" si="3">CONCATENATE("INDEC-CM - ",A199,B199,C199)</f>
        <v>INDEC-CM - 43923-31</v>
      </c>
      <c r="E199" s="86" t="s">
        <v>344</v>
      </c>
      <c r="F199" s="86"/>
      <c r="G199" s="86"/>
    </row>
    <row r="200" spans="1:7" x14ac:dyDescent="0.2">
      <c r="A200" s="84">
        <v>31210</v>
      </c>
      <c r="B200" s="85" t="s">
        <v>150</v>
      </c>
      <c r="C200" s="81">
        <v>11</v>
      </c>
      <c r="D200" s="81" t="str">
        <f t="shared" si="3"/>
        <v>INDEC-CM - 31210-11</v>
      </c>
      <c r="E200" s="86" t="s">
        <v>345</v>
      </c>
      <c r="F200" s="86"/>
      <c r="G200" s="86"/>
    </row>
    <row r="201" spans="1:7" x14ac:dyDescent="0.2">
      <c r="A201" s="84">
        <v>37129</v>
      </c>
      <c r="B201" s="85" t="s">
        <v>150</v>
      </c>
      <c r="C201" s="81">
        <v>21</v>
      </c>
      <c r="D201" s="81" t="str">
        <f t="shared" si="3"/>
        <v>INDEC-CM - 37129-21</v>
      </c>
      <c r="E201" s="83" t="s">
        <v>346</v>
      </c>
    </row>
    <row r="202" spans="1:7" x14ac:dyDescent="0.2">
      <c r="A202" s="84">
        <v>37560</v>
      </c>
      <c r="B202" s="85" t="s">
        <v>150</v>
      </c>
      <c r="C202" s="81">
        <v>21</v>
      </c>
      <c r="D202" s="81" t="str">
        <f t="shared" si="3"/>
        <v>INDEC-CM - 37560-21</v>
      </c>
      <c r="E202" s="86" t="s">
        <v>347</v>
      </c>
      <c r="F202" s="86"/>
      <c r="G202" s="86"/>
    </row>
    <row r="203" spans="1:7" x14ac:dyDescent="0.2">
      <c r="A203" s="84">
        <v>42999</v>
      </c>
      <c r="B203" s="85" t="s">
        <v>150</v>
      </c>
      <c r="C203" s="81">
        <v>71</v>
      </c>
      <c r="D203" s="81" t="str">
        <f t="shared" si="3"/>
        <v>INDEC-CM - 42999-71</v>
      </c>
      <c r="E203" s="83" t="s">
        <v>348</v>
      </c>
    </row>
    <row r="204" spans="1:7" x14ac:dyDescent="0.2">
      <c r="A204" s="84">
        <v>41516</v>
      </c>
      <c r="B204" s="85" t="s">
        <v>150</v>
      </c>
      <c r="C204" s="81">
        <v>22</v>
      </c>
      <c r="D204" s="81" t="str">
        <f t="shared" si="3"/>
        <v>INDEC-CM - 41516-22</v>
      </c>
      <c r="E204" s="83" t="s">
        <v>349</v>
      </c>
    </row>
    <row r="205" spans="1:7" x14ac:dyDescent="0.2">
      <c r="A205" s="84">
        <v>37350</v>
      </c>
      <c r="B205" s="85" t="s">
        <v>150</v>
      </c>
      <c r="C205" s="81">
        <v>51</v>
      </c>
      <c r="D205" s="81" t="str">
        <f t="shared" si="3"/>
        <v>INDEC-CM - 37350-51</v>
      </c>
      <c r="E205" s="83" t="s">
        <v>350</v>
      </c>
    </row>
    <row r="206" spans="1:7" x14ac:dyDescent="0.2">
      <c r="A206" s="84">
        <v>44826</v>
      </c>
      <c r="B206" s="85" t="s">
        <v>150</v>
      </c>
      <c r="C206" s="81">
        <v>21</v>
      </c>
      <c r="D206" s="81" t="str">
        <f t="shared" si="3"/>
        <v>INDEC-CM - 44826-21</v>
      </c>
      <c r="E206" s="83" t="s">
        <v>351</v>
      </c>
    </row>
    <row r="207" spans="1:7" x14ac:dyDescent="0.2">
      <c r="A207" s="84">
        <v>31210</v>
      </c>
      <c r="B207" s="85" t="s">
        <v>150</v>
      </c>
      <c r="C207" s="81">
        <v>22</v>
      </c>
      <c r="D207" s="81" t="str">
        <f t="shared" si="3"/>
        <v>INDEC-CM - 31210-22</v>
      </c>
      <c r="E207" s="83" t="s">
        <v>352</v>
      </c>
    </row>
    <row r="208" spans="1:7" x14ac:dyDescent="0.2">
      <c r="A208" s="84">
        <v>31100</v>
      </c>
      <c r="B208" s="85" t="s">
        <v>150</v>
      </c>
      <c r="C208" s="81">
        <v>11</v>
      </c>
      <c r="D208" s="81" t="str">
        <f t="shared" si="3"/>
        <v>INDEC-CM - 31100-11</v>
      </c>
      <c r="E208" s="83" t="s">
        <v>353</v>
      </c>
    </row>
    <row r="209" spans="1:7" x14ac:dyDescent="0.2">
      <c r="A209" s="84">
        <v>46212</v>
      </c>
      <c r="B209" s="85" t="s">
        <v>150</v>
      </c>
      <c r="C209" s="81">
        <v>53</v>
      </c>
      <c r="D209" s="81" t="str">
        <f t="shared" si="3"/>
        <v>INDEC-CM - 46212-53</v>
      </c>
      <c r="E209" s="83" t="s">
        <v>354</v>
      </c>
    </row>
    <row r="210" spans="1:7" x14ac:dyDescent="0.2">
      <c r="A210" s="84">
        <v>46212</v>
      </c>
      <c r="B210" s="85" t="s">
        <v>150</v>
      </c>
      <c r="C210" s="81">
        <v>52</v>
      </c>
      <c r="D210" s="81" t="str">
        <f t="shared" si="3"/>
        <v>INDEC-CM - 46212-52</v>
      </c>
      <c r="E210" s="86" t="s">
        <v>355</v>
      </c>
      <c r="F210" s="86"/>
      <c r="G210" s="86"/>
    </row>
    <row r="211" spans="1:7" x14ac:dyDescent="0.2">
      <c r="A211" s="84">
        <v>15400</v>
      </c>
      <c r="B211" s="85" t="s">
        <v>150</v>
      </c>
      <c r="C211" s="81">
        <v>21</v>
      </c>
      <c r="D211" s="81" t="str">
        <f t="shared" si="3"/>
        <v>INDEC-CM - 15400-21</v>
      </c>
      <c r="E211" s="83" t="s">
        <v>356</v>
      </c>
    </row>
    <row r="212" spans="1:7" x14ac:dyDescent="0.2">
      <c r="A212" s="84">
        <v>43240</v>
      </c>
      <c r="B212" s="85" t="s">
        <v>150</v>
      </c>
      <c r="C212" s="81">
        <v>11</v>
      </c>
      <c r="D212" s="81" t="str">
        <f t="shared" si="3"/>
        <v>INDEC-CM - 43240-11</v>
      </c>
      <c r="E212" s="83" t="s">
        <v>357</v>
      </c>
    </row>
    <row r="213" spans="1:7" x14ac:dyDescent="0.2">
      <c r="A213" s="84">
        <v>31600</v>
      </c>
      <c r="B213" s="85" t="s">
        <v>150</v>
      </c>
      <c r="C213" s="81">
        <v>42</v>
      </c>
      <c r="D213" s="81" t="str">
        <f t="shared" si="3"/>
        <v>INDEC-CM - 31600-42</v>
      </c>
      <c r="E213" s="86" t="s">
        <v>358</v>
      </c>
      <c r="F213" s="86"/>
      <c r="G213" s="86"/>
    </row>
    <row r="214" spans="1:7" x14ac:dyDescent="0.2">
      <c r="A214" s="84">
        <v>42120</v>
      </c>
      <c r="B214" s="85" t="s">
        <v>150</v>
      </c>
      <c r="C214" s="81">
        <v>42</v>
      </c>
      <c r="D214" s="81" t="str">
        <f t="shared" si="3"/>
        <v>INDEC-CM - 42120-42</v>
      </c>
      <c r="E214" s="86" t="s">
        <v>359</v>
      </c>
      <c r="F214" s="86"/>
      <c r="G214" s="86"/>
    </row>
    <row r="215" spans="1:7" x14ac:dyDescent="0.2">
      <c r="A215" s="84">
        <v>42120</v>
      </c>
      <c r="B215" s="85" t="s">
        <v>150</v>
      </c>
      <c r="C215" s="81">
        <v>41</v>
      </c>
      <c r="D215" s="81" t="str">
        <f t="shared" si="3"/>
        <v>INDEC-CM - 42120-41</v>
      </c>
      <c r="E215" s="86" t="s">
        <v>360</v>
      </c>
      <c r="F215" s="86"/>
      <c r="G215" s="86"/>
    </row>
    <row r="216" spans="1:7" x14ac:dyDescent="0.2">
      <c r="A216" s="84">
        <v>42120</v>
      </c>
      <c r="B216" s="85" t="s">
        <v>150</v>
      </c>
      <c r="C216" s="81">
        <v>51</v>
      </c>
      <c r="D216" s="81" t="str">
        <f t="shared" si="3"/>
        <v>INDEC-CM - 42120-51</v>
      </c>
      <c r="E216" s="83" t="s">
        <v>361</v>
      </c>
    </row>
    <row r="217" spans="1:7" x14ac:dyDescent="0.2">
      <c r="A217" s="84">
        <v>37550</v>
      </c>
      <c r="B217" s="85" t="s">
        <v>150</v>
      </c>
      <c r="C217" s="81">
        <v>11</v>
      </c>
      <c r="D217" s="81" t="str">
        <f t="shared" si="3"/>
        <v>INDEC-CM - 37550-11</v>
      </c>
      <c r="E217" s="83" t="s">
        <v>362</v>
      </c>
    </row>
    <row r="218" spans="1:7" x14ac:dyDescent="0.2">
      <c r="A218" s="84">
        <v>37410</v>
      </c>
      <c r="B218" s="85" t="s">
        <v>150</v>
      </c>
      <c r="C218" s="81">
        <v>11</v>
      </c>
      <c r="D218" s="81" t="str">
        <f t="shared" si="3"/>
        <v>INDEC-CM - 37410-11</v>
      </c>
      <c r="E218" s="83" t="s">
        <v>363</v>
      </c>
    </row>
    <row r="219" spans="1:7" x14ac:dyDescent="0.2">
      <c r="A219" s="84">
        <v>31210</v>
      </c>
      <c r="B219" s="85" t="s">
        <v>150</v>
      </c>
      <c r="C219" s="81">
        <v>33</v>
      </c>
      <c r="D219" s="81" t="str">
        <f t="shared" si="3"/>
        <v>INDEC-CM - 31210-33</v>
      </c>
      <c r="E219" s="83" t="s">
        <v>364</v>
      </c>
    </row>
    <row r="220" spans="1:7" x14ac:dyDescent="0.2">
      <c r="A220" s="84">
        <v>37540</v>
      </c>
      <c r="B220" s="85" t="s">
        <v>150</v>
      </c>
      <c r="C220" s="81">
        <v>21</v>
      </c>
      <c r="D220" s="81" t="str">
        <f t="shared" si="3"/>
        <v>INDEC-CM - 37540-21</v>
      </c>
      <c r="E220" s="83" t="s">
        <v>365</v>
      </c>
    </row>
    <row r="223" spans="1:7" x14ac:dyDescent="0.2">
      <c r="A223" s="79" t="s">
        <v>644</v>
      </c>
      <c r="B223" s="87"/>
      <c r="C223" s="88"/>
      <c r="D223" s="87"/>
      <c r="E223" s="87"/>
    </row>
    <row r="224" spans="1:7" x14ac:dyDescent="0.2">
      <c r="A224" s="89"/>
      <c r="B224" s="87"/>
      <c r="C224" s="88"/>
      <c r="D224" s="87"/>
      <c r="E224" s="87"/>
    </row>
    <row r="225" spans="1:5" ht="11.25" customHeight="1" x14ac:dyDescent="0.2">
      <c r="A225" s="363" t="s">
        <v>147</v>
      </c>
      <c r="B225" s="363"/>
      <c r="C225" s="363"/>
      <c r="D225" s="362" t="s">
        <v>452</v>
      </c>
      <c r="E225" s="362" t="s">
        <v>148</v>
      </c>
    </row>
    <row r="226" spans="1:5" ht="12" customHeight="1" x14ac:dyDescent="0.2">
      <c r="A226" s="363" t="s">
        <v>149</v>
      </c>
      <c r="B226" s="363"/>
      <c r="C226" s="363"/>
      <c r="D226" s="362"/>
      <c r="E226" s="362"/>
    </row>
    <row r="227" spans="1:5" x14ac:dyDescent="0.2">
      <c r="A227" s="90"/>
      <c r="B227" s="87"/>
      <c r="C227" s="88"/>
      <c r="D227" s="81" t="str">
        <f t="shared" ref="D227" si="4">CONCATENATE(A227,B227,C227)</f>
        <v/>
      </c>
      <c r="E227" s="87"/>
    </row>
    <row r="228" spans="1:5" x14ac:dyDescent="0.2">
      <c r="A228" s="91">
        <v>37370</v>
      </c>
      <c r="B228" s="91" t="s">
        <v>150</v>
      </c>
      <c r="C228" s="88">
        <v>0</v>
      </c>
      <c r="D228" s="81" t="str">
        <f t="shared" ref="D228:D232" si="5">CONCATENATE("INDEC-CM - ",A228,B228,C228)</f>
        <v>INDEC-CM - 37370-0</v>
      </c>
      <c r="E228" s="87" t="s">
        <v>645</v>
      </c>
    </row>
    <row r="229" spans="1:5" x14ac:dyDescent="0.2">
      <c r="A229" s="91">
        <v>31600</v>
      </c>
      <c r="B229" s="91" t="s">
        <v>150</v>
      </c>
      <c r="C229" s="88">
        <v>6</v>
      </c>
      <c r="D229" s="81" t="str">
        <f t="shared" si="5"/>
        <v>INDEC-CM - 31600-6</v>
      </c>
      <c r="E229" s="87" t="s">
        <v>646</v>
      </c>
    </row>
    <row r="230" spans="1:5" x14ac:dyDescent="0.2">
      <c r="A230" s="91">
        <v>41278</v>
      </c>
      <c r="B230" s="91" t="s">
        <v>150</v>
      </c>
      <c r="C230" s="88">
        <v>0</v>
      </c>
      <c r="D230" s="81" t="str">
        <f t="shared" si="5"/>
        <v>INDEC-CM - 41278-0</v>
      </c>
      <c r="E230" s="87" t="s">
        <v>647</v>
      </c>
    </row>
    <row r="231" spans="1:5" x14ac:dyDescent="0.2">
      <c r="A231" s="91">
        <v>31600</v>
      </c>
      <c r="B231" s="91" t="s">
        <v>150</v>
      </c>
      <c r="C231" s="88">
        <v>7</v>
      </c>
      <c r="D231" s="81" t="str">
        <f t="shared" si="5"/>
        <v>INDEC-CM - 31600-7</v>
      </c>
      <c r="E231" s="87" t="s">
        <v>648</v>
      </c>
    </row>
    <row r="232" spans="1:5" x14ac:dyDescent="0.2">
      <c r="A232" s="91">
        <v>42120</v>
      </c>
      <c r="B232" s="91" t="s">
        <v>150</v>
      </c>
      <c r="C232" s="88" t="s">
        <v>649</v>
      </c>
      <c r="D232" s="81" t="str">
        <f t="shared" si="5"/>
        <v>INDEC-CM - 42120-41/42/51</v>
      </c>
      <c r="E232" s="87" t="s">
        <v>650</v>
      </c>
    </row>
    <row r="235" spans="1:5" x14ac:dyDescent="0.2">
      <c r="A235" s="79" t="s">
        <v>652</v>
      </c>
      <c r="B235" s="92"/>
      <c r="C235" s="93"/>
      <c r="D235" s="93"/>
      <c r="E235" s="93"/>
    </row>
    <row r="236" spans="1:5" x14ac:dyDescent="0.2">
      <c r="A236" s="94"/>
      <c r="B236" s="94"/>
      <c r="C236" s="95"/>
      <c r="D236" s="96"/>
      <c r="E236" s="94"/>
    </row>
    <row r="237" spans="1:5" x14ac:dyDescent="0.2">
      <c r="A237" s="363" t="s">
        <v>147</v>
      </c>
      <c r="B237" s="363"/>
      <c r="C237" s="363"/>
      <c r="D237" s="362" t="s">
        <v>452</v>
      </c>
      <c r="E237" s="363" t="s">
        <v>436</v>
      </c>
    </row>
    <row r="238" spans="1:5" x14ac:dyDescent="0.2">
      <c r="A238" s="362"/>
      <c r="B238" s="362"/>
      <c r="C238" s="362"/>
      <c r="D238" s="362"/>
      <c r="E238" s="363"/>
    </row>
    <row r="239" spans="1:5" x14ac:dyDescent="0.2">
      <c r="A239" s="94"/>
      <c r="B239" s="94"/>
      <c r="C239" s="97"/>
      <c r="D239" s="94"/>
      <c r="E239" s="98" t="s">
        <v>372</v>
      </c>
    </row>
    <row r="240" spans="1:5" x14ac:dyDescent="0.2">
      <c r="A240" s="94"/>
      <c r="B240" s="94"/>
      <c r="C240" s="97"/>
      <c r="D240" s="94"/>
      <c r="E240" s="98"/>
    </row>
    <row r="241" spans="1:5" x14ac:dyDescent="0.2">
      <c r="A241" s="94"/>
      <c r="B241" s="94"/>
      <c r="C241" s="95"/>
      <c r="D241" s="96"/>
      <c r="E241" s="92" t="s">
        <v>437</v>
      </c>
    </row>
    <row r="242" spans="1:5" x14ac:dyDescent="0.2">
      <c r="A242" s="94"/>
      <c r="B242" s="94"/>
      <c r="C242" s="95"/>
      <c r="D242" s="96"/>
      <c r="E242" s="92"/>
    </row>
    <row r="243" spans="1:5" x14ac:dyDescent="0.2">
      <c r="A243" s="96"/>
      <c r="B243" s="94"/>
      <c r="C243" s="97"/>
      <c r="D243" s="94"/>
      <c r="E243" s="92" t="s">
        <v>438</v>
      </c>
    </row>
    <row r="244" spans="1:5" x14ac:dyDescent="0.2">
      <c r="A244" s="99">
        <v>51560</v>
      </c>
      <c r="B244" s="94" t="s">
        <v>150</v>
      </c>
      <c r="C244" s="97">
        <v>11</v>
      </c>
      <c r="D244" s="81" t="str">
        <f>CONCATENATE("INDEC-MO - ",A244,B244,C244)</f>
        <v>INDEC-MO - 51560-11</v>
      </c>
      <c r="E244" s="100" t="s">
        <v>439</v>
      </c>
    </row>
    <row r="245" spans="1:5" x14ac:dyDescent="0.2">
      <c r="A245" s="99">
        <v>51560</v>
      </c>
      <c r="B245" s="94" t="s">
        <v>150</v>
      </c>
      <c r="C245" s="97">
        <v>12</v>
      </c>
      <c r="D245" s="81" t="str">
        <f t="shared" ref="D245:D247" si="6">CONCATENATE("INDEC-MO - ",A245,B245,C245)</f>
        <v>INDEC-MO - 51560-12</v>
      </c>
      <c r="E245" s="100" t="s">
        <v>440</v>
      </c>
    </row>
    <row r="246" spans="1:5" x14ac:dyDescent="0.2">
      <c r="A246" s="99">
        <v>51560</v>
      </c>
      <c r="B246" s="94" t="s">
        <v>150</v>
      </c>
      <c r="C246" s="97">
        <v>13</v>
      </c>
      <c r="D246" s="81" t="str">
        <f t="shared" si="6"/>
        <v>INDEC-MO - 51560-13</v>
      </c>
      <c r="E246" s="100" t="s">
        <v>441</v>
      </c>
    </row>
    <row r="247" spans="1:5" x14ac:dyDescent="0.2">
      <c r="A247" s="99">
        <v>51560</v>
      </c>
      <c r="B247" s="94" t="s">
        <v>150</v>
      </c>
      <c r="C247" s="97">
        <v>14</v>
      </c>
      <c r="D247" s="81" t="str">
        <f t="shared" si="6"/>
        <v>INDEC-MO - 51560-14</v>
      </c>
      <c r="E247" s="100" t="s">
        <v>442</v>
      </c>
    </row>
    <row r="248" spans="1:5" x14ac:dyDescent="0.2">
      <c r="A248" s="99"/>
      <c r="B248" s="94"/>
      <c r="C248" s="97"/>
      <c r="D248" s="81" t="str">
        <f t="shared" ref="D248:D253" si="7">CONCATENATE(A248,B248,C248)</f>
        <v/>
      </c>
      <c r="E248" s="94"/>
    </row>
    <row r="249" spans="1:5" x14ac:dyDescent="0.2">
      <c r="A249" s="99">
        <v>51560</v>
      </c>
      <c r="B249" s="94" t="s">
        <v>150</v>
      </c>
      <c r="C249" s="97">
        <v>32</v>
      </c>
      <c r="D249" s="81" t="str">
        <f>CONCATENATE("INDEC-MO - ",A249,B249,C249)</f>
        <v>INDEC-MO - 51560-32</v>
      </c>
      <c r="E249" s="92" t="s">
        <v>443</v>
      </c>
    </row>
    <row r="250" spans="1:5" x14ac:dyDescent="0.2">
      <c r="A250" s="99"/>
      <c r="B250" s="94"/>
      <c r="C250" s="97"/>
      <c r="D250" s="81" t="str">
        <f t="shared" si="7"/>
        <v/>
      </c>
      <c r="E250" s="94"/>
    </row>
    <row r="251" spans="1:5" x14ac:dyDescent="0.2">
      <c r="A251" s="99">
        <v>81291</v>
      </c>
      <c r="B251" s="94" t="s">
        <v>150</v>
      </c>
      <c r="C251" s="97">
        <v>1</v>
      </c>
      <c r="D251" s="81" t="str">
        <f>CONCATENATE("INDEC-MO - ",A251,B251,C251)</f>
        <v>INDEC-MO - 81291-1</v>
      </c>
      <c r="E251" s="98" t="s">
        <v>444</v>
      </c>
    </row>
    <row r="252" spans="1:5" x14ac:dyDescent="0.2">
      <c r="A252" s="99"/>
      <c r="B252" s="94"/>
      <c r="C252" s="97"/>
      <c r="D252" s="81" t="str">
        <f t="shared" si="7"/>
        <v/>
      </c>
      <c r="E252" s="94"/>
    </row>
    <row r="253" spans="1:5" x14ac:dyDescent="0.2">
      <c r="A253" s="99"/>
      <c r="B253" s="94"/>
      <c r="C253" s="97"/>
      <c r="D253" s="81" t="str">
        <f t="shared" si="7"/>
        <v/>
      </c>
      <c r="E253" s="98" t="s">
        <v>445</v>
      </c>
    </row>
    <row r="254" spans="1:5" x14ac:dyDescent="0.2">
      <c r="A254" s="99">
        <v>51641</v>
      </c>
      <c r="B254" s="94" t="s">
        <v>150</v>
      </c>
      <c r="C254" s="97">
        <v>1</v>
      </c>
      <c r="D254" s="81" t="str">
        <f t="shared" ref="D254:D259" si="8">CONCATENATE("INDEC-MO - ",A254,B254,C254)</f>
        <v>INDEC-MO - 51641-1</v>
      </c>
      <c r="E254" s="100" t="s">
        <v>446</v>
      </c>
    </row>
    <row r="255" spans="1:5" x14ac:dyDescent="0.2">
      <c r="A255" s="99">
        <v>51620</v>
      </c>
      <c r="B255" s="94" t="s">
        <v>150</v>
      </c>
      <c r="C255" s="97">
        <v>1</v>
      </c>
      <c r="D255" s="81" t="str">
        <f t="shared" si="8"/>
        <v>INDEC-MO - 51620-1</v>
      </c>
      <c r="E255" s="100" t="s">
        <v>447</v>
      </c>
    </row>
    <row r="256" spans="1:5" x14ac:dyDescent="0.2">
      <c r="A256" s="99">
        <v>51690</v>
      </c>
      <c r="B256" s="94" t="s">
        <v>150</v>
      </c>
      <c r="C256" s="97">
        <v>1</v>
      </c>
      <c r="D256" s="81" t="str">
        <f t="shared" si="8"/>
        <v>INDEC-MO - 51690-1</v>
      </c>
      <c r="E256" s="100" t="s">
        <v>448</v>
      </c>
    </row>
    <row r="257" spans="1:7" x14ac:dyDescent="0.2">
      <c r="A257" s="99">
        <v>51630</v>
      </c>
      <c r="B257" s="94" t="s">
        <v>150</v>
      </c>
      <c r="C257" s="97">
        <v>1</v>
      </c>
      <c r="D257" s="81" t="str">
        <f t="shared" si="8"/>
        <v>INDEC-MO - 51630-1</v>
      </c>
      <c r="E257" s="100" t="s">
        <v>449</v>
      </c>
    </row>
    <row r="258" spans="1:7" x14ac:dyDescent="0.2">
      <c r="A258" s="99">
        <v>51720</v>
      </c>
      <c r="B258" s="94" t="s">
        <v>150</v>
      </c>
      <c r="C258" s="97">
        <v>1</v>
      </c>
      <c r="D258" s="81" t="str">
        <f t="shared" si="8"/>
        <v>INDEC-MO - 51720-1</v>
      </c>
      <c r="E258" s="100" t="s">
        <v>450</v>
      </c>
    </row>
    <row r="259" spans="1:7" x14ac:dyDescent="0.2">
      <c r="A259" s="99">
        <v>51730</v>
      </c>
      <c r="B259" s="94" t="s">
        <v>150</v>
      </c>
      <c r="C259" s="97">
        <v>1</v>
      </c>
      <c r="D259" s="81" t="str">
        <f t="shared" si="8"/>
        <v>INDEC-MO - 51730-1</v>
      </c>
      <c r="E259" s="100" t="s">
        <v>451</v>
      </c>
    </row>
    <row r="262" spans="1:7" x14ac:dyDescent="0.2">
      <c r="A262" s="79" t="s">
        <v>653</v>
      </c>
      <c r="B262" s="101"/>
      <c r="C262" s="102"/>
      <c r="D262" s="103"/>
      <c r="E262" s="102"/>
      <c r="F262" s="102"/>
      <c r="G262" s="103"/>
    </row>
    <row r="263" spans="1:7" x14ac:dyDescent="0.2">
      <c r="A263" s="101"/>
      <c r="B263" s="101"/>
      <c r="C263" s="104"/>
      <c r="D263" s="105"/>
      <c r="E263" s="101"/>
      <c r="F263" s="101"/>
      <c r="G263" s="89"/>
    </row>
    <row r="264" spans="1:7" ht="11.25" customHeight="1" x14ac:dyDescent="0.2">
      <c r="A264" s="363" t="s">
        <v>147</v>
      </c>
      <c r="B264" s="363"/>
      <c r="C264" s="363"/>
      <c r="D264" s="362" t="s">
        <v>452</v>
      </c>
      <c r="E264" s="363" t="s">
        <v>436</v>
      </c>
      <c r="F264" s="106"/>
      <c r="G264" s="106"/>
    </row>
    <row r="265" spans="1:7" x14ac:dyDescent="0.2">
      <c r="A265" s="362"/>
      <c r="B265" s="362"/>
      <c r="C265" s="362"/>
      <c r="D265" s="362"/>
      <c r="E265" s="363"/>
      <c r="F265" s="106"/>
      <c r="G265" s="106"/>
    </row>
    <row r="266" spans="1:7" x14ac:dyDescent="0.2">
      <c r="A266" s="101"/>
      <c r="B266" s="101"/>
      <c r="C266" s="102"/>
      <c r="D266" s="101"/>
      <c r="E266" s="101"/>
      <c r="F266" s="101"/>
      <c r="G266" s="101"/>
    </row>
    <row r="267" spans="1:7" x14ac:dyDescent="0.2">
      <c r="A267" s="99">
        <v>51720</v>
      </c>
      <c r="B267" s="94" t="s">
        <v>150</v>
      </c>
      <c r="C267" s="97">
        <v>1</v>
      </c>
      <c r="D267" s="81" t="str">
        <f>CONCATENATE("INDEC-MO - ",A267,B267,C267)</f>
        <v>INDEC-MO - 51720-1</v>
      </c>
      <c r="E267" s="107" t="s">
        <v>654</v>
      </c>
      <c r="F267" s="101"/>
      <c r="G267" s="101"/>
    </row>
    <row r="268" spans="1:7" x14ac:dyDescent="0.2">
      <c r="A268" s="101"/>
      <c r="B268" s="101"/>
      <c r="C268" s="102"/>
      <c r="D268" s="101"/>
      <c r="E268" s="101"/>
      <c r="F268" s="101"/>
      <c r="G268" s="101"/>
    </row>
    <row r="271" spans="1:7" x14ac:dyDescent="0.2">
      <c r="A271" s="79" t="s">
        <v>453</v>
      </c>
      <c r="B271" s="92"/>
      <c r="C271" s="93"/>
      <c r="D271" s="92"/>
    </row>
    <row r="272" spans="1:7" x14ac:dyDescent="0.2">
      <c r="A272" s="94"/>
      <c r="B272" s="94"/>
      <c r="C272" s="97"/>
      <c r="D272" s="94"/>
    </row>
    <row r="273" spans="1:5" x14ac:dyDescent="0.2">
      <c r="A273" s="363" t="s">
        <v>147</v>
      </c>
      <c r="B273" s="363"/>
      <c r="C273" s="363"/>
      <c r="D273" s="362" t="s">
        <v>452</v>
      </c>
      <c r="E273" s="363" t="s">
        <v>454</v>
      </c>
    </row>
    <row r="274" spans="1:5" x14ac:dyDescent="0.2">
      <c r="A274" s="363" t="s">
        <v>149</v>
      </c>
      <c r="B274" s="363"/>
      <c r="C274" s="363"/>
      <c r="D274" s="362"/>
      <c r="E274" s="363"/>
    </row>
    <row r="275" spans="1:5" x14ac:dyDescent="0.2">
      <c r="A275" s="94"/>
      <c r="B275" s="94"/>
      <c r="C275" s="97"/>
      <c r="E275" s="108"/>
    </row>
    <row r="276" spans="1:5" x14ac:dyDescent="0.2">
      <c r="A276" s="109">
        <v>43520</v>
      </c>
      <c r="B276" s="109" t="s">
        <v>150</v>
      </c>
      <c r="C276" s="97">
        <v>11</v>
      </c>
      <c r="D276" s="81" t="str">
        <f>CONCATENATE("INDEC-EC - ",A276,B276,C276)</f>
        <v>INDEC-EC - 43520-11</v>
      </c>
      <c r="E276" s="100" t="s">
        <v>455</v>
      </c>
    </row>
    <row r="277" spans="1:5" x14ac:dyDescent="0.2">
      <c r="A277" s="109">
        <v>44440</v>
      </c>
      <c r="B277" s="109" t="s">
        <v>150</v>
      </c>
      <c r="C277" s="97">
        <v>2</v>
      </c>
      <c r="D277" s="81" t="str">
        <f t="shared" ref="D277:D283" si="9">CONCATENATE("INDEC-EC - ",A277,B277,C277)</f>
        <v>INDEC-EC - 44440-2</v>
      </c>
      <c r="E277" s="100" t="s">
        <v>456</v>
      </c>
    </row>
    <row r="278" spans="1:5" x14ac:dyDescent="0.2">
      <c r="A278" s="109">
        <v>44221</v>
      </c>
      <c r="B278" s="109" t="s">
        <v>150</v>
      </c>
      <c r="C278" s="97">
        <v>11</v>
      </c>
      <c r="D278" s="81" t="str">
        <f t="shared" si="9"/>
        <v>INDEC-EC - 44221-11</v>
      </c>
      <c r="E278" s="100" t="s">
        <v>457</v>
      </c>
    </row>
    <row r="279" spans="1:5" x14ac:dyDescent="0.2">
      <c r="A279" s="109">
        <v>44221</v>
      </c>
      <c r="B279" s="109" t="s">
        <v>150</v>
      </c>
      <c r="C279" s="97">
        <v>12</v>
      </c>
      <c r="D279" s="81" t="str">
        <f t="shared" si="9"/>
        <v>INDEC-EC - 44221-12</v>
      </c>
      <c r="E279" s="100" t="s">
        <v>458</v>
      </c>
    </row>
    <row r="280" spans="1:5" x14ac:dyDescent="0.2">
      <c r="A280" s="109">
        <v>43520</v>
      </c>
      <c r="B280" s="109" t="s">
        <v>150</v>
      </c>
      <c r="C280" s="97">
        <v>21</v>
      </c>
      <c r="D280" s="81" t="str">
        <f t="shared" si="9"/>
        <v>INDEC-EC - 43520-21</v>
      </c>
      <c r="E280" s="100" t="s">
        <v>459</v>
      </c>
    </row>
    <row r="281" spans="1:5" x14ac:dyDescent="0.2">
      <c r="A281" s="109">
        <v>44231</v>
      </c>
      <c r="B281" s="109" t="s">
        <v>150</v>
      </c>
      <c r="C281" s="97">
        <v>21</v>
      </c>
      <c r="D281" s="81" t="str">
        <f t="shared" si="9"/>
        <v>INDEC-EC - 44231-21</v>
      </c>
      <c r="E281" s="100" t="s">
        <v>460</v>
      </c>
    </row>
    <row r="282" spans="1:5" x14ac:dyDescent="0.2">
      <c r="A282" s="109">
        <v>44440</v>
      </c>
      <c r="B282" s="109" t="s">
        <v>150</v>
      </c>
      <c r="C282" s="97">
        <v>11</v>
      </c>
      <c r="D282" s="81" t="str">
        <f t="shared" si="9"/>
        <v>INDEC-EC - 44440-11</v>
      </c>
      <c r="E282" s="100" t="s">
        <v>461</v>
      </c>
    </row>
    <row r="283" spans="1:5" x14ac:dyDescent="0.2">
      <c r="A283" s="109">
        <v>44231</v>
      </c>
      <c r="B283" s="109" t="s">
        <v>150</v>
      </c>
      <c r="C283" s="97">
        <v>11</v>
      </c>
      <c r="D283" s="81" t="str">
        <f t="shared" si="9"/>
        <v>INDEC-EC - 44231-11</v>
      </c>
      <c r="E283" s="100" t="s">
        <v>462</v>
      </c>
    </row>
    <row r="286" spans="1:5" x14ac:dyDescent="0.2">
      <c r="A286" s="79" t="s">
        <v>463</v>
      </c>
      <c r="B286" s="92"/>
      <c r="C286" s="93"/>
      <c r="D286" s="92"/>
    </row>
    <row r="287" spans="1:5" x14ac:dyDescent="0.2">
      <c r="A287" s="94"/>
      <c r="B287" s="94"/>
      <c r="C287" s="97"/>
      <c r="D287" s="94"/>
    </row>
    <row r="288" spans="1:5" x14ac:dyDescent="0.2">
      <c r="A288" s="363" t="s">
        <v>147</v>
      </c>
      <c r="B288" s="363"/>
      <c r="C288" s="363"/>
      <c r="D288" s="362" t="s">
        <v>452</v>
      </c>
      <c r="E288" s="363" t="s">
        <v>464</v>
      </c>
    </row>
    <row r="289" spans="1:7" x14ac:dyDescent="0.2">
      <c r="A289" s="363" t="s">
        <v>149</v>
      </c>
      <c r="B289" s="363"/>
      <c r="C289" s="363"/>
      <c r="D289" s="362"/>
      <c r="E289" s="363"/>
    </row>
    <row r="290" spans="1:7" x14ac:dyDescent="0.2">
      <c r="A290" s="94"/>
      <c r="B290" s="94"/>
      <c r="C290" s="97"/>
      <c r="E290" s="108"/>
    </row>
    <row r="291" spans="1:7" x14ac:dyDescent="0.2">
      <c r="A291" s="94">
        <v>83107</v>
      </c>
      <c r="B291" s="94" t="s">
        <v>150</v>
      </c>
      <c r="C291" s="97">
        <v>1</v>
      </c>
      <c r="D291" s="81" t="str">
        <f>CONCATENATE("INDEC-SA - ",A291,B291,C291)</f>
        <v>INDEC-SA - 83107-1</v>
      </c>
      <c r="E291" s="110" t="s">
        <v>465</v>
      </c>
    </row>
    <row r="292" spans="1:7" x14ac:dyDescent="0.2">
      <c r="A292" s="94">
        <v>71240</v>
      </c>
      <c r="B292" s="94" t="s">
        <v>150</v>
      </c>
      <c r="C292" s="97">
        <v>21</v>
      </c>
      <c r="D292" s="81" t="str">
        <f t="shared" ref="D292:D298" si="10">CONCATENATE("INDEC-SA - ",A292,B292,C292)</f>
        <v>INDEC-SA - 71240-21</v>
      </c>
      <c r="E292" s="94" t="s">
        <v>466</v>
      </c>
    </row>
    <row r="293" spans="1:7" x14ac:dyDescent="0.2">
      <c r="A293" s="94">
        <v>71240</v>
      </c>
      <c r="B293" s="94" t="s">
        <v>150</v>
      </c>
      <c r="C293" s="97">
        <v>31</v>
      </c>
      <c r="D293" s="81" t="str">
        <f t="shared" si="10"/>
        <v>INDEC-SA - 71240-31</v>
      </c>
      <c r="E293" s="94" t="s">
        <v>467</v>
      </c>
    </row>
    <row r="294" spans="1:7" x14ac:dyDescent="0.2">
      <c r="A294" s="94">
        <v>71240</v>
      </c>
      <c r="B294" s="94" t="s">
        <v>150</v>
      </c>
      <c r="C294" s="97">
        <v>11</v>
      </c>
      <c r="D294" s="81" t="str">
        <f t="shared" si="10"/>
        <v>INDEC-SA - 71240-11</v>
      </c>
      <c r="E294" s="110" t="s">
        <v>468</v>
      </c>
    </row>
    <row r="295" spans="1:7" x14ac:dyDescent="0.2">
      <c r="A295" s="94">
        <v>74110</v>
      </c>
      <c r="B295" s="94" t="s">
        <v>150</v>
      </c>
      <c r="C295" s="97">
        <v>11</v>
      </c>
      <c r="D295" s="81" t="str">
        <f t="shared" si="10"/>
        <v>INDEC-SA - 74110-11</v>
      </c>
      <c r="E295" s="110" t="s">
        <v>469</v>
      </c>
    </row>
    <row r="296" spans="1:7" x14ac:dyDescent="0.2">
      <c r="A296" s="94">
        <v>71233</v>
      </c>
      <c r="B296" s="94" t="s">
        <v>150</v>
      </c>
      <c r="C296" s="97">
        <v>11</v>
      </c>
      <c r="D296" s="81" t="str">
        <f t="shared" si="10"/>
        <v>INDEC-SA - 71233-11</v>
      </c>
      <c r="E296" s="110" t="s">
        <v>470</v>
      </c>
    </row>
    <row r="297" spans="1:7" x14ac:dyDescent="0.2">
      <c r="A297" s="94">
        <v>51800</v>
      </c>
      <c r="B297" s="94" t="s">
        <v>150</v>
      </c>
      <c r="C297" s="97">
        <v>11</v>
      </c>
      <c r="D297" s="81" t="str">
        <f t="shared" si="10"/>
        <v>INDEC-SA - 51800-11</v>
      </c>
      <c r="E297" s="111" t="s">
        <v>471</v>
      </c>
    </row>
    <row r="298" spans="1:7" x14ac:dyDescent="0.2">
      <c r="A298" s="94">
        <v>51800</v>
      </c>
      <c r="B298" s="94" t="s">
        <v>150</v>
      </c>
      <c r="C298" s="97">
        <v>21</v>
      </c>
      <c r="D298" s="81" t="str">
        <f t="shared" si="10"/>
        <v>INDEC-SA - 51800-21</v>
      </c>
      <c r="E298" s="110" t="s">
        <v>472</v>
      </c>
    </row>
    <row r="301" spans="1:7" x14ac:dyDescent="0.2">
      <c r="A301" s="79" t="s">
        <v>612</v>
      </c>
      <c r="B301" s="112"/>
      <c r="C301" s="113"/>
      <c r="D301" s="112"/>
      <c r="E301" s="112"/>
      <c r="F301" s="112"/>
      <c r="G301" s="112"/>
    </row>
    <row r="303" spans="1:7" x14ac:dyDescent="0.2">
      <c r="A303" s="363" t="s">
        <v>147</v>
      </c>
      <c r="B303" s="363"/>
      <c r="C303" s="363"/>
      <c r="D303" s="362" t="s">
        <v>452</v>
      </c>
      <c r="E303" s="362" t="s">
        <v>148</v>
      </c>
    </row>
    <row r="304" spans="1:7" x14ac:dyDescent="0.2">
      <c r="A304" s="363" t="s">
        <v>149</v>
      </c>
      <c r="B304" s="363"/>
      <c r="C304" s="363"/>
      <c r="D304" s="362"/>
      <c r="E304" s="362"/>
    </row>
    <row r="305" spans="1:5" x14ac:dyDescent="0.2">
      <c r="A305" s="108"/>
      <c r="B305" s="108"/>
      <c r="C305" s="108"/>
      <c r="D305" s="82"/>
      <c r="E305" s="82"/>
    </row>
    <row r="306" spans="1:5" x14ac:dyDescent="0.2">
      <c r="A306" s="81">
        <v>42120</v>
      </c>
      <c r="B306" s="83" t="s">
        <v>150</v>
      </c>
      <c r="C306" s="81">
        <v>1</v>
      </c>
      <c r="D306" s="81" t="str">
        <f>CONCATENATE("INDEC-PB - ",A306,B306,C306)</f>
        <v>INDEC-PB - 42120-1</v>
      </c>
      <c r="E306" s="114" t="s">
        <v>473</v>
      </c>
    </row>
    <row r="307" spans="1:5" x14ac:dyDescent="0.2">
      <c r="A307" s="81">
        <v>42120</v>
      </c>
      <c r="B307" s="83" t="s">
        <v>150</v>
      </c>
      <c r="C307" s="81">
        <v>2</v>
      </c>
      <c r="D307" s="81" t="str">
        <f t="shared" ref="D307:D370" si="11">CONCATENATE("INDEC-PB - ",A307,B307,C307)</f>
        <v>INDEC-PB - 42120-2</v>
      </c>
      <c r="E307" s="114" t="s">
        <v>474</v>
      </c>
    </row>
    <row r="308" spans="1:5" x14ac:dyDescent="0.2">
      <c r="A308" s="81">
        <v>37910</v>
      </c>
      <c r="B308" s="83" t="s">
        <v>150</v>
      </c>
      <c r="C308" s="81">
        <v>1</v>
      </c>
      <c r="D308" s="81" t="str">
        <f t="shared" si="11"/>
        <v>INDEC-PB - 37910-1</v>
      </c>
      <c r="E308" s="114" t="s">
        <v>475</v>
      </c>
    </row>
    <row r="309" spans="1:5" x14ac:dyDescent="0.2">
      <c r="A309" s="81">
        <v>42921</v>
      </c>
      <c r="B309" s="83" t="s">
        <v>150</v>
      </c>
      <c r="C309" s="81">
        <v>4</v>
      </c>
      <c r="D309" s="81" t="str">
        <f t="shared" si="11"/>
        <v>INDEC-PB - 42921-4</v>
      </c>
      <c r="E309" s="114" t="s">
        <v>476</v>
      </c>
    </row>
    <row r="310" spans="1:5" x14ac:dyDescent="0.2">
      <c r="A310" s="81">
        <v>44251</v>
      </c>
      <c r="B310" s="83" t="s">
        <v>150</v>
      </c>
      <c r="C310" s="81">
        <v>1</v>
      </c>
      <c r="D310" s="81" t="str">
        <f t="shared" si="11"/>
        <v>INDEC-PB - 44251-1</v>
      </c>
      <c r="E310" s="114" t="s">
        <v>477</v>
      </c>
    </row>
    <row r="311" spans="1:5" x14ac:dyDescent="0.2">
      <c r="A311" s="81">
        <v>42922</v>
      </c>
      <c r="B311" s="83" t="s">
        <v>150</v>
      </c>
      <c r="C311" s="81">
        <v>1</v>
      </c>
      <c r="D311" s="81" t="str">
        <f t="shared" si="11"/>
        <v>INDEC-PB - 42922-1</v>
      </c>
      <c r="E311" s="114" t="s">
        <v>478</v>
      </c>
    </row>
    <row r="312" spans="1:5" x14ac:dyDescent="0.2">
      <c r="A312" s="81">
        <v>33380</v>
      </c>
      <c r="B312" s="83" t="s">
        <v>150</v>
      </c>
      <c r="C312" s="81">
        <v>1</v>
      </c>
      <c r="D312" s="81" t="str">
        <f t="shared" si="11"/>
        <v>INDEC-PB - 33380-1</v>
      </c>
      <c r="E312" s="114" t="s">
        <v>479</v>
      </c>
    </row>
    <row r="313" spans="1:5" x14ac:dyDescent="0.2">
      <c r="A313" s="81">
        <v>49229</v>
      </c>
      <c r="B313" s="83" t="s">
        <v>150</v>
      </c>
      <c r="C313" s="81">
        <v>1</v>
      </c>
      <c r="D313" s="81" t="str">
        <f t="shared" si="11"/>
        <v>INDEC-PB - 49229-1</v>
      </c>
      <c r="E313" s="114" t="s">
        <v>480</v>
      </c>
    </row>
    <row r="314" spans="1:5" x14ac:dyDescent="0.2">
      <c r="A314" s="81">
        <v>46420</v>
      </c>
      <c r="B314" s="83" t="s">
        <v>150</v>
      </c>
      <c r="C314" s="81">
        <v>1</v>
      </c>
      <c r="D314" s="81" t="str">
        <f t="shared" si="11"/>
        <v>INDEC-PB - 46420-1</v>
      </c>
      <c r="E314" s="114" t="s">
        <v>481</v>
      </c>
    </row>
    <row r="315" spans="1:5" x14ac:dyDescent="0.2">
      <c r="A315" s="81">
        <v>41263</v>
      </c>
      <c r="B315" s="83" t="s">
        <v>150</v>
      </c>
      <c r="C315" s="81">
        <v>1</v>
      </c>
      <c r="D315" s="81" t="str">
        <f t="shared" si="11"/>
        <v>INDEC-PB - 41263-1</v>
      </c>
      <c r="E315" s="114" t="s">
        <v>482</v>
      </c>
    </row>
    <row r="316" spans="1:5" x14ac:dyDescent="0.2">
      <c r="A316" s="81">
        <v>41241</v>
      </c>
      <c r="B316" s="83" t="s">
        <v>150</v>
      </c>
      <c r="C316" s="81">
        <v>1</v>
      </c>
      <c r="D316" s="81" t="str">
        <f t="shared" si="11"/>
        <v>INDEC-PB - 41241-1</v>
      </c>
      <c r="E316" s="114" t="s">
        <v>483</v>
      </c>
    </row>
    <row r="317" spans="1:5" x14ac:dyDescent="0.2">
      <c r="A317" s="81">
        <v>44216</v>
      </c>
      <c r="B317" s="83" t="s">
        <v>150</v>
      </c>
      <c r="C317" s="81">
        <v>1</v>
      </c>
      <c r="D317" s="81" t="str">
        <f t="shared" si="11"/>
        <v>INDEC-PB - 44216-1</v>
      </c>
      <c r="E317" s="114" t="s">
        <v>484</v>
      </c>
    </row>
    <row r="318" spans="1:5" x14ac:dyDescent="0.2">
      <c r="A318" s="81">
        <v>15400</v>
      </c>
      <c r="B318" s="83" t="s">
        <v>150</v>
      </c>
      <c r="C318" s="81">
        <v>1</v>
      </c>
      <c r="D318" s="81" t="str">
        <f t="shared" si="11"/>
        <v>INDEC-PB - 15400-1</v>
      </c>
      <c r="E318" s="114" t="s">
        <v>485</v>
      </c>
    </row>
    <row r="319" spans="1:5" x14ac:dyDescent="0.2">
      <c r="A319" s="81">
        <v>15310</v>
      </c>
      <c r="B319" s="83" t="s">
        <v>150</v>
      </c>
      <c r="C319" s="81">
        <v>1</v>
      </c>
      <c r="D319" s="81" t="str">
        <f t="shared" si="11"/>
        <v>INDEC-PB - 15310-1</v>
      </c>
      <c r="E319" s="114" t="s">
        <v>486</v>
      </c>
    </row>
    <row r="320" spans="1:5" x14ac:dyDescent="0.2">
      <c r="A320" s="81">
        <v>37210</v>
      </c>
      <c r="B320" s="83" t="s">
        <v>150</v>
      </c>
      <c r="C320" s="81">
        <v>1</v>
      </c>
      <c r="D320" s="81" t="str">
        <f t="shared" si="11"/>
        <v>INDEC-PB - 37210-1</v>
      </c>
      <c r="E320" s="114" t="s">
        <v>487</v>
      </c>
    </row>
    <row r="321" spans="1:5" x14ac:dyDescent="0.2">
      <c r="A321" s="81">
        <v>37540</v>
      </c>
      <c r="B321" s="83" t="s">
        <v>150</v>
      </c>
      <c r="C321" s="81">
        <v>2</v>
      </c>
      <c r="D321" s="81" t="str">
        <f t="shared" si="11"/>
        <v>INDEC-PB - 37540-2</v>
      </c>
      <c r="E321" s="114" t="s">
        <v>488</v>
      </c>
    </row>
    <row r="322" spans="1:5" x14ac:dyDescent="0.2">
      <c r="A322" s="81">
        <v>49113</v>
      </c>
      <c r="B322" s="83" t="s">
        <v>150</v>
      </c>
      <c r="C322" s="81">
        <v>1</v>
      </c>
      <c r="D322" s="81" t="str">
        <f t="shared" si="11"/>
        <v>INDEC-PB - 49113-1</v>
      </c>
      <c r="E322" s="114" t="s">
        <v>489</v>
      </c>
    </row>
    <row r="323" spans="1:5" x14ac:dyDescent="0.2">
      <c r="A323" s="81">
        <v>36270</v>
      </c>
      <c r="B323" s="83" t="s">
        <v>150</v>
      </c>
      <c r="C323" s="81">
        <v>1</v>
      </c>
      <c r="D323" s="81" t="str">
        <f t="shared" si="11"/>
        <v>INDEC-PB - 36270-1</v>
      </c>
      <c r="E323" s="114" t="s">
        <v>490</v>
      </c>
    </row>
    <row r="324" spans="1:5" x14ac:dyDescent="0.2">
      <c r="A324" s="81">
        <v>46539</v>
      </c>
      <c r="B324" s="83" t="s">
        <v>150</v>
      </c>
      <c r="C324" s="81">
        <v>1</v>
      </c>
      <c r="D324" s="81" t="str">
        <f t="shared" si="11"/>
        <v>INDEC-PB - 46539-1</v>
      </c>
      <c r="E324" s="114" t="s">
        <v>491</v>
      </c>
    </row>
    <row r="325" spans="1:5" x14ac:dyDescent="0.2">
      <c r="A325" s="81">
        <v>37370</v>
      </c>
      <c r="B325" s="83" t="s">
        <v>150</v>
      </c>
      <c r="C325" s="81">
        <v>1</v>
      </c>
      <c r="D325" s="81" t="str">
        <f t="shared" si="11"/>
        <v>INDEC-PB - 37370-1</v>
      </c>
      <c r="E325" s="114" t="s">
        <v>492</v>
      </c>
    </row>
    <row r="326" spans="1:5" x14ac:dyDescent="0.2">
      <c r="A326" s="81">
        <v>35110</v>
      </c>
      <c r="B326" s="83" t="s">
        <v>150</v>
      </c>
      <c r="C326" s="81">
        <v>4</v>
      </c>
      <c r="D326" s="81" t="str">
        <f t="shared" si="11"/>
        <v>INDEC-PB - 35110-4</v>
      </c>
      <c r="E326" s="114" t="s">
        <v>493</v>
      </c>
    </row>
    <row r="327" spans="1:5" x14ac:dyDescent="0.2">
      <c r="A327" s="81">
        <v>41261</v>
      </c>
      <c r="B327" s="83" t="s">
        <v>150</v>
      </c>
      <c r="C327" s="81">
        <v>1</v>
      </c>
      <c r="D327" s="81" t="str">
        <f t="shared" si="11"/>
        <v>INDEC-PB - 41261-1</v>
      </c>
      <c r="E327" s="114" t="s">
        <v>494</v>
      </c>
    </row>
    <row r="328" spans="1:5" x14ac:dyDescent="0.2">
      <c r="A328" s="81">
        <v>36490</v>
      </c>
      <c r="B328" s="83" t="s">
        <v>150</v>
      </c>
      <c r="C328" s="81">
        <v>6</v>
      </c>
      <c r="D328" s="81" t="str">
        <f t="shared" si="11"/>
        <v>INDEC-PB - 36490-6</v>
      </c>
      <c r="E328" s="114" t="s">
        <v>495</v>
      </c>
    </row>
    <row r="329" spans="1:5" x14ac:dyDescent="0.2">
      <c r="A329" s="81">
        <v>42944</v>
      </c>
      <c r="B329" s="83" t="s">
        <v>150</v>
      </c>
      <c r="C329" s="81">
        <v>1</v>
      </c>
      <c r="D329" s="81" t="str">
        <f t="shared" si="11"/>
        <v>INDEC-PB - 42944-1</v>
      </c>
      <c r="E329" s="114" t="s">
        <v>496</v>
      </c>
    </row>
    <row r="330" spans="1:5" x14ac:dyDescent="0.2">
      <c r="A330" s="81">
        <v>42320</v>
      </c>
      <c r="B330" s="83" t="s">
        <v>150</v>
      </c>
      <c r="C330" s="81">
        <v>1</v>
      </c>
      <c r="D330" s="81" t="str">
        <f t="shared" si="11"/>
        <v>INDEC-PB - 42320-1</v>
      </c>
      <c r="E330" s="114" t="s">
        <v>497</v>
      </c>
    </row>
    <row r="331" spans="1:5" x14ac:dyDescent="0.2">
      <c r="A331" s="81">
        <v>37420</v>
      </c>
      <c r="B331" s="83" t="s">
        <v>150</v>
      </c>
      <c r="C331" s="81">
        <v>1</v>
      </c>
      <c r="D331" s="81" t="str">
        <f t="shared" si="11"/>
        <v>INDEC-PB - 37420-1</v>
      </c>
      <c r="E331" s="114" t="s">
        <v>498</v>
      </c>
    </row>
    <row r="332" spans="1:5" x14ac:dyDescent="0.2">
      <c r="A332" s="81">
        <v>49115</v>
      </c>
      <c r="B332" s="83" t="s">
        <v>150</v>
      </c>
      <c r="C332" s="81">
        <v>2</v>
      </c>
      <c r="D332" s="81" t="str">
        <f t="shared" si="11"/>
        <v>INDEC-PB - 49115-2</v>
      </c>
      <c r="E332" s="114" t="s">
        <v>499</v>
      </c>
    </row>
    <row r="333" spans="1:5" x14ac:dyDescent="0.2">
      <c r="A333" s="81">
        <v>36320</v>
      </c>
      <c r="B333" s="83" t="s">
        <v>150</v>
      </c>
      <c r="C333" s="81">
        <v>3</v>
      </c>
      <c r="D333" s="81" t="str">
        <f t="shared" si="11"/>
        <v>INDEC-PB - 36320-3</v>
      </c>
      <c r="E333" s="114" t="s">
        <v>500</v>
      </c>
    </row>
    <row r="334" spans="1:5" x14ac:dyDescent="0.2">
      <c r="A334" s="81">
        <v>36320</v>
      </c>
      <c r="B334" s="83" t="s">
        <v>150</v>
      </c>
      <c r="C334" s="81">
        <v>2</v>
      </c>
      <c r="D334" s="81" t="str">
        <f t="shared" si="11"/>
        <v>INDEC-PB - 36320-2</v>
      </c>
      <c r="E334" s="114" t="s">
        <v>501</v>
      </c>
    </row>
    <row r="335" spans="1:5" x14ac:dyDescent="0.2">
      <c r="A335" s="81">
        <v>36320</v>
      </c>
      <c r="B335" s="83" t="s">
        <v>150</v>
      </c>
      <c r="C335" s="81">
        <v>1</v>
      </c>
      <c r="D335" s="81" t="str">
        <f t="shared" si="11"/>
        <v>INDEC-PB - 36320-1</v>
      </c>
      <c r="E335" s="114" t="s">
        <v>502</v>
      </c>
    </row>
    <row r="336" spans="1:5" x14ac:dyDescent="0.2">
      <c r="A336" s="81">
        <v>46220</v>
      </c>
      <c r="B336" s="83" t="s">
        <v>150</v>
      </c>
      <c r="C336" s="81">
        <v>1</v>
      </c>
      <c r="D336" s="81" t="str">
        <f t="shared" si="11"/>
        <v>INDEC-PB - 46220-1</v>
      </c>
      <c r="E336" s="114" t="s">
        <v>503</v>
      </c>
    </row>
    <row r="337" spans="1:5" x14ac:dyDescent="0.2">
      <c r="A337" s="81">
        <v>34800</v>
      </c>
      <c r="B337" s="83" t="s">
        <v>150</v>
      </c>
      <c r="C337" s="81">
        <v>1</v>
      </c>
      <c r="D337" s="81" t="str">
        <f t="shared" si="11"/>
        <v>INDEC-PB - 34800-1</v>
      </c>
      <c r="E337" s="114" t="s">
        <v>504</v>
      </c>
    </row>
    <row r="338" spans="1:5" x14ac:dyDescent="0.2">
      <c r="A338" s="81">
        <v>37440</v>
      </c>
      <c r="B338" s="83" t="s">
        <v>150</v>
      </c>
      <c r="C338" s="81">
        <v>1</v>
      </c>
      <c r="D338" s="81" t="str">
        <f t="shared" si="11"/>
        <v>INDEC-PB - 37440-1</v>
      </c>
      <c r="E338" s="114" t="s">
        <v>505</v>
      </c>
    </row>
    <row r="339" spans="1:5" x14ac:dyDescent="0.2">
      <c r="A339" s="81">
        <v>42992</v>
      </c>
      <c r="B339" s="83" t="s">
        <v>150</v>
      </c>
      <c r="C339" s="81">
        <v>1</v>
      </c>
      <c r="D339" s="81" t="str">
        <f t="shared" si="11"/>
        <v>INDEC-PB - 42992-1</v>
      </c>
      <c r="E339" s="114" t="s">
        <v>506</v>
      </c>
    </row>
    <row r="340" spans="1:5" x14ac:dyDescent="0.2">
      <c r="A340" s="81">
        <v>42999</v>
      </c>
      <c r="B340" s="83" t="s">
        <v>150</v>
      </c>
      <c r="C340" s="81">
        <v>2</v>
      </c>
      <c r="D340" s="81" t="str">
        <f t="shared" si="11"/>
        <v>INDEC-PB - 42999-2</v>
      </c>
      <c r="E340" s="114" t="s">
        <v>507</v>
      </c>
    </row>
    <row r="341" spans="1:5" x14ac:dyDescent="0.2">
      <c r="A341" s="81">
        <v>42944</v>
      </c>
      <c r="B341" s="83" t="s">
        <v>150</v>
      </c>
      <c r="C341" s="81">
        <v>2</v>
      </c>
      <c r="D341" s="81" t="str">
        <f t="shared" si="11"/>
        <v>INDEC-PB - 42944-2</v>
      </c>
      <c r="E341" s="114" t="s">
        <v>508</v>
      </c>
    </row>
    <row r="342" spans="1:5" x14ac:dyDescent="0.2">
      <c r="A342" s="81">
        <v>43230</v>
      </c>
      <c r="B342" s="83" t="s">
        <v>150</v>
      </c>
      <c r="C342" s="81">
        <v>1</v>
      </c>
      <c r="D342" s="81" t="str">
        <f t="shared" si="11"/>
        <v>INDEC-PB - 43230-1</v>
      </c>
      <c r="E342" s="114" t="s">
        <v>509</v>
      </c>
    </row>
    <row r="343" spans="1:5" x14ac:dyDescent="0.2">
      <c r="A343" s="81">
        <v>46340</v>
      </c>
      <c r="B343" s="83" t="s">
        <v>150</v>
      </c>
      <c r="C343" s="81">
        <v>1</v>
      </c>
      <c r="D343" s="81" t="str">
        <f t="shared" si="11"/>
        <v>INDEC-PB - 46340-1</v>
      </c>
      <c r="E343" s="114" t="s">
        <v>510</v>
      </c>
    </row>
    <row r="344" spans="1:5" x14ac:dyDescent="0.2">
      <c r="A344" s="81">
        <v>36270</v>
      </c>
      <c r="B344" s="83" t="s">
        <v>150</v>
      </c>
      <c r="C344" s="81">
        <v>2</v>
      </c>
      <c r="D344" s="81" t="str">
        <f t="shared" si="11"/>
        <v>INDEC-PB - 36270-2</v>
      </c>
      <c r="E344" s="114" t="s">
        <v>511</v>
      </c>
    </row>
    <row r="345" spans="1:5" x14ac:dyDescent="0.2">
      <c r="A345" s="81">
        <v>42190</v>
      </c>
      <c r="B345" s="83" t="s">
        <v>150</v>
      </c>
      <c r="C345" s="81">
        <v>2</v>
      </c>
      <c r="D345" s="81" t="str">
        <f t="shared" si="11"/>
        <v>INDEC-PB - 42190-2</v>
      </c>
      <c r="E345" s="114" t="s">
        <v>512</v>
      </c>
    </row>
    <row r="346" spans="1:5" x14ac:dyDescent="0.2">
      <c r="A346" s="81">
        <v>36990</v>
      </c>
      <c r="B346" s="83" t="s">
        <v>150</v>
      </c>
      <c r="C346" s="81">
        <v>2</v>
      </c>
      <c r="D346" s="81" t="str">
        <f t="shared" si="11"/>
        <v>INDEC-PB - 36990-2</v>
      </c>
      <c r="E346" s="114" t="s">
        <v>513</v>
      </c>
    </row>
    <row r="347" spans="1:5" x14ac:dyDescent="0.2">
      <c r="A347" s="81">
        <v>31600</v>
      </c>
      <c r="B347" s="83" t="s">
        <v>150</v>
      </c>
      <c r="C347" s="81">
        <v>1</v>
      </c>
      <c r="D347" s="81" t="str">
        <f t="shared" si="11"/>
        <v>INDEC-PB - 31600-1</v>
      </c>
      <c r="E347" s="114" t="s">
        <v>514</v>
      </c>
    </row>
    <row r="348" spans="1:5" x14ac:dyDescent="0.2">
      <c r="A348" s="81">
        <v>32600</v>
      </c>
      <c r="B348" s="83" t="s">
        <v>150</v>
      </c>
      <c r="C348" s="81">
        <v>1</v>
      </c>
      <c r="D348" s="81" t="str">
        <f t="shared" si="11"/>
        <v>INDEC-PB - 32600-1</v>
      </c>
      <c r="E348" s="114" t="s">
        <v>515</v>
      </c>
    </row>
    <row r="349" spans="1:5" x14ac:dyDescent="0.2">
      <c r="A349" s="81">
        <v>36111</v>
      </c>
      <c r="B349" s="83" t="s">
        <v>150</v>
      </c>
      <c r="C349" s="81">
        <v>3</v>
      </c>
      <c r="D349" s="81" t="str">
        <f t="shared" si="11"/>
        <v>INDEC-PB - 36111-3</v>
      </c>
      <c r="E349" s="114" t="s">
        <v>516</v>
      </c>
    </row>
    <row r="350" spans="1:5" x14ac:dyDescent="0.2">
      <c r="A350" s="81">
        <v>36111</v>
      </c>
      <c r="B350" s="83" t="s">
        <v>150</v>
      </c>
      <c r="C350" s="81">
        <v>2</v>
      </c>
      <c r="D350" s="81" t="str">
        <f t="shared" si="11"/>
        <v>INDEC-PB - 36111-2</v>
      </c>
      <c r="E350" s="114" t="s">
        <v>517</v>
      </c>
    </row>
    <row r="351" spans="1:5" x14ac:dyDescent="0.2">
      <c r="A351" s="81">
        <v>36111</v>
      </c>
      <c r="B351" s="83" t="s">
        <v>150</v>
      </c>
      <c r="C351" s="81">
        <v>1</v>
      </c>
      <c r="D351" s="81" t="str">
        <f t="shared" si="11"/>
        <v>INDEC-PB - 36111-1</v>
      </c>
      <c r="E351" s="114" t="s">
        <v>518</v>
      </c>
    </row>
    <row r="352" spans="1:5" x14ac:dyDescent="0.2">
      <c r="A352" s="81">
        <v>42921</v>
      </c>
      <c r="B352" s="83" t="s">
        <v>150</v>
      </c>
      <c r="C352" s="81">
        <v>1</v>
      </c>
      <c r="D352" s="81" t="str">
        <f t="shared" si="11"/>
        <v>INDEC-PB - 42921-1</v>
      </c>
      <c r="E352" s="114" t="s">
        <v>519</v>
      </c>
    </row>
    <row r="353" spans="1:5" x14ac:dyDescent="0.2">
      <c r="A353" s="81">
        <v>34800</v>
      </c>
      <c r="B353" s="83" t="s">
        <v>150</v>
      </c>
      <c r="C353" s="81">
        <v>2</v>
      </c>
      <c r="D353" s="81" t="str">
        <f t="shared" si="11"/>
        <v>INDEC-PB - 34800-2</v>
      </c>
      <c r="E353" s="114" t="s">
        <v>520</v>
      </c>
    </row>
    <row r="354" spans="1:5" x14ac:dyDescent="0.2">
      <c r="A354" s="81">
        <v>49129</v>
      </c>
      <c r="B354" s="83" t="s">
        <v>150</v>
      </c>
      <c r="C354" s="81">
        <v>1</v>
      </c>
      <c r="D354" s="81" t="str">
        <f t="shared" si="11"/>
        <v>INDEC-PB - 49129-1</v>
      </c>
      <c r="E354" s="114" t="s">
        <v>521</v>
      </c>
    </row>
    <row r="355" spans="1:5" x14ac:dyDescent="0.2">
      <c r="A355" s="81">
        <v>43220</v>
      </c>
      <c r="B355" s="83" t="s">
        <v>150</v>
      </c>
      <c r="C355" s="81">
        <v>1</v>
      </c>
      <c r="D355" s="81" t="str">
        <f t="shared" si="11"/>
        <v>INDEC-PB - 43220-1</v>
      </c>
      <c r="E355" s="114" t="s">
        <v>522</v>
      </c>
    </row>
    <row r="356" spans="1:5" x14ac:dyDescent="0.2">
      <c r="A356" s="81">
        <v>35110</v>
      </c>
      <c r="B356" s="83" t="s">
        <v>150</v>
      </c>
      <c r="C356" s="81">
        <v>1</v>
      </c>
      <c r="D356" s="81" t="str">
        <f t="shared" si="11"/>
        <v>INDEC-PB - 35110-1</v>
      </c>
      <c r="E356" s="114" t="s">
        <v>523</v>
      </c>
    </row>
    <row r="357" spans="1:5" x14ac:dyDescent="0.2">
      <c r="A357" s="81">
        <v>17100</v>
      </c>
      <c r="B357" s="83" t="s">
        <v>150</v>
      </c>
      <c r="C357" s="81">
        <v>1</v>
      </c>
      <c r="D357" s="81" t="str">
        <f t="shared" si="11"/>
        <v>INDEC-PB - 17100-1</v>
      </c>
      <c r="E357" s="114" t="s">
        <v>524</v>
      </c>
    </row>
    <row r="358" spans="1:5" x14ac:dyDescent="0.2">
      <c r="A358" s="81">
        <v>49129</v>
      </c>
      <c r="B358" s="83" t="s">
        <v>150</v>
      </c>
      <c r="C358" s="81">
        <v>3</v>
      </c>
      <c r="D358" s="81" t="str">
        <f t="shared" si="11"/>
        <v>INDEC-PB - 49129-3</v>
      </c>
      <c r="E358" s="114" t="s">
        <v>525</v>
      </c>
    </row>
    <row r="359" spans="1:5" x14ac:dyDescent="0.2">
      <c r="A359" s="81">
        <v>35110</v>
      </c>
      <c r="B359" s="83" t="s">
        <v>150</v>
      </c>
      <c r="C359" s="81">
        <v>2</v>
      </c>
      <c r="D359" s="81" t="str">
        <f t="shared" si="11"/>
        <v>INDEC-PB - 35110-2</v>
      </c>
      <c r="E359" s="114" t="s">
        <v>526</v>
      </c>
    </row>
    <row r="360" spans="1:5" x14ac:dyDescent="0.2">
      <c r="A360" s="81">
        <v>37129</v>
      </c>
      <c r="B360" s="83" t="s">
        <v>150</v>
      </c>
      <c r="C360" s="81">
        <v>1</v>
      </c>
      <c r="D360" s="81" t="str">
        <f t="shared" si="11"/>
        <v>INDEC-PB - 37129-1</v>
      </c>
      <c r="E360" s="114" t="s">
        <v>527</v>
      </c>
    </row>
    <row r="361" spans="1:5" x14ac:dyDescent="0.2">
      <c r="A361" s="81">
        <v>36490</v>
      </c>
      <c r="B361" s="83" t="s">
        <v>150</v>
      </c>
      <c r="C361" s="81">
        <v>4</v>
      </c>
      <c r="D361" s="81" t="str">
        <f t="shared" si="11"/>
        <v>INDEC-PB - 36490-4</v>
      </c>
      <c r="E361" s="114" t="s">
        <v>528</v>
      </c>
    </row>
    <row r="362" spans="1:5" x14ac:dyDescent="0.2">
      <c r="A362" s="81">
        <v>33370</v>
      </c>
      <c r="B362" s="83" t="s">
        <v>150</v>
      </c>
      <c r="C362" s="81">
        <v>1</v>
      </c>
      <c r="D362" s="81" t="str">
        <f t="shared" si="11"/>
        <v>INDEC-PB - 33370-1</v>
      </c>
      <c r="E362" s="114" t="s">
        <v>529</v>
      </c>
    </row>
    <row r="363" spans="1:5" x14ac:dyDescent="0.2">
      <c r="A363" s="81">
        <v>12020</v>
      </c>
      <c r="B363" s="83" t="s">
        <v>150</v>
      </c>
      <c r="C363" s="81">
        <v>1</v>
      </c>
      <c r="D363" s="81" t="str">
        <f t="shared" si="11"/>
        <v>INDEC-PB - 12020-1</v>
      </c>
      <c r="E363" s="114" t="s">
        <v>530</v>
      </c>
    </row>
    <row r="364" spans="1:5" x14ac:dyDescent="0.2">
      <c r="A364" s="81">
        <v>33360</v>
      </c>
      <c r="B364" s="83" t="s">
        <v>150</v>
      </c>
      <c r="C364" s="81">
        <v>1</v>
      </c>
      <c r="D364" s="81" t="str">
        <f t="shared" si="11"/>
        <v>INDEC-PB - 33360-1</v>
      </c>
      <c r="E364" s="114" t="s">
        <v>531</v>
      </c>
    </row>
    <row r="365" spans="1:5" x14ac:dyDescent="0.2">
      <c r="A365" s="81">
        <v>33410</v>
      </c>
      <c r="B365" s="83" t="s">
        <v>150</v>
      </c>
      <c r="C365" s="81">
        <v>1</v>
      </c>
      <c r="D365" s="81" t="str">
        <f t="shared" si="11"/>
        <v>INDEC-PB - 33410-1</v>
      </c>
      <c r="E365" s="114" t="s">
        <v>532</v>
      </c>
    </row>
    <row r="366" spans="1:5" x14ac:dyDescent="0.2">
      <c r="A366" s="81">
        <v>42911</v>
      </c>
      <c r="B366" s="83" t="s">
        <v>150</v>
      </c>
      <c r="C366" s="81">
        <v>1</v>
      </c>
      <c r="D366" s="81" t="str">
        <f t="shared" si="11"/>
        <v>INDEC-PB - 42911-1</v>
      </c>
      <c r="E366" s="114" t="s">
        <v>533</v>
      </c>
    </row>
    <row r="367" spans="1:5" x14ac:dyDescent="0.2">
      <c r="A367" s="81">
        <v>46113</v>
      </c>
      <c r="B367" s="83" t="s">
        <v>150</v>
      </c>
      <c r="C367" s="81">
        <v>1</v>
      </c>
      <c r="D367" s="81" t="str">
        <f t="shared" si="11"/>
        <v>INDEC-PB - 46113-1</v>
      </c>
      <c r="E367" s="114" t="s">
        <v>534</v>
      </c>
    </row>
    <row r="368" spans="1:5" x14ac:dyDescent="0.2">
      <c r="A368" s="81">
        <v>42921</v>
      </c>
      <c r="B368" s="83" t="s">
        <v>150</v>
      </c>
      <c r="C368" s="81">
        <v>2</v>
      </c>
      <c r="D368" s="81" t="str">
        <f t="shared" si="11"/>
        <v>INDEC-PB - 42921-2</v>
      </c>
      <c r="E368" s="114" t="s">
        <v>535</v>
      </c>
    </row>
    <row r="369" spans="1:5" x14ac:dyDescent="0.2">
      <c r="A369" s="81">
        <v>37990</v>
      </c>
      <c r="B369" s="83" t="s">
        <v>150</v>
      </c>
      <c r="C369" s="81">
        <v>1</v>
      </c>
      <c r="D369" s="81" t="str">
        <f t="shared" si="11"/>
        <v>INDEC-PB - 37990-1</v>
      </c>
      <c r="E369" s="114" t="s">
        <v>536</v>
      </c>
    </row>
    <row r="370" spans="1:5" x14ac:dyDescent="0.2">
      <c r="A370" s="81">
        <v>41242</v>
      </c>
      <c r="B370" s="83" t="s">
        <v>150</v>
      </c>
      <c r="C370" s="81">
        <v>1</v>
      </c>
      <c r="D370" s="81" t="str">
        <f t="shared" si="11"/>
        <v>INDEC-PB - 41242-1</v>
      </c>
      <c r="E370" s="114" t="s">
        <v>537</v>
      </c>
    </row>
    <row r="371" spans="1:5" x14ac:dyDescent="0.2">
      <c r="A371" s="81">
        <v>37510</v>
      </c>
      <c r="B371" s="83" t="s">
        <v>150</v>
      </c>
      <c r="C371" s="81">
        <v>1</v>
      </c>
      <c r="D371" s="81" t="str">
        <f t="shared" ref="D371:D425" si="12">CONCATENATE("INDEC-PB - ",A371,B371,C371)</f>
        <v>INDEC-PB - 37510-1</v>
      </c>
      <c r="E371" s="114" t="s">
        <v>538</v>
      </c>
    </row>
    <row r="372" spans="1:5" x14ac:dyDescent="0.2">
      <c r="A372" s="81">
        <v>44440</v>
      </c>
      <c r="B372" s="83" t="s">
        <v>150</v>
      </c>
      <c r="C372" s="81">
        <v>1</v>
      </c>
      <c r="D372" s="81" t="str">
        <f t="shared" si="12"/>
        <v>INDEC-PB - 44440-1</v>
      </c>
      <c r="E372" s="114" t="s">
        <v>539</v>
      </c>
    </row>
    <row r="373" spans="1:5" x14ac:dyDescent="0.2">
      <c r="A373" s="81">
        <v>35110</v>
      </c>
      <c r="B373" s="83" t="s">
        <v>150</v>
      </c>
      <c r="C373" s="81">
        <v>5</v>
      </c>
      <c r="D373" s="81" t="str">
        <f t="shared" si="12"/>
        <v>INDEC-PB - 35110-5</v>
      </c>
      <c r="E373" s="114" t="s">
        <v>540</v>
      </c>
    </row>
    <row r="374" spans="1:5" x14ac:dyDescent="0.2">
      <c r="A374" s="81">
        <v>46212</v>
      </c>
      <c r="B374" s="83" t="s">
        <v>150</v>
      </c>
      <c r="C374" s="81">
        <v>1</v>
      </c>
      <c r="D374" s="81" t="str">
        <f t="shared" si="12"/>
        <v>INDEC-PB - 46212-1</v>
      </c>
      <c r="E374" s="114" t="s">
        <v>541</v>
      </c>
    </row>
    <row r="375" spans="1:5" x14ac:dyDescent="0.2">
      <c r="A375" s="81">
        <v>33340</v>
      </c>
      <c r="B375" s="83" t="s">
        <v>150</v>
      </c>
      <c r="C375" s="81">
        <v>1</v>
      </c>
      <c r="D375" s="81" t="str">
        <f t="shared" si="12"/>
        <v>INDEC-PB - 33340-1</v>
      </c>
      <c r="E375" s="114" t="s">
        <v>542</v>
      </c>
    </row>
    <row r="376" spans="1:5" x14ac:dyDescent="0.2">
      <c r="A376" s="81">
        <v>37350</v>
      </c>
      <c r="B376" s="83" t="s">
        <v>150</v>
      </c>
      <c r="C376" s="81">
        <v>1</v>
      </c>
      <c r="D376" s="81" t="str">
        <f t="shared" si="12"/>
        <v>INDEC-PB - 37350-1</v>
      </c>
      <c r="E376" s="114" t="s">
        <v>543</v>
      </c>
    </row>
    <row r="377" spans="1:5" x14ac:dyDescent="0.2">
      <c r="A377" s="81">
        <v>37320</v>
      </c>
      <c r="B377" s="83" t="s">
        <v>150</v>
      </c>
      <c r="C377" s="81">
        <v>1</v>
      </c>
      <c r="D377" s="81" t="str">
        <f t="shared" si="12"/>
        <v>INDEC-PB - 37320-1</v>
      </c>
      <c r="E377" s="114" t="s">
        <v>544</v>
      </c>
    </row>
    <row r="378" spans="1:5" x14ac:dyDescent="0.2">
      <c r="A378" s="81">
        <v>41532</v>
      </c>
      <c r="B378" s="83" t="s">
        <v>150</v>
      </c>
      <c r="C378" s="81">
        <v>11</v>
      </c>
      <c r="D378" s="81" t="str">
        <f t="shared" si="12"/>
        <v>INDEC-PB - 41532-11</v>
      </c>
      <c r="E378" s="114" t="s">
        <v>545</v>
      </c>
    </row>
    <row r="379" spans="1:5" x14ac:dyDescent="0.2">
      <c r="A379" s="81">
        <v>41532</v>
      </c>
      <c r="B379" s="83" t="s">
        <v>150</v>
      </c>
      <c r="C379" s="81">
        <v>1</v>
      </c>
      <c r="D379" s="81" t="str">
        <f t="shared" si="12"/>
        <v>INDEC-PB - 41532-1</v>
      </c>
      <c r="E379" s="114" t="s">
        <v>546</v>
      </c>
    </row>
    <row r="380" spans="1:5" x14ac:dyDescent="0.2">
      <c r="A380" s="81">
        <v>31430</v>
      </c>
      <c r="B380" s="83" t="s">
        <v>150</v>
      </c>
      <c r="C380" s="81">
        <v>1</v>
      </c>
      <c r="D380" s="81" t="str">
        <f t="shared" si="12"/>
        <v>INDEC-PB - 31430-1</v>
      </c>
      <c r="E380" s="114" t="s">
        <v>547</v>
      </c>
    </row>
    <row r="381" spans="1:5" x14ac:dyDescent="0.2">
      <c r="A381" s="81">
        <v>31100</v>
      </c>
      <c r="B381" s="83" t="s">
        <v>150</v>
      </c>
      <c r="C381" s="81">
        <v>1</v>
      </c>
      <c r="D381" s="81" t="str">
        <f t="shared" si="12"/>
        <v>INDEC-PB - 31100-1</v>
      </c>
      <c r="E381" s="114" t="s">
        <v>548</v>
      </c>
    </row>
    <row r="382" spans="1:5" x14ac:dyDescent="0.2">
      <c r="A382" s="81">
        <v>31420</v>
      </c>
      <c r="B382" s="83" t="s">
        <v>150</v>
      </c>
      <c r="C382" s="81">
        <v>1</v>
      </c>
      <c r="D382" s="81" t="str">
        <f t="shared" si="12"/>
        <v>INDEC-PB - 31420-1</v>
      </c>
      <c r="E382" s="114" t="s">
        <v>549</v>
      </c>
    </row>
    <row r="383" spans="1:5" x14ac:dyDescent="0.2">
      <c r="A383" s="81">
        <v>31420</v>
      </c>
      <c r="B383" s="83" t="s">
        <v>150</v>
      </c>
      <c r="C383" s="81">
        <v>2</v>
      </c>
      <c r="D383" s="81" t="str">
        <f t="shared" si="12"/>
        <v>INDEC-PB - 31420-2</v>
      </c>
      <c r="E383" s="114" t="s">
        <v>550</v>
      </c>
    </row>
    <row r="384" spans="1:5" x14ac:dyDescent="0.2">
      <c r="A384" s="81">
        <v>44222</v>
      </c>
      <c r="B384" s="83" t="s">
        <v>150</v>
      </c>
      <c r="C384" s="81">
        <v>1</v>
      </c>
      <c r="D384" s="81" t="str">
        <f t="shared" si="12"/>
        <v>INDEC-PB - 44222-1</v>
      </c>
      <c r="E384" s="114" t="s">
        <v>551</v>
      </c>
    </row>
    <row r="385" spans="1:5" x14ac:dyDescent="0.2">
      <c r="A385" s="81">
        <v>44427</v>
      </c>
      <c r="B385" s="83" t="s">
        <v>150</v>
      </c>
      <c r="C385" s="81">
        <v>1</v>
      </c>
      <c r="D385" s="81" t="str">
        <f t="shared" si="12"/>
        <v>INDEC-PB - 44427-1</v>
      </c>
      <c r="E385" s="114" t="s">
        <v>552</v>
      </c>
    </row>
    <row r="386" spans="1:5" x14ac:dyDescent="0.2">
      <c r="A386" s="81">
        <v>44430</v>
      </c>
      <c r="B386" s="83" t="s">
        <v>150</v>
      </c>
      <c r="C386" s="81">
        <v>1</v>
      </c>
      <c r="D386" s="81" t="str">
        <f t="shared" si="12"/>
        <v>INDEC-PB - 44430-1</v>
      </c>
      <c r="E386" s="114" t="s">
        <v>553</v>
      </c>
    </row>
    <row r="387" spans="1:5" x14ac:dyDescent="0.2">
      <c r="A387" s="81">
        <v>37930</v>
      </c>
      <c r="B387" s="83" t="s">
        <v>150</v>
      </c>
      <c r="C387" s="81">
        <v>1</v>
      </c>
      <c r="D387" s="81" t="str">
        <f t="shared" si="12"/>
        <v>INDEC-PB - 37930-1</v>
      </c>
      <c r="E387" s="114" t="s">
        <v>554</v>
      </c>
    </row>
    <row r="388" spans="1:5" x14ac:dyDescent="0.2">
      <c r="A388" s="81">
        <v>37330</v>
      </c>
      <c r="B388" s="83" t="s">
        <v>150</v>
      </c>
      <c r="C388" s="81">
        <v>1</v>
      </c>
      <c r="D388" s="81" t="str">
        <f t="shared" si="12"/>
        <v>INDEC-PB - 37330-1</v>
      </c>
      <c r="E388" s="114" t="s">
        <v>555</v>
      </c>
    </row>
    <row r="389" spans="1:5" x14ac:dyDescent="0.2">
      <c r="A389" s="81">
        <v>37540</v>
      </c>
      <c r="B389" s="83" t="s">
        <v>150</v>
      </c>
      <c r="C389" s="81">
        <v>1</v>
      </c>
      <c r="D389" s="81" t="str">
        <f t="shared" si="12"/>
        <v>INDEC-PB - 37540-1</v>
      </c>
      <c r="E389" s="114" t="s">
        <v>556</v>
      </c>
    </row>
    <row r="390" spans="1:5" x14ac:dyDescent="0.2">
      <c r="A390" s="81">
        <v>43121</v>
      </c>
      <c r="B390" s="83" t="s">
        <v>150</v>
      </c>
      <c r="C390" s="81">
        <v>1</v>
      </c>
      <c r="D390" s="81" t="str">
        <f t="shared" si="12"/>
        <v>INDEC-PB - 43121-1</v>
      </c>
      <c r="E390" s="114" t="s">
        <v>557</v>
      </c>
    </row>
    <row r="391" spans="1:5" x14ac:dyDescent="0.2">
      <c r="A391" s="81">
        <v>46112</v>
      </c>
      <c r="B391" s="83" t="s">
        <v>150</v>
      </c>
      <c r="C391" s="81">
        <v>1</v>
      </c>
      <c r="D391" s="81" t="str">
        <f t="shared" si="12"/>
        <v>INDEC-PB - 46112-1</v>
      </c>
      <c r="E391" s="114" t="s">
        <v>558</v>
      </c>
    </row>
    <row r="392" spans="1:5" x14ac:dyDescent="0.2">
      <c r="A392" s="81">
        <v>43122</v>
      </c>
      <c r="B392" s="83" t="s">
        <v>150</v>
      </c>
      <c r="C392" s="81">
        <v>1</v>
      </c>
      <c r="D392" s="81" t="str">
        <f t="shared" si="12"/>
        <v>INDEC-PB - 43122-1</v>
      </c>
      <c r="E392" s="114" t="s">
        <v>559</v>
      </c>
    </row>
    <row r="393" spans="1:5" x14ac:dyDescent="0.2">
      <c r="A393" s="81">
        <v>49911</v>
      </c>
      <c r="B393" s="83" t="s">
        <v>150</v>
      </c>
      <c r="C393" s="81">
        <v>1</v>
      </c>
      <c r="D393" s="81" t="str">
        <f t="shared" si="12"/>
        <v>INDEC-PB - 49911-1</v>
      </c>
      <c r="E393" s="114" t="s">
        <v>560</v>
      </c>
    </row>
    <row r="394" spans="1:5" x14ac:dyDescent="0.2">
      <c r="A394" s="81">
        <v>33310</v>
      </c>
      <c r="B394" s="83" t="s">
        <v>150</v>
      </c>
      <c r="C394" s="81">
        <v>1</v>
      </c>
      <c r="D394" s="81" t="str">
        <f t="shared" si="12"/>
        <v>INDEC-PB - 33310-1</v>
      </c>
      <c r="E394" s="114" t="s">
        <v>561</v>
      </c>
    </row>
    <row r="395" spans="1:5" x14ac:dyDescent="0.2">
      <c r="A395" s="81">
        <v>32129</v>
      </c>
      <c r="B395" s="83" t="s">
        <v>150</v>
      </c>
      <c r="C395" s="81">
        <v>1</v>
      </c>
      <c r="D395" s="81" t="str">
        <f t="shared" si="12"/>
        <v>INDEC-PB - 32129-1</v>
      </c>
      <c r="E395" s="114" t="s">
        <v>562</v>
      </c>
    </row>
    <row r="396" spans="1:5" x14ac:dyDescent="0.2">
      <c r="A396" s="81">
        <v>37990</v>
      </c>
      <c r="B396" s="83" t="s">
        <v>150</v>
      </c>
      <c r="C396" s="81">
        <v>2</v>
      </c>
      <c r="D396" s="81" t="str">
        <f t="shared" si="12"/>
        <v>INDEC-PB - 37990-2</v>
      </c>
      <c r="E396" s="114" t="s">
        <v>563</v>
      </c>
    </row>
    <row r="397" spans="1:5" x14ac:dyDescent="0.2">
      <c r="A397" s="81">
        <v>41251</v>
      </c>
      <c r="B397" s="83" t="s">
        <v>150</v>
      </c>
      <c r="C397" s="81">
        <v>1</v>
      </c>
      <c r="D397" s="81" t="str">
        <f t="shared" si="12"/>
        <v>INDEC-PB - 41251-1</v>
      </c>
      <c r="E397" s="114" t="s">
        <v>564</v>
      </c>
    </row>
    <row r="398" spans="1:5" x14ac:dyDescent="0.2">
      <c r="A398" s="81">
        <v>12010</v>
      </c>
      <c r="B398" s="83" t="s">
        <v>150</v>
      </c>
      <c r="C398" s="81">
        <v>1</v>
      </c>
      <c r="D398" s="81" t="str">
        <f t="shared" si="12"/>
        <v>INDEC-PB - 12010-1</v>
      </c>
      <c r="E398" s="114" t="s">
        <v>565</v>
      </c>
    </row>
    <row r="399" spans="1:5" x14ac:dyDescent="0.2">
      <c r="A399" s="81">
        <v>15320</v>
      </c>
      <c r="B399" s="83" t="s">
        <v>150</v>
      </c>
      <c r="C399" s="81">
        <v>1</v>
      </c>
      <c r="D399" s="81" t="str">
        <f t="shared" si="12"/>
        <v>INDEC-PB - 15320-1</v>
      </c>
      <c r="E399" s="114" t="s">
        <v>566</v>
      </c>
    </row>
    <row r="400" spans="1:5" x14ac:dyDescent="0.2">
      <c r="A400" s="81">
        <v>41116</v>
      </c>
      <c r="B400" s="83" t="s">
        <v>150</v>
      </c>
      <c r="C400" s="81">
        <v>1</v>
      </c>
      <c r="D400" s="81" t="str">
        <f t="shared" si="12"/>
        <v>INDEC-PB - 41116-1</v>
      </c>
      <c r="E400" s="114" t="s">
        <v>567</v>
      </c>
    </row>
    <row r="401" spans="1:5" x14ac:dyDescent="0.2">
      <c r="A401" s="81">
        <v>42999</v>
      </c>
      <c r="B401" s="83" t="s">
        <v>150</v>
      </c>
      <c r="C401" s="81">
        <v>1</v>
      </c>
      <c r="D401" s="81" t="str">
        <f t="shared" si="12"/>
        <v>INDEC-PB - 42999-1</v>
      </c>
      <c r="E401" s="114" t="s">
        <v>568</v>
      </c>
    </row>
    <row r="402" spans="1:5" x14ac:dyDescent="0.2">
      <c r="A402" s="81">
        <v>35110</v>
      </c>
      <c r="B402" s="83" t="s">
        <v>150</v>
      </c>
      <c r="C402" s="81">
        <v>3</v>
      </c>
      <c r="D402" s="81" t="str">
        <f t="shared" si="12"/>
        <v>INDEC-PB - 35110-3</v>
      </c>
      <c r="E402" s="114" t="s">
        <v>569</v>
      </c>
    </row>
    <row r="403" spans="1:5" x14ac:dyDescent="0.2">
      <c r="A403" s="81">
        <v>34740</v>
      </c>
      <c r="B403" s="83" t="s">
        <v>150</v>
      </c>
      <c r="C403" s="81">
        <v>6</v>
      </c>
      <c r="D403" s="81" t="str">
        <f t="shared" si="12"/>
        <v>INDEC-PB - 34740-6</v>
      </c>
      <c r="E403" s="114" t="s">
        <v>570</v>
      </c>
    </row>
    <row r="404" spans="1:5" x14ac:dyDescent="0.2">
      <c r="A404" s="81">
        <v>34730</v>
      </c>
      <c r="B404" s="83" t="s">
        <v>150</v>
      </c>
      <c r="C404" s="81">
        <v>1</v>
      </c>
      <c r="D404" s="81" t="str">
        <f t="shared" si="12"/>
        <v>INDEC-PB - 34730-1</v>
      </c>
      <c r="E404" s="114" t="s">
        <v>571</v>
      </c>
    </row>
    <row r="405" spans="1:5" x14ac:dyDescent="0.2">
      <c r="A405" s="81">
        <v>34720</v>
      </c>
      <c r="B405" s="83" t="s">
        <v>150</v>
      </c>
      <c r="C405" s="81">
        <v>1</v>
      </c>
      <c r="D405" s="81" t="str">
        <f t="shared" si="12"/>
        <v>INDEC-PB - 34720-1</v>
      </c>
      <c r="E405" s="114" t="s">
        <v>572</v>
      </c>
    </row>
    <row r="406" spans="1:5" x14ac:dyDescent="0.2">
      <c r="A406" s="81">
        <v>34710</v>
      </c>
      <c r="B406" s="83" t="s">
        <v>150</v>
      </c>
      <c r="C406" s="81">
        <v>1</v>
      </c>
      <c r="D406" s="81" t="str">
        <f t="shared" si="12"/>
        <v>INDEC-PB - 34710-1</v>
      </c>
      <c r="E406" s="114" t="s">
        <v>573</v>
      </c>
    </row>
    <row r="407" spans="1:5" x14ac:dyDescent="0.2">
      <c r="A407" s="81">
        <v>41530</v>
      </c>
      <c r="B407" s="83" t="s">
        <v>150</v>
      </c>
      <c r="C407" s="81">
        <v>1</v>
      </c>
      <c r="D407" s="81" t="str">
        <f t="shared" si="12"/>
        <v>INDEC-PB - 41530-1</v>
      </c>
      <c r="E407" s="114" t="s">
        <v>574</v>
      </c>
    </row>
    <row r="408" spans="1:5" x14ac:dyDescent="0.2">
      <c r="A408" s="81">
        <v>41510</v>
      </c>
      <c r="B408" s="83" t="s">
        <v>150</v>
      </c>
      <c r="C408" s="81">
        <v>1</v>
      </c>
      <c r="D408" s="81" t="str">
        <f t="shared" si="12"/>
        <v>INDEC-PB - 41510-1</v>
      </c>
      <c r="E408" s="114" t="s">
        <v>575</v>
      </c>
    </row>
    <row r="409" spans="1:5" x14ac:dyDescent="0.2">
      <c r="A409" s="81">
        <v>31600</v>
      </c>
      <c r="B409" s="83" t="s">
        <v>150</v>
      </c>
      <c r="C409" s="81">
        <v>2</v>
      </c>
      <c r="D409" s="81" t="str">
        <f t="shared" si="12"/>
        <v>INDEC-PB - 31600-2</v>
      </c>
      <c r="E409" s="114" t="s">
        <v>576</v>
      </c>
    </row>
    <row r="410" spans="1:5" x14ac:dyDescent="0.2">
      <c r="A410" s="81">
        <v>49129</v>
      </c>
      <c r="B410" s="83" t="s">
        <v>150</v>
      </c>
      <c r="C410" s="81">
        <v>2</v>
      </c>
      <c r="D410" s="81" t="str">
        <f t="shared" si="12"/>
        <v>INDEC-PB - 49129-2</v>
      </c>
      <c r="E410" s="114" t="s">
        <v>577</v>
      </c>
    </row>
    <row r="411" spans="1:5" x14ac:dyDescent="0.2">
      <c r="A411" s="81">
        <v>34740</v>
      </c>
      <c r="B411" s="83" t="s">
        <v>150</v>
      </c>
      <c r="C411" s="81">
        <v>1</v>
      </c>
      <c r="D411" s="81" t="str">
        <f t="shared" si="12"/>
        <v>INDEC-PB - 34740-1</v>
      </c>
      <c r="E411" s="114" t="s">
        <v>578</v>
      </c>
    </row>
    <row r="412" spans="1:5" x14ac:dyDescent="0.2">
      <c r="A412" s="81">
        <v>43310</v>
      </c>
      <c r="B412" s="83" t="s">
        <v>150</v>
      </c>
      <c r="C412" s="81">
        <v>1</v>
      </c>
      <c r="D412" s="81" t="str">
        <f t="shared" si="12"/>
        <v>INDEC-PB - 43310-1</v>
      </c>
      <c r="E412" s="114" t="s">
        <v>579</v>
      </c>
    </row>
    <row r="413" spans="1:5" x14ac:dyDescent="0.2">
      <c r="A413" s="81">
        <v>44240</v>
      </c>
      <c r="B413" s="83" t="s">
        <v>150</v>
      </c>
      <c r="C413" s="81">
        <v>1</v>
      </c>
      <c r="D413" s="81" t="str">
        <f t="shared" si="12"/>
        <v>INDEC-PB - 44240-1</v>
      </c>
      <c r="E413" s="114" t="s">
        <v>580</v>
      </c>
    </row>
    <row r="414" spans="1:5" x14ac:dyDescent="0.2">
      <c r="A414" s="81">
        <v>33500</v>
      </c>
      <c r="B414" s="83" t="s">
        <v>150</v>
      </c>
      <c r="C414" s="81">
        <v>1</v>
      </c>
      <c r="D414" s="81" t="str">
        <f t="shared" si="12"/>
        <v>INDEC-PB - 33500-1</v>
      </c>
      <c r="E414" s="114" t="s">
        <v>581</v>
      </c>
    </row>
    <row r="415" spans="1:5" x14ac:dyDescent="0.2">
      <c r="A415" s="81">
        <v>44214</v>
      </c>
      <c r="B415" s="83" t="s">
        <v>150</v>
      </c>
      <c r="C415" s="81">
        <v>1</v>
      </c>
      <c r="D415" s="81" t="str">
        <f t="shared" si="12"/>
        <v>INDEC-PB - 44214-1</v>
      </c>
      <c r="E415" s="114" t="s">
        <v>582</v>
      </c>
    </row>
    <row r="416" spans="1:5" x14ac:dyDescent="0.2">
      <c r="A416" s="81">
        <v>37350</v>
      </c>
      <c r="B416" s="83" t="s">
        <v>150</v>
      </c>
      <c r="C416" s="81">
        <v>2</v>
      </c>
      <c r="D416" s="81" t="str">
        <f t="shared" si="12"/>
        <v>INDEC-PB - 37350-2</v>
      </c>
      <c r="E416" s="114" t="s">
        <v>583</v>
      </c>
    </row>
    <row r="417" spans="1:5" x14ac:dyDescent="0.2">
      <c r="A417" s="81">
        <v>42943</v>
      </c>
      <c r="B417" s="83" t="s">
        <v>150</v>
      </c>
      <c r="C417" s="81">
        <v>1</v>
      </c>
      <c r="D417" s="81" t="str">
        <f t="shared" si="12"/>
        <v>INDEC-PB - 42943-1</v>
      </c>
      <c r="E417" s="114" t="s">
        <v>584</v>
      </c>
    </row>
    <row r="418" spans="1:5" x14ac:dyDescent="0.2">
      <c r="A418" s="81">
        <v>36990</v>
      </c>
      <c r="B418" s="83" t="s">
        <v>150</v>
      </c>
      <c r="C418" s="81">
        <v>1</v>
      </c>
      <c r="D418" s="81" t="str">
        <f t="shared" si="12"/>
        <v>INDEC-PB - 36990-1</v>
      </c>
      <c r="E418" s="114" t="s">
        <v>585</v>
      </c>
    </row>
    <row r="419" spans="1:5" x14ac:dyDescent="0.2">
      <c r="A419" s="81">
        <v>46121</v>
      </c>
      <c r="B419" s="83" t="s">
        <v>150</v>
      </c>
      <c r="C419" s="81">
        <v>1</v>
      </c>
      <c r="D419" s="81" t="str">
        <f t="shared" si="12"/>
        <v>INDEC-PB - 46121-1</v>
      </c>
      <c r="E419" s="114" t="s">
        <v>586</v>
      </c>
    </row>
    <row r="420" spans="1:5" x14ac:dyDescent="0.2">
      <c r="A420" s="81">
        <v>49115</v>
      </c>
      <c r="B420" s="83" t="s">
        <v>150</v>
      </c>
      <c r="C420" s="81">
        <v>1</v>
      </c>
      <c r="D420" s="81" t="str">
        <f t="shared" si="12"/>
        <v>INDEC-PB - 49115-1</v>
      </c>
      <c r="E420" s="114" t="s">
        <v>587</v>
      </c>
    </row>
    <row r="421" spans="1:5" x14ac:dyDescent="0.2">
      <c r="A421" s="81">
        <v>37113</v>
      </c>
      <c r="B421" s="83" t="s">
        <v>150</v>
      </c>
      <c r="C421" s="81">
        <v>1</v>
      </c>
      <c r="D421" s="81" t="str">
        <f t="shared" si="12"/>
        <v>INDEC-PB - 37113-1</v>
      </c>
      <c r="E421" s="114" t="s">
        <v>588</v>
      </c>
    </row>
    <row r="422" spans="1:5" x14ac:dyDescent="0.2">
      <c r="A422" s="81">
        <v>37199</v>
      </c>
      <c r="B422" s="83" t="s">
        <v>150</v>
      </c>
      <c r="C422" s="81">
        <v>3</v>
      </c>
      <c r="D422" s="81" t="str">
        <f t="shared" si="12"/>
        <v>INDEC-PB - 37199-3</v>
      </c>
      <c r="E422" s="114" t="s">
        <v>589</v>
      </c>
    </row>
    <row r="423" spans="1:5" x14ac:dyDescent="0.2">
      <c r="A423" s="81">
        <v>37199</v>
      </c>
      <c r="B423" s="83" t="s">
        <v>150</v>
      </c>
      <c r="C423" s="81">
        <v>1</v>
      </c>
      <c r="D423" s="81" t="str">
        <f t="shared" si="12"/>
        <v>INDEC-PB - 37199-1</v>
      </c>
      <c r="E423" s="114" t="s">
        <v>590</v>
      </c>
    </row>
    <row r="424" spans="1:5" x14ac:dyDescent="0.2">
      <c r="A424" s="81">
        <v>37199</v>
      </c>
      <c r="B424" s="83" t="s">
        <v>150</v>
      </c>
      <c r="C424" s="81">
        <v>2</v>
      </c>
      <c r="D424" s="81" t="str">
        <f t="shared" si="12"/>
        <v>INDEC-PB - 37199-2</v>
      </c>
      <c r="E424" s="114" t="s">
        <v>591</v>
      </c>
    </row>
    <row r="425" spans="1:5" x14ac:dyDescent="0.2">
      <c r="A425" s="81">
        <v>15200</v>
      </c>
      <c r="B425" s="83" t="s">
        <v>150</v>
      </c>
      <c r="C425" s="81">
        <v>1</v>
      </c>
      <c r="D425" s="81" t="str">
        <f t="shared" si="12"/>
        <v>INDEC-PB - 15200-1</v>
      </c>
      <c r="E425" s="114" t="s">
        <v>592</v>
      </c>
    </row>
    <row r="426" spans="1:5" x14ac:dyDescent="0.2">
      <c r="D426" s="115"/>
      <c r="E426" s="116"/>
    </row>
    <row r="427" spans="1:5" x14ac:dyDescent="0.2">
      <c r="D427" s="117"/>
      <c r="E427" s="116" t="s">
        <v>593</v>
      </c>
    </row>
    <row r="428" spans="1:5" x14ac:dyDescent="0.2">
      <c r="A428" s="83">
        <v>94920</v>
      </c>
      <c r="B428" s="83" t="s">
        <v>150</v>
      </c>
      <c r="C428" s="81">
        <v>1</v>
      </c>
      <c r="D428" s="81" t="str">
        <f t="shared" ref="D428:D445" si="13">CONCATENATE("INDEC-PB - ",A428,B428,C428)</f>
        <v>INDEC-PB - 94920-1</v>
      </c>
      <c r="E428" s="114" t="s">
        <v>594</v>
      </c>
    </row>
    <row r="429" spans="1:5" x14ac:dyDescent="0.2">
      <c r="A429" s="83">
        <v>91223</v>
      </c>
      <c r="B429" s="83" t="s">
        <v>150</v>
      </c>
      <c r="C429" s="81">
        <v>1</v>
      </c>
      <c r="D429" s="81" t="str">
        <f t="shared" si="13"/>
        <v>INDEC-PB - 91223-1</v>
      </c>
      <c r="E429" s="114" t="s">
        <v>595</v>
      </c>
    </row>
    <row r="430" spans="1:5" x14ac:dyDescent="0.2">
      <c r="A430" s="83">
        <v>91211</v>
      </c>
      <c r="B430" s="83" t="s">
        <v>150</v>
      </c>
      <c r="C430" s="81">
        <v>11</v>
      </c>
      <c r="D430" s="81" t="str">
        <f t="shared" si="13"/>
        <v>INDEC-PB - 91211-11</v>
      </c>
      <c r="E430" s="114" t="s">
        <v>596</v>
      </c>
    </row>
    <row r="431" spans="1:5" x14ac:dyDescent="0.2">
      <c r="A431" s="83">
        <v>91211</v>
      </c>
      <c r="B431" s="83" t="s">
        <v>150</v>
      </c>
      <c r="C431" s="81">
        <v>1</v>
      </c>
      <c r="D431" s="81" t="str">
        <f t="shared" si="13"/>
        <v>INDEC-PB - 91211-1</v>
      </c>
      <c r="E431" s="114" t="s">
        <v>597</v>
      </c>
    </row>
    <row r="432" spans="1:5" x14ac:dyDescent="0.2">
      <c r="A432" s="83">
        <v>91511</v>
      </c>
      <c r="B432" s="83" t="s">
        <v>150</v>
      </c>
      <c r="C432" s="81">
        <v>1</v>
      </c>
      <c r="D432" s="81" t="str">
        <f t="shared" si="13"/>
        <v>INDEC-PB - 91511-1</v>
      </c>
      <c r="E432" s="114" t="s">
        <v>598</v>
      </c>
    </row>
    <row r="433" spans="1:5" x14ac:dyDescent="0.2">
      <c r="A433" s="83">
        <v>91547</v>
      </c>
      <c r="B433" s="83" t="s">
        <v>150</v>
      </c>
      <c r="C433" s="81">
        <v>1</v>
      </c>
      <c r="D433" s="81" t="str">
        <f t="shared" si="13"/>
        <v>INDEC-PB - 91547-1</v>
      </c>
      <c r="E433" s="114" t="s">
        <v>599</v>
      </c>
    </row>
    <row r="434" spans="1:5" x14ac:dyDescent="0.2">
      <c r="A434" s="83">
        <v>81100</v>
      </c>
      <c r="B434" s="83" t="s">
        <v>150</v>
      </c>
      <c r="C434" s="81">
        <v>1</v>
      </c>
      <c r="D434" s="81" t="str">
        <f t="shared" si="13"/>
        <v>INDEC-PB - 81100-1</v>
      </c>
      <c r="E434" s="114" t="s">
        <v>600</v>
      </c>
    </row>
    <row r="435" spans="1:5" x14ac:dyDescent="0.2">
      <c r="A435" s="83">
        <v>91601</v>
      </c>
      <c r="B435" s="83" t="s">
        <v>150</v>
      </c>
      <c r="C435" s="81">
        <v>2</v>
      </c>
      <c r="D435" s="81" t="str">
        <f t="shared" si="13"/>
        <v>INDEC-PB - 91601-2</v>
      </c>
      <c r="E435" s="114" t="s">
        <v>601</v>
      </c>
    </row>
    <row r="436" spans="1:5" x14ac:dyDescent="0.2">
      <c r="A436" s="83">
        <v>94214</v>
      </c>
      <c r="B436" s="83" t="s">
        <v>150</v>
      </c>
      <c r="C436" s="81">
        <v>1</v>
      </c>
      <c r="D436" s="81" t="str">
        <f t="shared" si="13"/>
        <v>INDEC-PB - 94214-1</v>
      </c>
      <c r="E436" s="114" t="s">
        <v>602</v>
      </c>
    </row>
    <row r="437" spans="1:5" x14ac:dyDescent="0.2">
      <c r="A437" s="83">
        <v>94216</v>
      </c>
      <c r="B437" s="83" t="s">
        <v>150</v>
      </c>
      <c r="C437" s="81">
        <v>1</v>
      </c>
      <c r="D437" s="81" t="str">
        <f t="shared" si="13"/>
        <v>INDEC-PB - 94216-1</v>
      </c>
      <c r="E437" s="114" t="s">
        <v>603</v>
      </c>
    </row>
    <row r="438" spans="1:5" x14ac:dyDescent="0.2">
      <c r="A438" s="83">
        <v>93310</v>
      </c>
      <c r="B438" s="83" t="s">
        <v>150</v>
      </c>
      <c r="C438" s="81">
        <v>2</v>
      </c>
      <c r="D438" s="81" t="str">
        <f t="shared" si="13"/>
        <v>INDEC-PB - 93310-2</v>
      </c>
      <c r="E438" s="114" t="s">
        <v>604</v>
      </c>
    </row>
    <row r="439" spans="1:5" x14ac:dyDescent="0.2">
      <c r="A439" s="83">
        <v>82129</v>
      </c>
      <c r="B439" s="83" t="s">
        <v>150</v>
      </c>
      <c r="C439" s="81">
        <v>1</v>
      </c>
      <c r="D439" s="81" t="str">
        <f t="shared" si="13"/>
        <v>INDEC-PB - 82129-1</v>
      </c>
      <c r="E439" s="114" t="s">
        <v>605</v>
      </c>
    </row>
    <row r="440" spans="1:5" x14ac:dyDescent="0.2">
      <c r="A440" s="83">
        <v>91251</v>
      </c>
      <c r="B440" s="83" t="s">
        <v>150</v>
      </c>
      <c r="C440" s="81">
        <v>1</v>
      </c>
      <c r="D440" s="81" t="str">
        <f t="shared" si="13"/>
        <v>INDEC-PB - 91251-1</v>
      </c>
      <c r="E440" s="114" t="s">
        <v>606</v>
      </c>
    </row>
    <row r="441" spans="1:5" x14ac:dyDescent="0.2">
      <c r="A441" s="83">
        <v>93310</v>
      </c>
      <c r="B441" s="83" t="s">
        <v>150</v>
      </c>
      <c r="C441" s="81">
        <v>1</v>
      </c>
      <c r="D441" s="81" t="str">
        <f t="shared" si="13"/>
        <v>INDEC-PB - 93310-1</v>
      </c>
      <c r="E441" s="114" t="s">
        <v>607</v>
      </c>
    </row>
    <row r="442" spans="1:5" x14ac:dyDescent="0.2">
      <c r="A442" s="83">
        <v>84710</v>
      </c>
      <c r="B442" s="83" t="s">
        <v>150</v>
      </c>
      <c r="C442" s="81">
        <v>1</v>
      </c>
      <c r="D442" s="81" t="str">
        <f t="shared" si="13"/>
        <v>INDEC-PB - 84710-1</v>
      </c>
      <c r="E442" s="114" t="s">
        <v>608</v>
      </c>
    </row>
    <row r="443" spans="1:5" x14ac:dyDescent="0.2">
      <c r="A443" s="83">
        <v>84740</v>
      </c>
      <c r="B443" s="83" t="s">
        <v>150</v>
      </c>
      <c r="C443" s="81">
        <v>1</v>
      </c>
      <c r="D443" s="81" t="str">
        <f t="shared" si="13"/>
        <v>INDEC-PB - 84740-1</v>
      </c>
      <c r="E443" s="114" t="s">
        <v>609</v>
      </c>
    </row>
    <row r="444" spans="1:5" x14ac:dyDescent="0.2">
      <c r="A444" s="83">
        <v>84230</v>
      </c>
      <c r="B444" s="83" t="s">
        <v>150</v>
      </c>
      <c r="C444" s="81">
        <v>1</v>
      </c>
      <c r="D444" s="81" t="str">
        <f t="shared" si="13"/>
        <v>INDEC-PB - 84230-1</v>
      </c>
      <c r="E444" s="114" t="s">
        <v>610</v>
      </c>
    </row>
    <row r="445" spans="1:5" x14ac:dyDescent="0.2">
      <c r="A445" s="83">
        <v>85490</v>
      </c>
      <c r="B445" s="83" t="s">
        <v>150</v>
      </c>
      <c r="C445" s="81">
        <v>1</v>
      </c>
      <c r="D445" s="81" t="str">
        <f t="shared" si="13"/>
        <v>INDEC-PB - 85490-1</v>
      </c>
      <c r="E445" s="114" t="s">
        <v>611</v>
      </c>
    </row>
    <row r="448" spans="1:5" x14ac:dyDescent="0.2">
      <c r="A448" s="79" t="s">
        <v>613</v>
      </c>
      <c r="B448" s="118"/>
      <c r="C448" s="119"/>
      <c r="D448" s="114"/>
    </row>
    <row r="449" spans="1:5" x14ac:dyDescent="0.2">
      <c r="A449" s="89"/>
      <c r="B449" s="118"/>
      <c r="C449" s="119"/>
      <c r="D449" s="114"/>
    </row>
    <row r="450" spans="1:5" ht="12.75" customHeight="1" x14ac:dyDescent="0.2">
      <c r="A450" s="363" t="s">
        <v>614</v>
      </c>
      <c r="B450" s="363"/>
      <c r="C450" s="363"/>
      <c r="D450" s="362" t="s">
        <v>452</v>
      </c>
      <c r="E450" s="362" t="s">
        <v>148</v>
      </c>
    </row>
    <row r="451" spans="1:5" ht="12" customHeight="1" x14ac:dyDescent="0.2">
      <c r="A451" s="363" t="s">
        <v>615</v>
      </c>
      <c r="B451" s="363"/>
      <c r="C451" s="363"/>
      <c r="D451" s="362"/>
      <c r="E451" s="362"/>
    </row>
    <row r="452" spans="1:5" x14ac:dyDescent="0.2">
      <c r="A452" s="120"/>
      <c r="B452" s="119"/>
      <c r="C452" s="119"/>
      <c r="E452" s="121"/>
    </row>
    <row r="453" spans="1:5" x14ac:dyDescent="0.2">
      <c r="A453" s="120"/>
      <c r="B453" s="119"/>
      <c r="C453" s="119"/>
      <c r="E453" s="116" t="s">
        <v>616</v>
      </c>
    </row>
    <row r="454" spans="1:5" x14ac:dyDescent="0.2">
      <c r="A454" s="117">
        <v>2811</v>
      </c>
      <c r="B454" s="94" t="s">
        <v>150</v>
      </c>
      <c r="C454" s="81">
        <v>1</v>
      </c>
      <c r="D454" s="81" t="str">
        <f t="shared" ref="D454:D474" si="14">CONCATENATE("INDEC-PB - ",A454,B454,C454)</f>
        <v>INDEC-PB - 2811-1</v>
      </c>
      <c r="E454" s="101" t="s">
        <v>617</v>
      </c>
    </row>
    <row r="455" spans="1:5" x14ac:dyDescent="0.2">
      <c r="A455" s="117">
        <v>2710</v>
      </c>
      <c r="B455" s="94" t="s">
        <v>150</v>
      </c>
      <c r="C455" s="81">
        <v>1</v>
      </c>
      <c r="D455" s="81" t="str">
        <f t="shared" si="14"/>
        <v>INDEC-PB - 2710-1</v>
      </c>
      <c r="E455" s="101" t="s">
        <v>618</v>
      </c>
    </row>
    <row r="456" spans="1:5" x14ac:dyDescent="0.2">
      <c r="A456" s="117">
        <v>2922</v>
      </c>
      <c r="B456" s="94" t="s">
        <v>150</v>
      </c>
      <c r="C456" s="81">
        <v>1</v>
      </c>
      <c r="D456" s="81" t="str">
        <f t="shared" si="14"/>
        <v>INDEC-PB - 2922-1</v>
      </c>
      <c r="E456" s="101" t="s">
        <v>619</v>
      </c>
    </row>
    <row r="457" spans="1:5" x14ac:dyDescent="0.2">
      <c r="A457" s="117">
        <v>2691</v>
      </c>
      <c r="B457" s="94" t="s">
        <v>150</v>
      </c>
      <c r="D457" s="81" t="str">
        <f t="shared" si="14"/>
        <v>INDEC-PB - 2691-</v>
      </c>
      <c r="E457" s="101" t="s">
        <v>620</v>
      </c>
    </row>
    <row r="458" spans="1:5" x14ac:dyDescent="0.2">
      <c r="A458" s="117">
        <v>2695</v>
      </c>
      <c r="B458" s="94" t="s">
        <v>150</v>
      </c>
      <c r="D458" s="81" t="str">
        <f t="shared" si="14"/>
        <v>INDEC-PB - 2695-</v>
      </c>
      <c r="E458" s="101" t="s">
        <v>621</v>
      </c>
    </row>
    <row r="459" spans="1:5" x14ac:dyDescent="0.2">
      <c r="A459" s="117">
        <v>3410</v>
      </c>
      <c r="B459" s="94" t="s">
        <v>150</v>
      </c>
      <c r="C459" s="81">
        <v>2</v>
      </c>
      <c r="D459" s="81" t="str">
        <f t="shared" si="14"/>
        <v>INDEC-PB - 3410-2</v>
      </c>
      <c r="E459" s="101" t="s">
        <v>622</v>
      </c>
    </row>
    <row r="460" spans="1:5" x14ac:dyDescent="0.2">
      <c r="A460" s="117">
        <v>2520</v>
      </c>
      <c r="B460" s="94" t="s">
        <v>150</v>
      </c>
      <c r="C460" s="81">
        <v>1</v>
      </c>
      <c r="D460" s="81" t="str">
        <f t="shared" si="14"/>
        <v>INDEC-PB - 2520-1</v>
      </c>
      <c r="E460" s="114" t="s">
        <v>623</v>
      </c>
    </row>
    <row r="461" spans="1:5" x14ac:dyDescent="0.2">
      <c r="A461" s="117">
        <v>2413</v>
      </c>
      <c r="B461" s="94" t="s">
        <v>150</v>
      </c>
      <c r="C461" s="81">
        <v>3</v>
      </c>
      <c r="D461" s="81" t="str">
        <f t="shared" si="14"/>
        <v>INDEC-PB - 2413-3</v>
      </c>
      <c r="E461" s="114" t="s">
        <v>624</v>
      </c>
    </row>
    <row r="462" spans="1:5" x14ac:dyDescent="0.2">
      <c r="A462" s="117">
        <v>2519</v>
      </c>
      <c r="B462" s="94" t="s">
        <v>150</v>
      </c>
      <c r="C462" s="81">
        <v>1</v>
      </c>
      <c r="D462" s="81" t="str">
        <f t="shared" si="14"/>
        <v>INDEC-PB - 2519-1</v>
      </c>
      <c r="E462" s="114" t="s">
        <v>625</v>
      </c>
    </row>
    <row r="463" spans="1:5" x14ac:dyDescent="0.2">
      <c r="A463" s="117">
        <v>2520</v>
      </c>
      <c r="B463" s="94" t="s">
        <v>150</v>
      </c>
      <c r="C463" s="81">
        <v>3</v>
      </c>
      <c r="D463" s="81" t="str">
        <f t="shared" si="14"/>
        <v>INDEC-PB - 2520-3</v>
      </c>
      <c r="E463" s="114" t="s">
        <v>626</v>
      </c>
    </row>
    <row r="464" spans="1:5" x14ac:dyDescent="0.2">
      <c r="A464" s="117">
        <v>2022</v>
      </c>
      <c r="B464" s="94" t="s">
        <v>150</v>
      </c>
      <c r="C464" s="81">
        <v>1</v>
      </c>
      <c r="D464" s="81" t="str">
        <f t="shared" si="14"/>
        <v>INDEC-PB - 2022-1</v>
      </c>
      <c r="E464" s="114" t="s">
        <v>627</v>
      </c>
    </row>
    <row r="465" spans="1:5" x14ac:dyDescent="0.2">
      <c r="A465" s="117">
        <v>2511</v>
      </c>
      <c r="B465" s="94" t="s">
        <v>150</v>
      </c>
      <c r="C465" s="81">
        <v>1</v>
      </c>
      <c r="D465" s="81" t="str">
        <f t="shared" si="14"/>
        <v>INDEC-PB - 2511-1</v>
      </c>
      <c r="E465" s="114" t="s">
        <v>628</v>
      </c>
    </row>
    <row r="466" spans="1:5" x14ac:dyDescent="0.2">
      <c r="A466" s="117">
        <v>2899</v>
      </c>
      <c r="B466" s="94" t="s">
        <v>150</v>
      </c>
      <c r="D466" s="81" t="str">
        <f t="shared" si="14"/>
        <v>INDEC-PB - 2899-</v>
      </c>
      <c r="E466" s="114" t="s">
        <v>629</v>
      </c>
    </row>
    <row r="467" spans="1:5" x14ac:dyDescent="0.2">
      <c r="A467" s="117">
        <v>3110</v>
      </c>
      <c r="B467" s="94" t="s">
        <v>150</v>
      </c>
      <c r="C467" s="81">
        <v>1</v>
      </c>
      <c r="D467" s="81" t="str">
        <f t="shared" si="14"/>
        <v>INDEC-PB - 3110-1</v>
      </c>
      <c r="E467" s="114" t="s">
        <v>630</v>
      </c>
    </row>
    <row r="468" spans="1:5" x14ac:dyDescent="0.2">
      <c r="A468" s="117">
        <v>2320</v>
      </c>
      <c r="B468" s="94" t="s">
        <v>150</v>
      </c>
      <c r="C468" s="81">
        <v>1</v>
      </c>
      <c r="D468" s="81" t="str">
        <f t="shared" si="14"/>
        <v>INDEC-PB - 2320-1</v>
      </c>
      <c r="E468" s="114" t="s">
        <v>631</v>
      </c>
    </row>
    <row r="469" spans="1:5" x14ac:dyDescent="0.2">
      <c r="A469" s="117">
        <v>2924</v>
      </c>
      <c r="B469" s="94" t="s">
        <v>150</v>
      </c>
      <c r="C469" s="81">
        <v>1</v>
      </c>
      <c r="D469" s="81" t="str">
        <f t="shared" si="14"/>
        <v>INDEC-PB - 2924-1</v>
      </c>
      <c r="E469" s="114" t="s">
        <v>632</v>
      </c>
    </row>
    <row r="470" spans="1:5" x14ac:dyDescent="0.2">
      <c r="A470" s="117">
        <v>2692</v>
      </c>
      <c r="B470" s="94" t="s">
        <v>150</v>
      </c>
      <c r="C470" s="81">
        <v>1</v>
      </c>
      <c r="D470" s="81" t="str">
        <f t="shared" si="14"/>
        <v>INDEC-PB - 2692-1</v>
      </c>
      <c r="E470" s="114" t="s">
        <v>633</v>
      </c>
    </row>
    <row r="471" spans="1:5" x14ac:dyDescent="0.2">
      <c r="A471" s="117">
        <v>3410</v>
      </c>
      <c r="B471" s="94" t="s">
        <v>150</v>
      </c>
      <c r="D471" s="81" t="str">
        <f t="shared" si="14"/>
        <v>INDEC-PB - 3410-</v>
      </c>
      <c r="E471" s="114" t="s">
        <v>634</v>
      </c>
    </row>
    <row r="472" spans="1:5" x14ac:dyDescent="0.2">
      <c r="A472" s="117">
        <v>2413</v>
      </c>
      <c r="B472" s="94" t="s">
        <v>150</v>
      </c>
      <c r="C472" s="81">
        <v>1</v>
      </c>
      <c r="D472" s="81" t="str">
        <f t="shared" si="14"/>
        <v>INDEC-PB - 2413-1</v>
      </c>
      <c r="E472" s="114" t="s">
        <v>635</v>
      </c>
    </row>
    <row r="473" spans="1:5" x14ac:dyDescent="0.2">
      <c r="A473" s="117">
        <v>291</v>
      </c>
      <c r="B473" s="94" t="s">
        <v>150</v>
      </c>
      <c r="D473" s="81" t="str">
        <f t="shared" si="14"/>
        <v>INDEC-PB - 291-</v>
      </c>
      <c r="E473" s="122" t="s">
        <v>636</v>
      </c>
    </row>
    <row r="474" spans="1:5" x14ac:dyDescent="0.2">
      <c r="A474" s="117">
        <v>2610</v>
      </c>
      <c r="B474" s="94" t="s">
        <v>150</v>
      </c>
      <c r="C474" s="81">
        <v>1</v>
      </c>
      <c r="D474" s="81" t="str">
        <f t="shared" si="14"/>
        <v>INDEC-PB - 2610-1</v>
      </c>
      <c r="E474" s="101" t="s">
        <v>637</v>
      </c>
    </row>
    <row r="475" spans="1:5" x14ac:dyDescent="0.2">
      <c r="A475" s="123"/>
      <c r="B475" s="118"/>
      <c r="D475" s="119"/>
      <c r="E475" s="101"/>
    </row>
    <row r="476" spans="1:5" x14ac:dyDescent="0.2">
      <c r="A476" s="123"/>
      <c r="B476" s="118"/>
      <c r="D476" s="119"/>
      <c r="E476" s="116" t="s">
        <v>593</v>
      </c>
    </row>
    <row r="477" spans="1:5" x14ac:dyDescent="0.2">
      <c r="A477" s="124">
        <v>2710</v>
      </c>
      <c r="B477" s="94" t="s">
        <v>150</v>
      </c>
      <c r="C477" s="124">
        <v>1</v>
      </c>
      <c r="D477" s="81" t="str">
        <f t="shared" ref="D477:D482" si="15">CONCATENATE("INDEC-PB - ",A477,B477,C477)</f>
        <v>INDEC-PB - 2710-1</v>
      </c>
      <c r="E477" s="122" t="s">
        <v>638</v>
      </c>
    </row>
    <row r="478" spans="1:5" x14ac:dyDescent="0.2">
      <c r="A478" s="124">
        <v>2720</v>
      </c>
      <c r="B478" s="94" t="s">
        <v>150</v>
      </c>
      <c r="C478" s="124">
        <v>1</v>
      </c>
      <c r="D478" s="81" t="str">
        <f t="shared" si="15"/>
        <v>INDEC-PB - 2720-1</v>
      </c>
      <c r="E478" s="101" t="s">
        <v>639</v>
      </c>
    </row>
    <row r="479" spans="1:5" x14ac:dyDescent="0.2">
      <c r="A479" s="119">
        <v>2922</v>
      </c>
      <c r="B479" s="94" t="s">
        <v>150</v>
      </c>
      <c r="C479" s="119">
        <v>1</v>
      </c>
      <c r="D479" s="81" t="str">
        <f t="shared" si="15"/>
        <v>INDEC-PB - 2922-1</v>
      </c>
      <c r="E479" s="101" t="s">
        <v>640</v>
      </c>
    </row>
    <row r="480" spans="1:5" x14ac:dyDescent="0.2">
      <c r="A480" s="119">
        <v>2913</v>
      </c>
      <c r="B480" s="94" t="s">
        <v>150</v>
      </c>
      <c r="C480" s="119">
        <v>1</v>
      </c>
      <c r="D480" s="81" t="str">
        <f t="shared" si="15"/>
        <v>INDEC-PB - 2913-1</v>
      </c>
      <c r="E480" s="101" t="s">
        <v>641</v>
      </c>
    </row>
    <row r="481" spans="1:7" x14ac:dyDescent="0.2">
      <c r="A481" s="119">
        <v>2413</v>
      </c>
      <c r="B481" s="94" t="s">
        <v>150</v>
      </c>
      <c r="C481" s="119">
        <v>1</v>
      </c>
      <c r="D481" s="81" t="str">
        <f t="shared" si="15"/>
        <v>INDEC-PB - 2413-1</v>
      </c>
      <c r="E481" s="101" t="s">
        <v>642</v>
      </c>
    </row>
    <row r="482" spans="1:7" x14ac:dyDescent="0.2">
      <c r="A482" s="119">
        <v>2411</v>
      </c>
      <c r="B482" s="94" t="s">
        <v>150</v>
      </c>
      <c r="C482" s="119">
        <v>1</v>
      </c>
      <c r="D482" s="81" t="str">
        <f t="shared" si="15"/>
        <v>INDEC-PB - 2411-1</v>
      </c>
      <c r="E482" s="101" t="s">
        <v>643</v>
      </c>
    </row>
    <row r="485" spans="1:7" x14ac:dyDescent="0.2">
      <c r="A485" s="79" t="s">
        <v>679</v>
      </c>
      <c r="B485" s="125"/>
      <c r="C485" s="126"/>
      <c r="D485" s="125"/>
    </row>
    <row r="487" spans="1:7" ht="11.25" customHeight="1" x14ac:dyDescent="0.2">
      <c r="A487" s="363" t="s">
        <v>366</v>
      </c>
      <c r="B487" s="108"/>
      <c r="C487" s="108"/>
      <c r="D487" s="108"/>
      <c r="E487" s="363" t="s">
        <v>367</v>
      </c>
      <c r="F487" s="363" t="s">
        <v>368</v>
      </c>
      <c r="G487" s="363" t="s">
        <v>369</v>
      </c>
    </row>
    <row r="488" spans="1:7" x14ac:dyDescent="0.2">
      <c r="A488" s="363"/>
      <c r="B488" s="108"/>
      <c r="C488" s="108"/>
      <c r="D488" s="108"/>
      <c r="E488" s="363"/>
      <c r="F488" s="363" t="s">
        <v>370</v>
      </c>
      <c r="G488" s="363"/>
    </row>
    <row r="489" spans="1:7" x14ac:dyDescent="0.2">
      <c r="A489" s="94"/>
      <c r="B489" s="94"/>
      <c r="C489" s="97"/>
      <c r="D489" s="94"/>
      <c r="E489" s="94"/>
      <c r="F489" s="94"/>
      <c r="G489" s="94"/>
    </row>
    <row r="490" spans="1:7" x14ac:dyDescent="0.2">
      <c r="A490" s="97" t="s">
        <v>371</v>
      </c>
      <c r="B490" s="97"/>
      <c r="C490" s="97"/>
      <c r="D490" s="97" t="str">
        <f>CONCATENATE("INDEC-DCTO - Inciso ",A490)</f>
        <v>INDEC-DCTO - Inciso a)</v>
      </c>
      <c r="E490" s="94" t="s">
        <v>372</v>
      </c>
      <c r="F490" s="97" t="s">
        <v>373</v>
      </c>
      <c r="G490" s="94" t="s">
        <v>374</v>
      </c>
    </row>
    <row r="491" spans="1:7" x14ac:dyDescent="0.2">
      <c r="A491" s="97" t="s">
        <v>375</v>
      </c>
      <c r="B491" s="97"/>
      <c r="C491" s="97"/>
      <c r="D491" s="97" t="str">
        <f t="shared" ref="D491:D505" si="16">CONCATENATE("INDEC-DCTO - Inciso ",A491)</f>
        <v>INDEC-DCTO - Inciso b)</v>
      </c>
      <c r="E491" s="94" t="s">
        <v>376</v>
      </c>
      <c r="F491" s="97" t="s">
        <v>377</v>
      </c>
      <c r="G491" s="94" t="s">
        <v>378</v>
      </c>
    </row>
    <row r="492" spans="1:7" x14ac:dyDescent="0.2">
      <c r="A492" s="97" t="s">
        <v>379</v>
      </c>
      <c r="B492" s="97"/>
      <c r="C492" s="97"/>
      <c r="D492" s="97" t="str">
        <f t="shared" si="16"/>
        <v>INDEC-DCTO - Inciso d)</v>
      </c>
      <c r="E492" s="94" t="s">
        <v>380</v>
      </c>
      <c r="F492" s="97" t="s">
        <v>377</v>
      </c>
      <c r="G492" s="94" t="s">
        <v>381</v>
      </c>
    </row>
    <row r="493" spans="1:7" x14ac:dyDescent="0.2">
      <c r="A493" s="97" t="s">
        <v>382</v>
      </c>
      <c r="B493" s="97"/>
      <c r="C493" s="97"/>
      <c r="D493" s="97" t="str">
        <f t="shared" si="16"/>
        <v>INDEC-DCTO - Inciso f)</v>
      </c>
      <c r="E493" s="94" t="s">
        <v>383</v>
      </c>
      <c r="F493" s="97" t="s">
        <v>384</v>
      </c>
      <c r="G493" s="94" t="s">
        <v>385</v>
      </c>
    </row>
    <row r="494" spans="1:7" x14ac:dyDescent="0.2">
      <c r="A494" s="97" t="s">
        <v>386</v>
      </c>
      <c r="B494" s="97"/>
      <c r="C494" s="97"/>
      <c r="D494" s="97" t="str">
        <f t="shared" si="16"/>
        <v>INDEC-DCTO - Inciso g)</v>
      </c>
      <c r="E494" s="94" t="s">
        <v>387</v>
      </c>
      <c r="F494" s="97" t="s">
        <v>377</v>
      </c>
      <c r="G494" s="94" t="s">
        <v>388</v>
      </c>
    </row>
    <row r="495" spans="1:7" x14ac:dyDescent="0.2">
      <c r="A495" s="97" t="s">
        <v>389</v>
      </c>
      <c r="B495" s="97"/>
      <c r="C495" s="97"/>
      <c r="D495" s="97" t="str">
        <f t="shared" si="16"/>
        <v>INDEC-DCTO - Inciso h)</v>
      </c>
      <c r="E495" s="94" t="s">
        <v>390</v>
      </c>
      <c r="F495" s="97" t="s">
        <v>391</v>
      </c>
      <c r="G495" s="94" t="s">
        <v>392</v>
      </c>
    </row>
    <row r="496" spans="1:7" x14ac:dyDescent="0.2">
      <c r="A496" s="97" t="s">
        <v>393</v>
      </c>
      <c r="B496" s="97"/>
      <c r="C496" s="97"/>
      <c r="D496" s="97" t="str">
        <f t="shared" si="16"/>
        <v>INDEC-DCTO - Inciso p)</v>
      </c>
      <c r="E496" s="94" t="s">
        <v>394</v>
      </c>
      <c r="F496" s="97" t="s">
        <v>373</v>
      </c>
      <c r="G496" s="94" t="s">
        <v>395</v>
      </c>
    </row>
    <row r="497" spans="1:7" x14ac:dyDescent="0.2">
      <c r="A497" s="97" t="s">
        <v>396</v>
      </c>
      <c r="B497" s="97"/>
      <c r="C497" s="97"/>
      <c r="D497" s="97" t="str">
        <f t="shared" si="16"/>
        <v>INDEC-DCTO - Inciso r)</v>
      </c>
      <c r="E497" s="94" t="s">
        <v>397</v>
      </c>
      <c r="F497" s="97" t="s">
        <v>377</v>
      </c>
      <c r="G497" s="94" t="s">
        <v>398</v>
      </c>
    </row>
    <row r="498" spans="1:7" x14ac:dyDescent="0.2">
      <c r="A498" s="97" t="s">
        <v>399</v>
      </c>
      <c r="B498" s="97"/>
      <c r="C498" s="97"/>
      <c r="D498" s="97" t="str">
        <f t="shared" si="16"/>
        <v>INDEC-DCTO - Inciso s)</v>
      </c>
      <c r="E498" s="94" t="s">
        <v>400</v>
      </c>
      <c r="F498" s="97" t="s">
        <v>391</v>
      </c>
      <c r="G498" s="94" t="s">
        <v>270</v>
      </c>
    </row>
    <row r="499" spans="1:7" x14ac:dyDescent="0.2">
      <c r="A499" s="97" t="s">
        <v>401</v>
      </c>
      <c r="B499" s="97"/>
      <c r="C499" s="97"/>
      <c r="D499" s="97" t="str">
        <f t="shared" si="16"/>
        <v>INDEC-DCTO - Inciso u)</v>
      </c>
      <c r="E499" s="94" t="s">
        <v>402</v>
      </c>
      <c r="F499" s="97">
        <v>4324041</v>
      </c>
      <c r="G499" s="94" t="s">
        <v>293</v>
      </c>
    </row>
    <row r="500" spans="1:7" x14ac:dyDescent="0.2">
      <c r="A500" s="97" t="s">
        <v>403</v>
      </c>
      <c r="B500" s="97"/>
      <c r="C500" s="97"/>
      <c r="D500" s="97" t="str">
        <f t="shared" si="16"/>
        <v>INDEC-DCTO - Inciso v)</v>
      </c>
      <c r="E500" s="94" t="s">
        <v>404</v>
      </c>
      <c r="F500" s="97">
        <v>4322032</v>
      </c>
      <c r="G500" s="94" t="s">
        <v>238</v>
      </c>
    </row>
    <row r="501" spans="1:7" x14ac:dyDescent="0.2">
      <c r="A501" s="97"/>
      <c r="B501" s="97"/>
      <c r="C501" s="97"/>
      <c r="D501" s="97"/>
      <c r="E501" s="94"/>
      <c r="F501" s="97"/>
      <c r="G501" s="94"/>
    </row>
    <row r="502" spans="1:7" x14ac:dyDescent="0.2">
      <c r="A502" s="97" t="s">
        <v>405</v>
      </c>
      <c r="B502" s="97"/>
      <c r="C502" s="97"/>
      <c r="D502" s="97" t="str">
        <f t="shared" si="16"/>
        <v>INDEC-DCTO - Inciso c)</v>
      </c>
      <c r="E502" s="94" t="s">
        <v>406</v>
      </c>
      <c r="F502" s="97"/>
      <c r="G502" s="94" t="s">
        <v>680</v>
      </c>
    </row>
    <row r="503" spans="1:7" x14ac:dyDescent="0.2">
      <c r="A503" s="97" t="s">
        <v>407</v>
      </c>
      <c r="B503" s="97"/>
      <c r="C503" s="97"/>
      <c r="D503" s="97" t="str">
        <f t="shared" si="16"/>
        <v>INDEC-DCTO - Inciso m)</v>
      </c>
      <c r="E503" s="94" t="s">
        <v>408</v>
      </c>
      <c r="F503" s="97"/>
      <c r="G503" s="94" t="s">
        <v>681</v>
      </c>
    </row>
    <row r="504" spans="1:7" x14ac:dyDescent="0.2">
      <c r="A504" s="97" t="s">
        <v>409</v>
      </c>
      <c r="B504" s="97"/>
      <c r="C504" s="97"/>
      <c r="D504" s="97" t="str">
        <f t="shared" si="16"/>
        <v>INDEC-DCTO - Inciso n)</v>
      </c>
      <c r="E504" s="94" t="s">
        <v>410</v>
      </c>
      <c r="F504" s="97"/>
      <c r="G504" s="94" t="s">
        <v>682</v>
      </c>
    </row>
    <row r="505" spans="1:7" x14ac:dyDescent="0.2">
      <c r="A505" s="97" t="s">
        <v>411</v>
      </c>
      <c r="B505" s="97"/>
      <c r="C505" s="97"/>
      <c r="D505" s="97" t="str">
        <f t="shared" si="16"/>
        <v>INDEC-DCTO - Inciso q)</v>
      </c>
      <c r="E505" s="94" t="s">
        <v>412</v>
      </c>
      <c r="F505" s="97"/>
      <c r="G505" s="94" t="s">
        <v>683</v>
      </c>
    </row>
    <row r="508" spans="1:7" x14ac:dyDescent="0.2">
      <c r="A508" s="79" t="s">
        <v>684</v>
      </c>
    </row>
    <row r="511" spans="1:7" ht="11.25" customHeight="1" x14ac:dyDescent="0.2">
      <c r="A511" s="363" t="s">
        <v>366</v>
      </c>
      <c r="B511" s="108"/>
      <c r="C511" s="108"/>
      <c r="D511" s="108"/>
      <c r="E511" s="363" t="s">
        <v>367</v>
      </c>
      <c r="F511" s="363" t="s">
        <v>368</v>
      </c>
      <c r="G511" s="363" t="s">
        <v>369</v>
      </c>
    </row>
    <row r="512" spans="1:7" x14ac:dyDescent="0.2">
      <c r="A512" s="363"/>
      <c r="B512" s="108"/>
      <c r="C512" s="108"/>
      <c r="D512" s="108"/>
      <c r="E512" s="363"/>
      <c r="F512" s="363" t="s">
        <v>370</v>
      </c>
      <c r="G512" s="363"/>
    </row>
    <row r="513" spans="1:7" x14ac:dyDescent="0.2">
      <c r="A513" s="101"/>
      <c r="B513" s="101"/>
      <c r="C513" s="102"/>
      <c r="D513" s="101"/>
      <c r="E513" s="101"/>
      <c r="F513" s="101"/>
      <c r="G513" s="101"/>
    </row>
    <row r="514" spans="1:7" x14ac:dyDescent="0.2">
      <c r="A514" s="101"/>
      <c r="B514" s="101"/>
      <c r="C514" s="102"/>
      <c r="D514" s="101"/>
      <c r="E514" s="89" t="s">
        <v>616</v>
      </c>
      <c r="F514" s="101"/>
      <c r="G514" s="101"/>
    </row>
    <row r="515" spans="1:7" x14ac:dyDescent="0.2">
      <c r="A515" s="81" t="s">
        <v>673</v>
      </c>
      <c r="B515" s="102"/>
      <c r="C515" s="102"/>
      <c r="D515" s="97" t="str">
        <f t="shared" ref="D515:D519" si="17">CONCATENATE("INDEC-DCTO - Inciso ",A515)</f>
        <v>INDEC-DCTO - Inciso e)</v>
      </c>
      <c r="E515" s="101" t="s">
        <v>655</v>
      </c>
      <c r="F515" s="102" t="s">
        <v>656</v>
      </c>
      <c r="G515" s="101" t="s">
        <v>657</v>
      </c>
    </row>
    <row r="516" spans="1:7" x14ac:dyDescent="0.2">
      <c r="A516" s="81" t="s">
        <v>674</v>
      </c>
      <c r="B516" s="102"/>
      <c r="C516" s="102"/>
      <c r="D516" s="97" t="str">
        <f t="shared" si="17"/>
        <v>INDEC-DCTO - Inciso i)</v>
      </c>
      <c r="E516" s="101" t="s">
        <v>658</v>
      </c>
      <c r="F516" s="102" t="s">
        <v>659</v>
      </c>
      <c r="G516" s="101" t="s">
        <v>660</v>
      </c>
    </row>
    <row r="517" spans="1:7" x14ac:dyDescent="0.2">
      <c r="A517" s="81" t="s">
        <v>675</v>
      </c>
      <c r="B517" s="102"/>
      <c r="C517" s="102"/>
      <c r="D517" s="97" t="str">
        <f t="shared" si="17"/>
        <v>INDEC-DCTO - Inciso k)</v>
      </c>
      <c r="E517" s="101" t="s">
        <v>661</v>
      </c>
      <c r="F517" s="102" t="s">
        <v>662</v>
      </c>
      <c r="G517" s="101" t="s">
        <v>663</v>
      </c>
    </row>
    <row r="518" spans="1:7" x14ac:dyDescent="0.2">
      <c r="A518" s="81" t="s">
        <v>676</v>
      </c>
      <c r="B518" s="102"/>
      <c r="C518" s="102"/>
      <c r="D518" s="97" t="str">
        <f t="shared" si="17"/>
        <v>INDEC-DCTO - Inciso t)</v>
      </c>
      <c r="E518" s="101" t="s">
        <v>664</v>
      </c>
      <c r="F518" s="102" t="s">
        <v>665</v>
      </c>
      <c r="G518" s="101" t="s">
        <v>666</v>
      </c>
    </row>
    <row r="519" spans="1:7" x14ac:dyDescent="0.2">
      <c r="A519" s="81" t="s">
        <v>677</v>
      </c>
      <c r="B519" s="102"/>
      <c r="C519" s="102"/>
      <c r="D519" s="97" t="str">
        <f t="shared" si="17"/>
        <v>INDEC-DCTO - Inciso w)</v>
      </c>
      <c r="E519" s="101" t="s">
        <v>667</v>
      </c>
      <c r="F519" s="102" t="s">
        <v>668</v>
      </c>
      <c r="G519" s="101" t="s">
        <v>669</v>
      </c>
    </row>
    <row r="520" spans="1:7" x14ac:dyDescent="0.2">
      <c r="A520" s="81"/>
      <c r="B520" s="101"/>
      <c r="C520" s="102"/>
      <c r="D520" s="101"/>
      <c r="E520" s="101"/>
      <c r="F520" s="102"/>
      <c r="G520" s="101"/>
    </row>
    <row r="521" spans="1:7" x14ac:dyDescent="0.2">
      <c r="A521" s="81"/>
      <c r="B521" s="101"/>
      <c r="C521" s="102"/>
      <c r="D521" s="101"/>
      <c r="E521" s="89" t="s">
        <v>593</v>
      </c>
      <c r="F521" s="102"/>
      <c r="G521" s="101"/>
    </row>
    <row r="522" spans="1:7" x14ac:dyDescent="0.2">
      <c r="A522" s="81" t="s">
        <v>678</v>
      </c>
      <c r="B522" s="102"/>
      <c r="C522" s="102"/>
      <c r="D522" s="97" t="str">
        <f t="shared" ref="D522" si="18">CONCATENATE("INDEC-DCTO - Inciso ",A522)</f>
        <v>INDEC-DCTO - Inciso j)</v>
      </c>
      <c r="E522" s="101" t="s">
        <v>670</v>
      </c>
      <c r="F522" s="102" t="s">
        <v>671</v>
      </c>
      <c r="G522" s="101" t="s">
        <v>672</v>
      </c>
    </row>
    <row r="523" spans="1:7" x14ac:dyDescent="0.2">
      <c r="A523" s="102"/>
      <c r="B523" s="102"/>
      <c r="C523" s="102"/>
      <c r="D523" s="102"/>
      <c r="E523" s="101"/>
      <c r="F523" s="102"/>
      <c r="G523" s="101"/>
    </row>
    <row r="526" spans="1:7" x14ac:dyDescent="0.2">
      <c r="A526" s="90"/>
      <c r="B526" s="87"/>
      <c r="C526" s="88"/>
      <c r="D526" s="87"/>
      <c r="E526" s="87"/>
    </row>
    <row r="528" spans="1:7" x14ac:dyDescent="0.2">
      <c r="A528" s="79" t="s">
        <v>413</v>
      </c>
      <c r="B528" s="92"/>
      <c r="C528" s="93"/>
      <c r="D528" s="92"/>
    </row>
    <row r="529" spans="1:5" x14ac:dyDescent="0.2">
      <c r="A529" s="94"/>
      <c r="B529" s="94"/>
      <c r="C529" s="97"/>
      <c r="D529" s="94"/>
    </row>
    <row r="530" spans="1:5" x14ac:dyDescent="0.2">
      <c r="A530" s="363" t="s">
        <v>147</v>
      </c>
      <c r="B530" s="363"/>
      <c r="C530" s="363"/>
      <c r="D530" s="362" t="s">
        <v>452</v>
      </c>
      <c r="E530" s="362" t="s">
        <v>148</v>
      </c>
    </row>
    <row r="531" spans="1:5" x14ac:dyDescent="0.2">
      <c r="A531" s="363" t="s">
        <v>149</v>
      </c>
      <c r="B531" s="363"/>
      <c r="C531" s="363"/>
      <c r="D531" s="362"/>
      <c r="E531" s="362"/>
    </row>
    <row r="532" spans="1:5" x14ac:dyDescent="0.2">
      <c r="A532" s="109">
        <v>18000</v>
      </c>
      <c r="B532" s="109" t="s">
        <v>150</v>
      </c>
      <c r="C532" s="97">
        <v>1</v>
      </c>
      <c r="D532" s="81" t="str">
        <f>CONCATENATE("INDEC-GG ",A532,B532,C532)</f>
        <v>INDEC-GG 18000-1</v>
      </c>
      <c r="E532" s="100" t="s">
        <v>414</v>
      </c>
    </row>
    <row r="533" spans="1:5" x14ac:dyDescent="0.2">
      <c r="A533" s="109">
        <v>83107</v>
      </c>
      <c r="B533" s="109" t="s">
        <v>150</v>
      </c>
      <c r="C533" s="97">
        <v>1</v>
      </c>
      <c r="D533" s="81" t="str">
        <f>CONCATENATE("INDEC-GG ",A533,B533,C533)</f>
        <v>INDEC-GG 83107-1</v>
      </c>
      <c r="E533" s="100" t="s">
        <v>415</v>
      </c>
    </row>
    <row r="534" spans="1:5" x14ac:dyDescent="0.2">
      <c r="A534" s="109">
        <v>71240</v>
      </c>
      <c r="B534" s="109" t="s">
        <v>150</v>
      </c>
      <c r="C534" s="97">
        <v>11</v>
      </c>
      <c r="D534" s="81" t="str">
        <f t="shared" ref="D534:D553" si="19">CONCATENATE("INDEC-GG ",A534,B534,C534)</f>
        <v>INDEC-GG 71240-11</v>
      </c>
      <c r="E534" s="96" t="s">
        <v>416</v>
      </c>
    </row>
    <row r="535" spans="1:5" x14ac:dyDescent="0.2">
      <c r="A535" s="109">
        <v>71233</v>
      </c>
      <c r="B535" s="109" t="s">
        <v>150</v>
      </c>
      <c r="C535" s="97">
        <v>11</v>
      </c>
      <c r="D535" s="81" t="str">
        <f t="shared" si="19"/>
        <v>INDEC-GG 71233-11</v>
      </c>
      <c r="E535" s="96" t="s">
        <v>417</v>
      </c>
    </row>
    <row r="536" spans="1:5" x14ac:dyDescent="0.2">
      <c r="A536" s="109">
        <v>51800</v>
      </c>
      <c r="B536" s="109" t="s">
        <v>150</v>
      </c>
      <c r="C536" s="97">
        <v>11</v>
      </c>
      <c r="D536" s="81" t="str">
        <f t="shared" si="19"/>
        <v>INDEC-GG 51800-11</v>
      </c>
      <c r="E536" s="96" t="s">
        <v>418</v>
      </c>
    </row>
    <row r="537" spans="1:5" x14ac:dyDescent="0.2">
      <c r="A537" s="109">
        <v>51800</v>
      </c>
      <c r="B537" s="109" t="s">
        <v>150</v>
      </c>
      <c r="C537" s="97">
        <v>21</v>
      </c>
      <c r="D537" s="81" t="str">
        <f t="shared" si="19"/>
        <v>INDEC-GG 51800-21</v>
      </c>
      <c r="E537" s="100" t="s">
        <v>419</v>
      </c>
    </row>
    <row r="538" spans="1:5" x14ac:dyDescent="0.2">
      <c r="A538" s="109">
        <v>74110</v>
      </c>
      <c r="B538" s="109" t="s">
        <v>150</v>
      </c>
      <c r="C538" s="97">
        <v>11</v>
      </c>
      <c r="D538" s="81" t="str">
        <f t="shared" si="19"/>
        <v>INDEC-GG 74110-11</v>
      </c>
      <c r="E538" s="96" t="s">
        <v>420</v>
      </c>
    </row>
    <row r="539" spans="1:5" x14ac:dyDescent="0.2">
      <c r="A539" s="109">
        <v>51560</v>
      </c>
      <c r="B539" s="109" t="s">
        <v>150</v>
      </c>
      <c r="C539" s="97">
        <v>31</v>
      </c>
      <c r="D539" s="81" t="str">
        <f t="shared" si="19"/>
        <v>INDEC-GG 51560-31</v>
      </c>
      <c r="E539" s="100" t="s">
        <v>421</v>
      </c>
    </row>
    <row r="540" spans="1:5" x14ac:dyDescent="0.2">
      <c r="A540" s="109">
        <v>53111</v>
      </c>
      <c r="B540" s="109" t="s">
        <v>150</v>
      </c>
      <c r="C540" s="97">
        <v>1</v>
      </c>
      <c r="D540" s="81" t="str">
        <f t="shared" si="19"/>
        <v>INDEC-GG 53111-1</v>
      </c>
      <c r="E540" s="96" t="s">
        <v>422</v>
      </c>
    </row>
    <row r="541" spans="1:5" x14ac:dyDescent="0.2">
      <c r="A541" s="109">
        <v>54400</v>
      </c>
      <c r="B541" s="109" t="s">
        <v>150</v>
      </c>
      <c r="C541" s="97">
        <v>1</v>
      </c>
      <c r="D541" s="81" t="str">
        <f t="shared" si="19"/>
        <v>INDEC-GG 54400-1</v>
      </c>
      <c r="E541" s="96" t="s">
        <v>423</v>
      </c>
    </row>
    <row r="542" spans="1:5" x14ac:dyDescent="0.2">
      <c r="A542" s="109">
        <v>18000</v>
      </c>
      <c r="B542" s="109" t="s">
        <v>150</v>
      </c>
      <c r="C542" s="97">
        <v>21</v>
      </c>
      <c r="D542" s="81" t="str">
        <f t="shared" si="19"/>
        <v>INDEC-GG 18000-21</v>
      </c>
      <c r="E542" s="96" t="s">
        <v>424</v>
      </c>
    </row>
    <row r="543" spans="1:5" x14ac:dyDescent="0.2">
      <c r="A543" s="109">
        <v>18000</v>
      </c>
      <c r="B543" s="109" t="s">
        <v>150</v>
      </c>
      <c r="C543" s="97">
        <v>22</v>
      </c>
      <c r="D543" s="81" t="str">
        <f t="shared" si="19"/>
        <v>INDEC-GG 18000-22</v>
      </c>
      <c r="E543" s="96" t="s">
        <v>425</v>
      </c>
    </row>
    <row r="544" spans="1:5" x14ac:dyDescent="0.2">
      <c r="A544" s="109">
        <v>88700</v>
      </c>
      <c r="B544" s="109" t="s">
        <v>150</v>
      </c>
      <c r="C544" s="97">
        <v>2</v>
      </c>
      <c r="D544" s="81" t="str">
        <f t="shared" si="19"/>
        <v>INDEC-GG 88700-2</v>
      </c>
      <c r="E544" s="96" t="s">
        <v>426</v>
      </c>
    </row>
    <row r="545" spans="1:5" x14ac:dyDescent="0.2">
      <c r="A545" s="109">
        <v>88700</v>
      </c>
      <c r="B545" s="109" t="s">
        <v>150</v>
      </c>
      <c r="C545" s="97">
        <v>31</v>
      </c>
      <c r="D545" s="81" t="str">
        <f t="shared" si="19"/>
        <v>INDEC-GG 88700-31</v>
      </c>
      <c r="E545" s="100" t="s">
        <v>427</v>
      </c>
    </row>
    <row r="546" spans="1:5" x14ac:dyDescent="0.2">
      <c r="A546" s="109"/>
      <c r="B546" s="109"/>
      <c r="C546" s="97"/>
      <c r="D546" s="81" t="str">
        <f t="shared" ref="D546" si="20">CONCATENATE(A546,B546,C546)</f>
        <v/>
      </c>
      <c r="E546" s="100" t="s">
        <v>428</v>
      </c>
    </row>
    <row r="547" spans="1:5" x14ac:dyDescent="0.2">
      <c r="A547" s="109">
        <v>88700</v>
      </c>
      <c r="B547" s="109" t="s">
        <v>150</v>
      </c>
      <c r="C547" s="97">
        <v>1</v>
      </c>
      <c r="D547" s="81" t="str">
        <f t="shared" si="19"/>
        <v>INDEC-GG 88700-1</v>
      </c>
      <c r="E547" s="100" t="s">
        <v>429</v>
      </c>
    </row>
    <row r="548" spans="1:5" x14ac:dyDescent="0.2">
      <c r="A548" s="109">
        <v>31210</v>
      </c>
      <c r="B548" s="109" t="s">
        <v>150</v>
      </c>
      <c r="C548" s="97">
        <v>11</v>
      </c>
      <c r="D548" s="81" t="str">
        <f t="shared" si="19"/>
        <v>INDEC-GG 31210-11</v>
      </c>
      <c r="E548" s="100" t="s">
        <v>430</v>
      </c>
    </row>
    <row r="549" spans="1:5" x14ac:dyDescent="0.2">
      <c r="A549" s="109">
        <v>81295</v>
      </c>
      <c r="B549" s="109" t="s">
        <v>150</v>
      </c>
      <c r="C549" s="97">
        <v>1</v>
      </c>
      <c r="D549" s="81" t="str">
        <f t="shared" si="19"/>
        <v>INDEC-GG 81295-1</v>
      </c>
      <c r="E549" s="100" t="s">
        <v>431</v>
      </c>
    </row>
    <row r="550" spans="1:5" x14ac:dyDescent="0.2">
      <c r="A550" s="109">
        <v>81297</v>
      </c>
      <c r="B550" s="109" t="s">
        <v>150</v>
      </c>
      <c r="C550" s="97">
        <v>1</v>
      </c>
      <c r="D550" s="81" t="str">
        <f t="shared" si="19"/>
        <v>INDEC-GG 81297-1</v>
      </c>
      <c r="E550" s="96" t="s">
        <v>432</v>
      </c>
    </row>
    <row r="551" spans="1:5" x14ac:dyDescent="0.2">
      <c r="A551" s="109">
        <v>51560</v>
      </c>
      <c r="B551" s="109" t="s">
        <v>150</v>
      </c>
      <c r="C551" s="97">
        <v>21</v>
      </c>
      <c r="D551" s="81" t="str">
        <f t="shared" si="19"/>
        <v>INDEC-GG 51560-21</v>
      </c>
      <c r="E551" s="100" t="s">
        <v>433</v>
      </c>
    </row>
    <row r="552" spans="1:5" x14ac:dyDescent="0.2">
      <c r="A552" s="109">
        <v>31100</v>
      </c>
      <c r="B552" s="109" t="s">
        <v>150</v>
      </c>
      <c r="C552" s="97">
        <v>11</v>
      </c>
      <c r="D552" s="81" t="str">
        <f t="shared" si="19"/>
        <v>INDEC-GG 31100-11</v>
      </c>
      <c r="E552" s="100" t="s">
        <v>434</v>
      </c>
    </row>
    <row r="553" spans="1:5" x14ac:dyDescent="0.2">
      <c r="A553" s="109">
        <v>53211</v>
      </c>
      <c r="B553" s="109" t="s">
        <v>150</v>
      </c>
      <c r="C553" s="97">
        <v>11</v>
      </c>
      <c r="D553" s="81" t="str">
        <f t="shared" si="19"/>
        <v>INDEC-GG 53211-11</v>
      </c>
      <c r="E553" s="96" t="s">
        <v>435</v>
      </c>
    </row>
    <row r="556" spans="1:5" x14ac:dyDescent="0.2">
      <c r="A556" s="79" t="s">
        <v>834</v>
      </c>
    </row>
    <row r="557" spans="1:5" x14ac:dyDescent="0.2">
      <c r="A557" s="79" t="s">
        <v>835</v>
      </c>
    </row>
    <row r="559" spans="1:5" x14ac:dyDescent="0.2">
      <c r="A559" s="83">
        <v>1</v>
      </c>
      <c r="D559" s="81" t="str">
        <f>CONCATENATE("DNV-T I - ",A559)</f>
        <v>DNV-T I - 1</v>
      </c>
      <c r="E559" s="83" t="s">
        <v>372</v>
      </c>
    </row>
    <row r="560" spans="1:5" x14ac:dyDescent="0.2">
      <c r="A560" s="83">
        <v>2</v>
      </c>
      <c r="D560" s="81" t="str">
        <f t="shared" ref="D560:D623" si="21">CONCATENATE("DNV-T I - ",A560)</f>
        <v>DNV-T I - 2</v>
      </c>
      <c r="E560" s="83" t="s">
        <v>836</v>
      </c>
    </row>
    <row r="561" spans="1:5" x14ac:dyDescent="0.2">
      <c r="A561" s="83">
        <v>3</v>
      </c>
      <c r="D561" s="81" t="str">
        <f t="shared" si="21"/>
        <v>DNV-T I - 3</v>
      </c>
      <c r="E561" s="83" t="s">
        <v>837</v>
      </c>
    </row>
    <row r="562" spans="1:5" x14ac:dyDescent="0.2">
      <c r="A562" s="83">
        <v>4</v>
      </c>
      <c r="D562" s="81" t="str">
        <f t="shared" si="21"/>
        <v>DNV-T I - 4</v>
      </c>
      <c r="E562" s="83" t="s">
        <v>838</v>
      </c>
    </row>
    <row r="563" spans="1:5" x14ac:dyDescent="0.2">
      <c r="A563" s="83">
        <v>5</v>
      </c>
      <c r="D563" s="81" t="str">
        <f t="shared" si="21"/>
        <v>DNV-T I - 5</v>
      </c>
      <c r="E563" s="83" t="s">
        <v>839</v>
      </c>
    </row>
    <row r="564" spans="1:5" x14ac:dyDescent="0.2">
      <c r="A564" s="83">
        <v>6</v>
      </c>
      <c r="D564" s="81" t="str">
        <f t="shared" si="21"/>
        <v>DNV-T I - 6</v>
      </c>
      <c r="E564" s="83" t="s">
        <v>840</v>
      </c>
    </row>
    <row r="565" spans="1:5" x14ac:dyDescent="0.2">
      <c r="A565" s="83">
        <v>7</v>
      </c>
      <c r="D565" s="81" t="str">
        <f t="shared" si="21"/>
        <v>DNV-T I - 7</v>
      </c>
      <c r="E565" s="83" t="s">
        <v>841</v>
      </c>
    </row>
    <row r="566" spans="1:5" x14ac:dyDescent="0.2">
      <c r="A566" s="83">
        <v>8</v>
      </c>
      <c r="D566" s="81" t="str">
        <f t="shared" si="21"/>
        <v>DNV-T I - 8</v>
      </c>
      <c r="E566" s="83" t="s">
        <v>842</v>
      </c>
    </row>
    <row r="567" spans="1:5" x14ac:dyDescent="0.2">
      <c r="A567" s="83">
        <v>9</v>
      </c>
      <c r="D567" s="81" t="str">
        <f t="shared" si="21"/>
        <v>DNV-T I - 9</v>
      </c>
      <c r="E567" s="83" t="s">
        <v>843</v>
      </c>
    </row>
    <row r="568" spans="1:5" x14ac:dyDescent="0.2">
      <c r="A568" s="83">
        <v>10</v>
      </c>
      <c r="D568" s="81" t="str">
        <f t="shared" si="21"/>
        <v>DNV-T I - 10</v>
      </c>
      <c r="E568" s="83" t="s">
        <v>844</v>
      </c>
    </row>
    <row r="569" spans="1:5" x14ac:dyDescent="0.2">
      <c r="A569" s="83">
        <v>11</v>
      </c>
      <c r="D569" s="81" t="str">
        <f t="shared" si="21"/>
        <v>DNV-T I - 11</v>
      </c>
      <c r="E569" s="83" t="s">
        <v>845</v>
      </c>
    </row>
    <row r="570" spans="1:5" x14ac:dyDescent="0.2">
      <c r="A570" s="83">
        <v>12</v>
      </c>
      <c r="D570" s="81" t="str">
        <f t="shared" si="21"/>
        <v>DNV-T I - 12</v>
      </c>
      <c r="E570" s="83" t="s">
        <v>846</v>
      </c>
    </row>
    <row r="571" spans="1:5" x14ac:dyDescent="0.2">
      <c r="A571" s="83">
        <v>13</v>
      </c>
      <c r="D571" s="81" t="str">
        <f t="shared" si="21"/>
        <v>DNV-T I - 13</v>
      </c>
      <c r="E571" s="83" t="s">
        <v>847</v>
      </c>
    </row>
    <row r="572" spans="1:5" x14ac:dyDescent="0.2">
      <c r="A572" s="83">
        <v>14</v>
      </c>
      <c r="D572" s="81" t="str">
        <f t="shared" si="21"/>
        <v>DNV-T I - 14</v>
      </c>
      <c r="E572" s="83" t="s">
        <v>848</v>
      </c>
    </row>
    <row r="573" spans="1:5" x14ac:dyDescent="0.2">
      <c r="A573" s="83">
        <v>15</v>
      </c>
      <c r="D573" s="81" t="str">
        <f t="shared" si="21"/>
        <v>DNV-T I - 15</v>
      </c>
      <c r="E573" s="83" t="s">
        <v>849</v>
      </c>
    </row>
    <row r="574" spans="1:5" x14ac:dyDescent="0.2">
      <c r="A574" s="83">
        <v>16</v>
      </c>
      <c r="D574" s="81" t="str">
        <f t="shared" si="21"/>
        <v>DNV-T I - 16</v>
      </c>
      <c r="E574" s="83" t="s">
        <v>850</v>
      </c>
    </row>
    <row r="575" spans="1:5" x14ac:dyDescent="0.2">
      <c r="A575" s="83">
        <v>17</v>
      </c>
      <c r="D575" s="81" t="str">
        <f t="shared" si="21"/>
        <v>DNV-T I - 17</v>
      </c>
      <c r="E575" s="83" t="s">
        <v>851</v>
      </c>
    </row>
    <row r="576" spans="1:5" x14ac:dyDescent="0.2">
      <c r="A576" s="83">
        <v>18</v>
      </c>
      <c r="D576" s="81" t="str">
        <f t="shared" si="21"/>
        <v>DNV-T I - 18</v>
      </c>
      <c r="E576" s="83" t="s">
        <v>852</v>
      </c>
    </row>
    <row r="577" spans="1:5" x14ac:dyDescent="0.2">
      <c r="A577" s="83">
        <v>19</v>
      </c>
      <c r="D577" s="81" t="str">
        <f t="shared" si="21"/>
        <v>DNV-T I - 19</v>
      </c>
      <c r="E577" s="83" t="s">
        <v>853</v>
      </c>
    </row>
    <row r="578" spans="1:5" x14ac:dyDescent="0.2">
      <c r="A578" s="83">
        <v>20</v>
      </c>
      <c r="D578" s="81" t="str">
        <f t="shared" si="21"/>
        <v>DNV-T I - 20</v>
      </c>
      <c r="E578" s="83" t="s">
        <v>854</v>
      </c>
    </row>
    <row r="579" spans="1:5" x14ac:dyDescent="0.2">
      <c r="A579" s="83">
        <v>21</v>
      </c>
      <c r="D579" s="81" t="str">
        <f t="shared" si="21"/>
        <v>DNV-T I - 21</v>
      </c>
      <c r="E579" s="83" t="s">
        <v>855</v>
      </c>
    </row>
    <row r="580" spans="1:5" x14ac:dyDescent="0.2">
      <c r="A580" s="83">
        <v>22</v>
      </c>
      <c r="D580" s="81" t="str">
        <f t="shared" si="21"/>
        <v>DNV-T I - 22</v>
      </c>
      <c r="E580" s="83" t="s">
        <v>856</v>
      </c>
    </row>
    <row r="581" spans="1:5" x14ac:dyDescent="0.2">
      <c r="A581" s="83">
        <v>23</v>
      </c>
      <c r="D581" s="81" t="str">
        <f t="shared" si="21"/>
        <v>DNV-T I - 23</v>
      </c>
      <c r="E581" s="83" t="s">
        <v>857</v>
      </c>
    </row>
    <row r="582" spans="1:5" x14ac:dyDescent="0.2">
      <c r="A582" s="83">
        <v>24</v>
      </c>
      <c r="D582" s="81" t="str">
        <f t="shared" si="21"/>
        <v>DNV-T I - 24</v>
      </c>
      <c r="E582" s="83" t="s">
        <v>858</v>
      </c>
    </row>
    <row r="583" spans="1:5" x14ac:dyDescent="0.2">
      <c r="A583" s="83">
        <v>25</v>
      </c>
      <c r="D583" s="81" t="str">
        <f t="shared" si="21"/>
        <v>DNV-T I - 25</v>
      </c>
      <c r="E583" s="83" t="s">
        <v>859</v>
      </c>
    </row>
    <row r="584" spans="1:5" x14ac:dyDescent="0.2">
      <c r="A584" s="83">
        <v>26</v>
      </c>
      <c r="D584" s="81" t="str">
        <f t="shared" si="21"/>
        <v>DNV-T I - 26</v>
      </c>
      <c r="E584" s="83" t="s">
        <v>860</v>
      </c>
    </row>
    <row r="585" spans="1:5" x14ac:dyDescent="0.2">
      <c r="A585" s="83">
        <v>27</v>
      </c>
      <c r="D585" s="81" t="str">
        <f t="shared" si="21"/>
        <v>DNV-T I - 27</v>
      </c>
      <c r="E585" s="83" t="s">
        <v>861</v>
      </c>
    </row>
    <row r="586" spans="1:5" x14ac:dyDescent="0.2">
      <c r="A586" s="83">
        <v>28</v>
      </c>
      <c r="D586" s="81" t="str">
        <f t="shared" si="21"/>
        <v>DNV-T I - 28</v>
      </c>
      <c r="E586" s="83" t="s">
        <v>862</v>
      </c>
    </row>
    <row r="587" spans="1:5" x14ac:dyDescent="0.2">
      <c r="A587" s="83">
        <v>29</v>
      </c>
      <c r="D587" s="81" t="str">
        <f t="shared" si="21"/>
        <v>DNV-T I - 29</v>
      </c>
      <c r="E587" s="83" t="s">
        <v>863</v>
      </c>
    </row>
    <row r="588" spans="1:5" x14ac:dyDescent="0.2">
      <c r="A588" s="83">
        <v>30</v>
      </c>
      <c r="D588" s="81" t="str">
        <f t="shared" si="21"/>
        <v>DNV-T I - 30</v>
      </c>
      <c r="E588" s="83" t="s">
        <v>864</v>
      </c>
    </row>
    <row r="589" spans="1:5" x14ac:dyDescent="0.2">
      <c r="A589" s="83">
        <v>31</v>
      </c>
      <c r="D589" s="81" t="str">
        <f t="shared" si="21"/>
        <v>DNV-T I - 31</v>
      </c>
      <c r="E589" s="83" t="s">
        <v>865</v>
      </c>
    </row>
    <row r="590" spans="1:5" x14ac:dyDescent="0.2">
      <c r="A590" s="83">
        <v>32</v>
      </c>
      <c r="D590" s="81" t="str">
        <f t="shared" si="21"/>
        <v>DNV-T I - 32</v>
      </c>
      <c r="E590" s="83" t="s">
        <v>866</v>
      </c>
    </row>
    <row r="591" spans="1:5" x14ac:dyDescent="0.2">
      <c r="A591" s="83">
        <v>33</v>
      </c>
      <c r="D591" s="81" t="str">
        <f t="shared" si="21"/>
        <v>DNV-T I - 33</v>
      </c>
      <c r="E591" s="83" t="s">
        <v>867</v>
      </c>
    </row>
    <row r="592" spans="1:5" x14ac:dyDescent="0.2">
      <c r="A592" s="83">
        <v>34</v>
      </c>
      <c r="D592" s="81" t="str">
        <f t="shared" si="21"/>
        <v>DNV-T I - 34</v>
      </c>
      <c r="E592" s="83" t="s">
        <v>868</v>
      </c>
    </row>
    <row r="593" spans="1:5" x14ac:dyDescent="0.2">
      <c r="A593" s="83">
        <v>35</v>
      </c>
      <c r="D593" s="81" t="str">
        <f t="shared" si="21"/>
        <v>DNV-T I - 35</v>
      </c>
      <c r="E593" s="83" t="s">
        <v>869</v>
      </c>
    </row>
    <row r="594" spans="1:5" x14ac:dyDescent="0.2">
      <c r="A594" s="83">
        <v>36</v>
      </c>
      <c r="D594" s="81" t="str">
        <f t="shared" si="21"/>
        <v>DNV-T I - 36</v>
      </c>
      <c r="E594" s="83" t="s">
        <v>870</v>
      </c>
    </row>
    <row r="595" spans="1:5" x14ac:dyDescent="0.2">
      <c r="A595" s="83">
        <v>37</v>
      </c>
      <c r="D595" s="81" t="str">
        <f t="shared" si="21"/>
        <v>DNV-T I - 37</v>
      </c>
      <c r="E595" s="83" t="s">
        <v>871</v>
      </c>
    </row>
    <row r="596" spans="1:5" x14ac:dyDescent="0.2">
      <c r="A596" s="83">
        <v>38</v>
      </c>
      <c r="D596" s="81" t="str">
        <f t="shared" si="21"/>
        <v>DNV-T I - 38</v>
      </c>
      <c r="E596" s="83" t="s">
        <v>872</v>
      </c>
    </row>
    <row r="597" spans="1:5" x14ac:dyDescent="0.2">
      <c r="A597" s="83">
        <v>39</v>
      </c>
      <c r="D597" s="81" t="str">
        <f t="shared" si="21"/>
        <v>DNV-T I - 39</v>
      </c>
      <c r="E597" s="83" t="s">
        <v>873</v>
      </c>
    </row>
    <row r="598" spans="1:5" x14ac:dyDescent="0.2">
      <c r="A598" s="83">
        <v>40</v>
      </c>
      <c r="D598" s="81" t="str">
        <f t="shared" si="21"/>
        <v>DNV-T I - 40</v>
      </c>
      <c r="E598" s="83" t="s">
        <v>874</v>
      </c>
    </row>
    <row r="599" spans="1:5" x14ac:dyDescent="0.2">
      <c r="A599" s="83">
        <v>41</v>
      </c>
      <c r="D599" s="81" t="str">
        <f t="shared" si="21"/>
        <v>DNV-T I - 41</v>
      </c>
      <c r="E599" s="83" t="s">
        <v>875</v>
      </c>
    </row>
    <row r="600" spans="1:5" x14ac:dyDescent="0.2">
      <c r="A600" s="83">
        <v>42</v>
      </c>
      <c r="D600" s="81" t="str">
        <f t="shared" si="21"/>
        <v>DNV-T I - 42</v>
      </c>
      <c r="E600" s="83" t="s">
        <v>876</v>
      </c>
    </row>
    <row r="601" spans="1:5" x14ac:dyDescent="0.2">
      <c r="A601" s="83">
        <v>43</v>
      </c>
      <c r="D601" s="81" t="str">
        <f t="shared" si="21"/>
        <v>DNV-T I - 43</v>
      </c>
      <c r="E601" s="83" t="s">
        <v>877</v>
      </c>
    </row>
    <row r="602" spans="1:5" x14ac:dyDescent="0.2">
      <c r="A602" s="83">
        <v>44</v>
      </c>
      <c r="D602" s="81" t="str">
        <f t="shared" si="21"/>
        <v>DNV-T I - 44</v>
      </c>
      <c r="E602" s="83" t="s">
        <v>878</v>
      </c>
    </row>
    <row r="603" spans="1:5" x14ac:dyDescent="0.2">
      <c r="A603" s="83">
        <v>45</v>
      </c>
      <c r="D603" s="81" t="str">
        <f t="shared" si="21"/>
        <v>DNV-T I - 45</v>
      </c>
      <c r="E603" s="83" t="s">
        <v>879</v>
      </c>
    </row>
    <row r="604" spans="1:5" x14ac:dyDescent="0.2">
      <c r="A604" s="83">
        <v>46</v>
      </c>
      <c r="D604" s="81" t="str">
        <f t="shared" si="21"/>
        <v>DNV-T I - 46</v>
      </c>
      <c r="E604" s="83" t="s">
        <v>880</v>
      </c>
    </row>
    <row r="605" spans="1:5" x14ac:dyDescent="0.2">
      <c r="A605" s="83">
        <v>47</v>
      </c>
      <c r="D605" s="81" t="str">
        <f t="shared" si="21"/>
        <v>DNV-T I - 47</v>
      </c>
      <c r="E605" s="83" t="s">
        <v>881</v>
      </c>
    </row>
    <row r="606" spans="1:5" x14ac:dyDescent="0.2">
      <c r="A606" s="83">
        <v>48</v>
      </c>
      <c r="D606" s="81" t="str">
        <f t="shared" si="21"/>
        <v>DNV-T I - 48</v>
      </c>
      <c r="E606" s="83" t="s">
        <v>882</v>
      </c>
    </row>
    <row r="607" spans="1:5" x14ac:dyDescent="0.2">
      <c r="A607" s="83">
        <v>49</v>
      </c>
      <c r="D607" s="81" t="str">
        <f t="shared" si="21"/>
        <v>DNV-T I - 49</v>
      </c>
      <c r="E607" s="83" t="s">
        <v>883</v>
      </c>
    </row>
    <row r="608" spans="1:5" x14ac:dyDescent="0.2">
      <c r="A608" s="83">
        <v>50</v>
      </c>
      <c r="D608" s="81" t="str">
        <f t="shared" si="21"/>
        <v>DNV-T I - 50</v>
      </c>
      <c r="E608" s="83" t="s">
        <v>884</v>
      </c>
    </row>
    <row r="609" spans="1:5" x14ac:dyDescent="0.2">
      <c r="A609" s="83">
        <v>51</v>
      </c>
      <c r="D609" s="81" t="str">
        <f t="shared" si="21"/>
        <v>DNV-T I - 51</v>
      </c>
      <c r="E609" s="83" t="s">
        <v>885</v>
      </c>
    </row>
    <row r="610" spans="1:5" x14ac:dyDescent="0.2">
      <c r="A610" s="83">
        <v>52</v>
      </c>
      <c r="D610" s="81" t="str">
        <f t="shared" si="21"/>
        <v>DNV-T I - 52</v>
      </c>
      <c r="E610" s="83" t="s">
        <v>886</v>
      </c>
    </row>
    <row r="611" spans="1:5" x14ac:dyDescent="0.2">
      <c r="A611" s="83">
        <v>53</v>
      </c>
      <c r="D611" s="81" t="str">
        <f t="shared" si="21"/>
        <v>DNV-T I - 53</v>
      </c>
      <c r="E611" s="83" t="s">
        <v>887</v>
      </c>
    </row>
    <row r="612" spans="1:5" x14ac:dyDescent="0.2">
      <c r="A612" s="83">
        <v>54</v>
      </c>
      <c r="D612" s="81" t="str">
        <f t="shared" si="21"/>
        <v>DNV-T I - 54</v>
      </c>
      <c r="E612" s="83" t="s">
        <v>888</v>
      </c>
    </row>
    <row r="613" spans="1:5" x14ac:dyDescent="0.2">
      <c r="A613" s="83">
        <v>55</v>
      </c>
      <c r="D613" s="81" t="str">
        <f t="shared" si="21"/>
        <v>DNV-T I - 55</v>
      </c>
      <c r="E613" s="83" t="s">
        <v>889</v>
      </c>
    </row>
    <row r="614" spans="1:5" x14ac:dyDescent="0.2">
      <c r="A614" s="83">
        <v>56</v>
      </c>
      <c r="D614" s="81" t="str">
        <f t="shared" si="21"/>
        <v>DNV-T I - 56</v>
      </c>
      <c r="E614" s="83" t="s">
        <v>890</v>
      </c>
    </row>
    <row r="615" spans="1:5" x14ac:dyDescent="0.2">
      <c r="A615" s="83">
        <v>57</v>
      </c>
      <c r="D615" s="81" t="str">
        <f t="shared" si="21"/>
        <v>DNV-T I - 57</v>
      </c>
      <c r="E615" s="83" t="s">
        <v>891</v>
      </c>
    </row>
    <row r="616" spans="1:5" x14ac:dyDescent="0.2">
      <c r="A616" s="83">
        <v>58</v>
      </c>
      <c r="D616" s="81" t="str">
        <f t="shared" si="21"/>
        <v>DNV-T I - 58</v>
      </c>
      <c r="E616" s="83" t="s">
        <v>892</v>
      </c>
    </row>
    <row r="617" spans="1:5" x14ac:dyDescent="0.2">
      <c r="A617" s="83">
        <v>59</v>
      </c>
      <c r="D617" s="81" t="str">
        <f t="shared" si="21"/>
        <v>DNV-T I - 59</v>
      </c>
      <c r="E617" s="83" t="s">
        <v>893</v>
      </c>
    </row>
    <row r="618" spans="1:5" x14ac:dyDescent="0.2">
      <c r="A618" s="83">
        <v>60</v>
      </c>
      <c r="D618" s="81" t="str">
        <f t="shared" si="21"/>
        <v>DNV-T I - 60</v>
      </c>
      <c r="E618" s="83" t="s">
        <v>894</v>
      </c>
    </row>
    <row r="619" spans="1:5" x14ac:dyDescent="0.2">
      <c r="A619" s="83">
        <v>61</v>
      </c>
      <c r="D619" s="81" t="str">
        <f t="shared" si="21"/>
        <v>DNV-T I - 61</v>
      </c>
      <c r="E619" s="83" t="s">
        <v>895</v>
      </c>
    </row>
    <row r="620" spans="1:5" x14ac:dyDescent="0.2">
      <c r="A620" s="83">
        <v>62</v>
      </c>
      <c r="D620" s="81" t="str">
        <f t="shared" si="21"/>
        <v>DNV-T I - 62</v>
      </c>
      <c r="E620" s="83" t="s">
        <v>896</v>
      </c>
    </row>
    <row r="621" spans="1:5" x14ac:dyDescent="0.2">
      <c r="A621" s="83">
        <v>63</v>
      </c>
      <c r="D621" s="81" t="str">
        <f t="shared" si="21"/>
        <v>DNV-T I - 63</v>
      </c>
      <c r="E621" s="83" t="s">
        <v>897</v>
      </c>
    </row>
    <row r="622" spans="1:5" x14ac:dyDescent="0.2">
      <c r="A622" s="83">
        <v>64</v>
      </c>
      <c r="D622" s="81" t="str">
        <f t="shared" si="21"/>
        <v>DNV-T I - 64</v>
      </c>
      <c r="E622" s="83" t="s">
        <v>898</v>
      </c>
    </row>
    <row r="623" spans="1:5" x14ac:dyDescent="0.2">
      <c r="A623" s="83">
        <v>65</v>
      </c>
      <c r="D623" s="81" t="str">
        <f t="shared" si="21"/>
        <v>DNV-T I - 65</v>
      </c>
      <c r="E623" s="83" t="s">
        <v>899</v>
      </c>
    </row>
    <row r="624" spans="1:5" x14ac:dyDescent="0.2">
      <c r="A624" s="83">
        <v>66</v>
      </c>
      <c r="D624" s="81" t="str">
        <f t="shared" ref="D624:D679" si="22">CONCATENATE("DNV-T I - ",A624)</f>
        <v>DNV-T I - 66</v>
      </c>
      <c r="E624" s="83" t="s">
        <v>900</v>
      </c>
    </row>
    <row r="625" spans="1:5" x14ac:dyDescent="0.2">
      <c r="A625" s="83">
        <v>67</v>
      </c>
      <c r="D625" s="81" t="str">
        <f t="shared" si="22"/>
        <v>DNV-T I - 67</v>
      </c>
      <c r="E625" s="83" t="s">
        <v>901</v>
      </c>
    </row>
    <row r="626" spans="1:5" x14ac:dyDescent="0.2">
      <c r="A626" s="83">
        <v>68</v>
      </c>
      <c r="D626" s="81" t="str">
        <f t="shared" si="22"/>
        <v>DNV-T I - 68</v>
      </c>
      <c r="E626" s="83" t="s">
        <v>902</v>
      </c>
    </row>
    <row r="627" spans="1:5" x14ac:dyDescent="0.2">
      <c r="A627" s="83">
        <v>69</v>
      </c>
      <c r="D627" s="81" t="str">
        <f t="shared" si="22"/>
        <v>DNV-T I - 69</v>
      </c>
      <c r="E627" s="83" t="s">
        <v>903</v>
      </c>
    </row>
    <row r="628" spans="1:5" x14ac:dyDescent="0.2">
      <c r="A628" s="83">
        <v>70</v>
      </c>
      <c r="D628" s="81" t="str">
        <f t="shared" si="22"/>
        <v>DNV-T I - 70</v>
      </c>
      <c r="E628" s="83" t="s">
        <v>904</v>
      </c>
    </row>
    <row r="629" spans="1:5" x14ac:dyDescent="0.2">
      <c r="A629" s="83">
        <v>71</v>
      </c>
      <c r="D629" s="81" t="str">
        <f t="shared" si="22"/>
        <v>DNV-T I - 71</v>
      </c>
      <c r="E629" s="83" t="s">
        <v>905</v>
      </c>
    </row>
    <row r="630" spans="1:5" x14ac:dyDescent="0.2">
      <c r="A630" s="83">
        <v>72</v>
      </c>
      <c r="D630" s="81" t="str">
        <f t="shared" si="22"/>
        <v>DNV-T I - 72</v>
      </c>
      <c r="E630" s="83" t="s">
        <v>906</v>
      </c>
    </row>
    <row r="631" spans="1:5" x14ac:dyDescent="0.2">
      <c r="A631" s="83">
        <v>73</v>
      </c>
      <c r="D631" s="81" t="str">
        <f t="shared" si="22"/>
        <v>DNV-T I - 73</v>
      </c>
      <c r="E631" s="83" t="s">
        <v>907</v>
      </c>
    </row>
    <row r="632" spans="1:5" x14ac:dyDescent="0.2">
      <c r="A632" s="83">
        <v>74</v>
      </c>
      <c r="D632" s="81" t="str">
        <f t="shared" si="22"/>
        <v>DNV-T I - 74</v>
      </c>
      <c r="E632" s="83" t="s">
        <v>908</v>
      </c>
    </row>
    <row r="633" spans="1:5" x14ac:dyDescent="0.2">
      <c r="A633" s="83">
        <v>75</v>
      </c>
      <c r="D633" s="81" t="str">
        <f t="shared" si="22"/>
        <v>DNV-T I - 75</v>
      </c>
      <c r="E633" s="83" t="s">
        <v>909</v>
      </c>
    </row>
    <row r="634" spans="1:5" ht="11.25" customHeight="1" x14ac:dyDescent="0.2">
      <c r="A634" s="83">
        <v>76</v>
      </c>
      <c r="D634" s="81" t="str">
        <f t="shared" si="22"/>
        <v>DNV-T I - 76</v>
      </c>
      <c r="E634" s="83" t="s">
        <v>910</v>
      </c>
    </row>
    <row r="635" spans="1:5" ht="11.25" customHeight="1" x14ac:dyDescent="0.2">
      <c r="D635" s="81" t="str">
        <f t="shared" si="22"/>
        <v xml:space="preserve">DNV-T I - </v>
      </c>
    </row>
    <row r="636" spans="1:5" x14ac:dyDescent="0.2">
      <c r="A636" s="83">
        <v>77</v>
      </c>
      <c r="D636" s="81" t="str">
        <f t="shared" si="22"/>
        <v>DNV-T I - 77</v>
      </c>
      <c r="E636" s="83" t="s">
        <v>911</v>
      </c>
    </row>
    <row r="637" spans="1:5" x14ac:dyDescent="0.2">
      <c r="A637" s="83">
        <v>78</v>
      </c>
      <c r="D637" s="81" t="str">
        <f t="shared" si="22"/>
        <v>DNV-T I - 78</v>
      </c>
      <c r="E637" s="83" t="s">
        <v>912</v>
      </c>
    </row>
    <row r="638" spans="1:5" x14ac:dyDescent="0.2">
      <c r="A638" s="83">
        <v>79</v>
      </c>
      <c r="D638" s="81" t="str">
        <f t="shared" si="22"/>
        <v>DNV-T I - 79</v>
      </c>
      <c r="E638" s="83" t="s">
        <v>913</v>
      </c>
    </row>
    <row r="639" spans="1:5" x14ac:dyDescent="0.2">
      <c r="A639" s="83">
        <v>80</v>
      </c>
      <c r="D639" s="81" t="str">
        <f t="shared" si="22"/>
        <v>DNV-T I - 80</v>
      </c>
      <c r="E639" s="83" t="s">
        <v>914</v>
      </c>
    </row>
    <row r="640" spans="1:5" x14ac:dyDescent="0.2">
      <c r="A640" s="83">
        <v>81</v>
      </c>
      <c r="D640" s="81" t="str">
        <f t="shared" si="22"/>
        <v>DNV-T I - 81</v>
      </c>
      <c r="E640" s="83" t="s">
        <v>915</v>
      </c>
    </row>
    <row r="641" spans="1:5" x14ac:dyDescent="0.2">
      <c r="A641" s="83">
        <v>82</v>
      </c>
      <c r="D641" s="81" t="str">
        <f t="shared" si="22"/>
        <v>DNV-T I - 82</v>
      </c>
      <c r="E641" s="83" t="s">
        <v>916</v>
      </c>
    </row>
    <row r="642" spans="1:5" x14ac:dyDescent="0.2">
      <c r="A642" s="83">
        <v>83</v>
      </c>
      <c r="D642" s="81" t="str">
        <f t="shared" si="22"/>
        <v>DNV-T I - 83</v>
      </c>
      <c r="E642" s="83" t="s">
        <v>917</v>
      </c>
    </row>
    <row r="643" spans="1:5" ht="11.25" customHeight="1" x14ac:dyDescent="0.2">
      <c r="A643" s="83">
        <v>84</v>
      </c>
      <c r="D643" s="81" t="str">
        <f t="shared" si="22"/>
        <v>DNV-T I - 84</v>
      </c>
      <c r="E643" s="83" t="s">
        <v>918</v>
      </c>
    </row>
    <row r="644" spans="1:5" ht="11.25" customHeight="1" x14ac:dyDescent="0.2">
      <c r="D644" s="81" t="str">
        <f t="shared" si="22"/>
        <v xml:space="preserve">DNV-T I - </v>
      </c>
    </row>
    <row r="645" spans="1:5" ht="11.25" customHeight="1" x14ac:dyDescent="0.2">
      <c r="A645" s="83">
        <v>85</v>
      </c>
      <c r="D645" s="81" t="str">
        <f t="shared" si="22"/>
        <v>DNV-T I - 85</v>
      </c>
      <c r="E645" s="83" t="s">
        <v>919</v>
      </c>
    </row>
    <row r="646" spans="1:5" ht="11.25" customHeight="1" x14ac:dyDescent="0.2">
      <c r="D646" s="81" t="str">
        <f t="shared" si="22"/>
        <v xml:space="preserve">DNV-T I - </v>
      </c>
    </row>
    <row r="647" spans="1:5" x14ac:dyDescent="0.2">
      <c r="A647" s="83">
        <v>86</v>
      </c>
      <c r="D647" s="81" t="str">
        <f t="shared" si="22"/>
        <v>DNV-T I - 86</v>
      </c>
      <c r="E647" s="83" t="s">
        <v>920</v>
      </c>
    </row>
    <row r="648" spans="1:5" x14ac:dyDescent="0.2">
      <c r="A648" s="83" t="s">
        <v>921</v>
      </c>
      <c r="D648" s="81" t="str">
        <f t="shared" si="22"/>
        <v>DNV-T I - 86.1</v>
      </c>
      <c r="E648" s="83" t="s">
        <v>922</v>
      </c>
    </row>
    <row r="649" spans="1:5" x14ac:dyDescent="0.2">
      <c r="A649" s="83" t="s">
        <v>923</v>
      </c>
      <c r="D649" s="81" t="str">
        <f t="shared" si="22"/>
        <v>DNV-T I - 86.1.1</v>
      </c>
      <c r="E649" s="83" t="s">
        <v>924</v>
      </c>
    </row>
    <row r="650" spans="1:5" x14ac:dyDescent="0.2">
      <c r="A650" s="83" t="s">
        <v>925</v>
      </c>
      <c r="D650" s="81" t="str">
        <f t="shared" si="22"/>
        <v>DNV-T I - 86.1.2</v>
      </c>
      <c r="E650" s="83" t="s">
        <v>926</v>
      </c>
    </row>
    <row r="651" spans="1:5" x14ac:dyDescent="0.2">
      <c r="A651" s="83" t="s">
        <v>927</v>
      </c>
      <c r="D651" s="81" t="str">
        <f t="shared" si="22"/>
        <v>DNV-T I - 86.1.3</v>
      </c>
      <c r="E651" s="83" t="s">
        <v>928</v>
      </c>
    </row>
    <row r="652" spans="1:5" x14ac:dyDescent="0.2">
      <c r="A652" s="83" t="s">
        <v>929</v>
      </c>
      <c r="D652" s="81" t="str">
        <f t="shared" si="22"/>
        <v>DNV-T I - 86.1.4</v>
      </c>
      <c r="E652" s="83" t="s">
        <v>930</v>
      </c>
    </row>
    <row r="653" spans="1:5" x14ac:dyDescent="0.2">
      <c r="A653" s="83" t="s">
        <v>931</v>
      </c>
      <c r="D653" s="81" t="str">
        <f t="shared" si="22"/>
        <v>DNV-T I - 86.1.5</v>
      </c>
      <c r="E653" s="83" t="s">
        <v>932</v>
      </c>
    </row>
    <row r="654" spans="1:5" x14ac:dyDescent="0.2">
      <c r="A654" s="83" t="s">
        <v>933</v>
      </c>
      <c r="D654" s="81" t="str">
        <f t="shared" si="22"/>
        <v>DNV-T I - 86.2</v>
      </c>
      <c r="E654" s="83" t="s">
        <v>934</v>
      </c>
    </row>
    <row r="655" spans="1:5" x14ac:dyDescent="0.2">
      <c r="A655" s="83" t="s">
        <v>935</v>
      </c>
      <c r="D655" s="81" t="str">
        <f t="shared" si="22"/>
        <v>DNV-T I - 86.2.1</v>
      </c>
      <c r="E655" s="83" t="s">
        <v>924</v>
      </c>
    </row>
    <row r="656" spans="1:5" x14ac:dyDescent="0.2">
      <c r="A656" s="83" t="s">
        <v>936</v>
      </c>
      <c r="D656" s="81" t="str">
        <f t="shared" si="22"/>
        <v>DNV-T I - 86.2.2</v>
      </c>
      <c r="E656" s="83" t="s">
        <v>937</v>
      </c>
    </row>
    <row r="657" spans="1:5" x14ac:dyDescent="0.2">
      <c r="A657" s="83" t="s">
        <v>938</v>
      </c>
      <c r="D657" s="81" t="str">
        <f t="shared" si="22"/>
        <v>DNV-T I - 86.2.3</v>
      </c>
      <c r="E657" s="83" t="s">
        <v>926</v>
      </c>
    </row>
    <row r="658" spans="1:5" x14ac:dyDescent="0.2">
      <c r="A658" s="83" t="s">
        <v>939</v>
      </c>
      <c r="D658" s="81" t="str">
        <f t="shared" si="22"/>
        <v>DNV-T I - 86.2.4</v>
      </c>
      <c r="E658" s="83" t="s">
        <v>928</v>
      </c>
    </row>
    <row r="659" spans="1:5" x14ac:dyDescent="0.2">
      <c r="A659" s="83" t="s">
        <v>940</v>
      </c>
      <c r="D659" s="81" t="str">
        <f t="shared" si="22"/>
        <v>DNV-T I - 86.2.5</v>
      </c>
      <c r="E659" s="83" t="s">
        <v>930</v>
      </c>
    </row>
    <row r="660" spans="1:5" x14ac:dyDescent="0.2">
      <c r="A660" s="83" t="s">
        <v>941</v>
      </c>
      <c r="D660" s="81" t="str">
        <f t="shared" si="22"/>
        <v>DNV-T I - 86.2.6</v>
      </c>
      <c r="E660" s="83" t="s">
        <v>932</v>
      </c>
    </row>
    <row r="661" spans="1:5" x14ac:dyDescent="0.2">
      <c r="A661" s="83">
        <v>87</v>
      </c>
      <c r="D661" s="81" t="str">
        <f t="shared" si="22"/>
        <v>DNV-T I - 87</v>
      </c>
      <c r="E661" s="83" t="s">
        <v>942</v>
      </c>
    </row>
    <row r="662" spans="1:5" x14ac:dyDescent="0.2">
      <c r="A662" s="83">
        <v>88</v>
      </c>
      <c r="D662" s="81" t="str">
        <f t="shared" si="22"/>
        <v>DNV-T I - 88</v>
      </c>
      <c r="E662" s="83" t="s">
        <v>943</v>
      </c>
    </row>
    <row r="663" spans="1:5" x14ac:dyDescent="0.2">
      <c r="A663" s="83">
        <v>89</v>
      </c>
      <c r="D663" s="81" t="str">
        <f t="shared" si="22"/>
        <v>DNV-T I - 89</v>
      </c>
      <c r="E663" s="83" t="s">
        <v>944</v>
      </c>
    </row>
    <row r="664" spans="1:5" x14ac:dyDescent="0.2">
      <c r="A664" s="83">
        <v>90</v>
      </c>
      <c r="D664" s="81" t="str">
        <f t="shared" si="22"/>
        <v>DNV-T I - 90</v>
      </c>
      <c r="E664" s="83" t="s">
        <v>945</v>
      </c>
    </row>
    <row r="665" spans="1:5" x14ac:dyDescent="0.2">
      <c r="A665" s="83">
        <v>91</v>
      </c>
      <c r="D665" s="81" t="str">
        <f t="shared" si="22"/>
        <v>DNV-T I - 91</v>
      </c>
      <c r="E665" s="83" t="s">
        <v>946</v>
      </c>
    </row>
    <row r="666" spans="1:5" x14ac:dyDescent="0.2">
      <c r="A666" s="83">
        <v>92</v>
      </c>
      <c r="D666" s="81" t="str">
        <f t="shared" si="22"/>
        <v>DNV-T I - 92</v>
      </c>
      <c r="E666" s="83" t="s">
        <v>947</v>
      </c>
    </row>
    <row r="667" spans="1:5" x14ac:dyDescent="0.2">
      <c r="A667" s="83">
        <v>93</v>
      </c>
      <c r="D667" s="81" t="str">
        <f t="shared" si="22"/>
        <v>DNV-T I - 93</v>
      </c>
      <c r="E667" s="83" t="s">
        <v>948</v>
      </c>
    </row>
    <row r="668" spans="1:5" x14ac:dyDescent="0.2">
      <c r="A668" s="83">
        <v>94</v>
      </c>
      <c r="D668" s="81" t="str">
        <f t="shared" si="22"/>
        <v>DNV-T I - 94</v>
      </c>
      <c r="E668" s="83" t="s">
        <v>949</v>
      </c>
    </row>
    <row r="669" spans="1:5" x14ac:dyDescent="0.2">
      <c r="A669" s="83">
        <v>95</v>
      </c>
      <c r="D669" s="81" t="str">
        <f t="shared" si="22"/>
        <v>DNV-T I - 95</v>
      </c>
      <c r="E669" s="83" t="s">
        <v>950</v>
      </c>
    </row>
    <row r="670" spans="1:5" x14ac:dyDescent="0.2">
      <c r="A670" s="83">
        <v>96</v>
      </c>
      <c r="D670" s="81" t="str">
        <f t="shared" si="22"/>
        <v>DNV-T I - 96</v>
      </c>
      <c r="E670" s="83" t="s">
        <v>951</v>
      </c>
    </row>
    <row r="671" spans="1:5" x14ac:dyDescent="0.2">
      <c r="A671" s="83">
        <v>97</v>
      </c>
      <c r="D671" s="81" t="str">
        <f t="shared" si="22"/>
        <v>DNV-T I - 97</v>
      </c>
      <c r="E671" s="83" t="s">
        <v>952</v>
      </c>
    </row>
    <row r="672" spans="1:5" x14ac:dyDescent="0.2">
      <c r="A672" s="83">
        <v>98</v>
      </c>
      <c r="D672" s="81" t="str">
        <f t="shared" si="22"/>
        <v>DNV-T I - 98</v>
      </c>
      <c r="E672" s="83" t="s">
        <v>953</v>
      </c>
    </row>
    <row r="673" spans="1:7" x14ac:dyDescent="0.2">
      <c r="A673" s="83">
        <v>99</v>
      </c>
      <c r="D673" s="81" t="str">
        <f t="shared" si="22"/>
        <v>DNV-T I - 99</v>
      </c>
      <c r="E673" s="83" t="s">
        <v>954</v>
      </c>
    </row>
    <row r="674" spans="1:7" x14ac:dyDescent="0.2">
      <c r="A674" s="83">
        <v>100</v>
      </c>
      <c r="D674" s="81" t="str">
        <f t="shared" si="22"/>
        <v>DNV-T I - 100</v>
      </c>
      <c r="E674" s="83" t="s">
        <v>955</v>
      </c>
    </row>
    <row r="675" spans="1:7" x14ac:dyDescent="0.2">
      <c r="A675" s="83">
        <v>101</v>
      </c>
      <c r="D675" s="81" t="str">
        <f t="shared" si="22"/>
        <v>DNV-T I - 101</v>
      </c>
      <c r="E675" s="83" t="s">
        <v>956</v>
      </c>
    </row>
    <row r="676" spans="1:7" x14ac:dyDescent="0.2">
      <c r="A676" s="83">
        <v>102</v>
      </c>
      <c r="D676" s="81" t="str">
        <f t="shared" si="22"/>
        <v>DNV-T I - 102</v>
      </c>
      <c r="E676" s="83" t="s">
        <v>957</v>
      </c>
    </row>
    <row r="677" spans="1:7" x14ac:dyDescent="0.2">
      <c r="A677" s="83">
        <v>103</v>
      </c>
      <c r="D677" s="81" t="str">
        <f t="shared" si="22"/>
        <v>DNV-T I - 103</v>
      </c>
      <c r="E677" s="83" t="s">
        <v>958</v>
      </c>
    </row>
    <row r="678" spans="1:7" x14ac:dyDescent="0.2">
      <c r="A678" s="83">
        <v>104</v>
      </c>
      <c r="D678" s="81" t="str">
        <f t="shared" si="22"/>
        <v>DNV-T I - 104</v>
      </c>
      <c r="E678" s="83" t="s">
        <v>959</v>
      </c>
    </row>
    <row r="679" spans="1:7" x14ac:dyDescent="0.2">
      <c r="A679" s="83">
        <v>105</v>
      </c>
      <c r="D679" s="81" t="str">
        <f t="shared" si="22"/>
        <v>DNV-T I - 105</v>
      </c>
      <c r="E679" s="83" t="s">
        <v>960</v>
      </c>
    </row>
    <row r="681" spans="1:7" ht="12.75" x14ac:dyDescent="0.2">
      <c r="A681" s="79" t="s">
        <v>961</v>
      </c>
      <c r="B681" s="79"/>
      <c r="C681" s="127"/>
      <c r="D681" s="128"/>
      <c r="E681" s="128"/>
      <c r="F681" s="128"/>
      <c r="G681" s="128"/>
    </row>
    <row r="682" spans="1:7" x14ac:dyDescent="0.2">
      <c r="D682" s="81" t="str">
        <f>CONCATENATE("DNV-TRC - ",E682)</f>
        <v>DNV-TRC - 1</v>
      </c>
      <c r="E682" s="129">
        <v>1</v>
      </c>
    </row>
    <row r="683" spans="1:7" x14ac:dyDescent="0.2">
      <c r="D683" s="81" t="str">
        <f t="shared" ref="D683:D716" si="23">CONCATENATE("DNV-TRC - ",E683)</f>
        <v>DNV-TRC - 1,5</v>
      </c>
      <c r="E683" s="129">
        <v>1.5</v>
      </c>
    </row>
    <row r="684" spans="1:7" x14ac:dyDescent="0.2">
      <c r="D684" s="81" t="str">
        <f t="shared" si="23"/>
        <v>DNV-TRC - 2</v>
      </c>
      <c r="E684" s="129">
        <v>2</v>
      </c>
    </row>
    <row r="685" spans="1:7" x14ac:dyDescent="0.2">
      <c r="D685" s="81" t="str">
        <f t="shared" si="23"/>
        <v>DNV-TRC - 2,5</v>
      </c>
      <c r="E685" s="129">
        <v>2.5</v>
      </c>
    </row>
    <row r="686" spans="1:7" x14ac:dyDescent="0.2">
      <c r="D686" s="81" t="str">
        <f t="shared" si="23"/>
        <v>DNV-TRC - 3</v>
      </c>
      <c r="E686" s="129">
        <v>3</v>
      </c>
    </row>
    <row r="687" spans="1:7" x14ac:dyDescent="0.2">
      <c r="D687" s="81" t="str">
        <f t="shared" si="23"/>
        <v>DNV-TRC - 3,5</v>
      </c>
      <c r="E687" s="129">
        <v>3.5</v>
      </c>
    </row>
    <row r="688" spans="1:7" x14ac:dyDescent="0.2">
      <c r="D688" s="81" t="str">
        <f t="shared" si="23"/>
        <v>DNV-TRC - 4</v>
      </c>
      <c r="E688" s="129">
        <v>4</v>
      </c>
    </row>
    <row r="689" spans="4:5" x14ac:dyDescent="0.2">
      <c r="D689" s="81" t="str">
        <f t="shared" si="23"/>
        <v>DNV-TRC - 4,5</v>
      </c>
      <c r="E689" s="129">
        <v>4.5</v>
      </c>
    </row>
    <row r="690" spans="4:5" x14ac:dyDescent="0.2">
      <c r="D690" s="81" t="str">
        <f t="shared" si="23"/>
        <v>DNV-TRC - 5</v>
      </c>
      <c r="E690" s="129">
        <v>5</v>
      </c>
    </row>
    <row r="691" spans="4:5" x14ac:dyDescent="0.2">
      <c r="D691" s="81" t="str">
        <f t="shared" si="23"/>
        <v>DNV-TRC - 6</v>
      </c>
      <c r="E691" s="129">
        <v>6</v>
      </c>
    </row>
    <row r="692" spans="4:5" x14ac:dyDescent="0.2">
      <c r="D692" s="81" t="str">
        <f t="shared" si="23"/>
        <v>DNV-TRC - 7</v>
      </c>
      <c r="E692" s="129">
        <v>7</v>
      </c>
    </row>
    <row r="693" spans="4:5" x14ac:dyDescent="0.2">
      <c r="D693" s="81" t="str">
        <f t="shared" si="23"/>
        <v>DNV-TRC - 8</v>
      </c>
      <c r="E693" s="129">
        <v>8</v>
      </c>
    </row>
    <row r="694" spans="4:5" x14ac:dyDescent="0.2">
      <c r="D694" s="81" t="str">
        <f t="shared" si="23"/>
        <v>DNV-TRC - 9</v>
      </c>
      <c r="E694" s="129">
        <v>9</v>
      </c>
    </row>
    <row r="695" spans="4:5" x14ac:dyDescent="0.2">
      <c r="D695" s="81" t="str">
        <f t="shared" si="23"/>
        <v>DNV-TRC - 10</v>
      </c>
      <c r="E695" s="129">
        <v>10</v>
      </c>
    </row>
    <row r="696" spans="4:5" x14ac:dyDescent="0.2">
      <c r="D696" s="81" t="str">
        <f t="shared" si="23"/>
        <v>DNV-TRC - 12</v>
      </c>
      <c r="E696" s="129">
        <v>12</v>
      </c>
    </row>
    <row r="697" spans="4:5" x14ac:dyDescent="0.2">
      <c r="D697" s="81" t="str">
        <f t="shared" si="23"/>
        <v>DNV-TRC - 15</v>
      </c>
      <c r="E697" s="129">
        <v>15</v>
      </c>
    </row>
    <row r="698" spans="4:5" x14ac:dyDescent="0.2">
      <c r="D698" s="81" t="str">
        <f t="shared" si="23"/>
        <v>DNV-TRC - 17</v>
      </c>
      <c r="E698" s="129">
        <v>17</v>
      </c>
    </row>
    <row r="699" spans="4:5" x14ac:dyDescent="0.2">
      <c r="D699" s="81" t="str">
        <f t="shared" si="23"/>
        <v>DNV-TRC - 19</v>
      </c>
      <c r="E699" s="129">
        <v>19</v>
      </c>
    </row>
    <row r="700" spans="4:5" x14ac:dyDescent="0.2">
      <c r="D700" s="81" t="str">
        <f t="shared" si="23"/>
        <v>DNV-TRC - 20</v>
      </c>
      <c r="E700" s="129">
        <v>20</v>
      </c>
    </row>
    <row r="701" spans="4:5" x14ac:dyDescent="0.2">
      <c r="D701" s="81" t="str">
        <f t="shared" si="23"/>
        <v>DNV-TRC - 25</v>
      </c>
      <c r="E701" s="129">
        <v>25</v>
      </c>
    </row>
    <row r="702" spans="4:5" x14ac:dyDescent="0.2">
      <c r="D702" s="81" t="str">
        <f t="shared" si="23"/>
        <v>DNV-TRC - 30</v>
      </c>
      <c r="E702" s="129">
        <v>30</v>
      </c>
    </row>
    <row r="703" spans="4:5" x14ac:dyDescent="0.2">
      <c r="D703" s="81" t="str">
        <f t="shared" si="23"/>
        <v>DNV-TRC - 35</v>
      </c>
      <c r="E703" s="129">
        <v>35</v>
      </c>
    </row>
    <row r="704" spans="4:5" x14ac:dyDescent="0.2">
      <c r="D704" s="81" t="str">
        <f t="shared" si="23"/>
        <v>DNV-TRC - 40</v>
      </c>
      <c r="E704" s="129">
        <v>40</v>
      </c>
    </row>
    <row r="705" spans="1:7" x14ac:dyDescent="0.2">
      <c r="D705" s="81" t="str">
        <f t="shared" si="23"/>
        <v>DNV-TRC - 45</v>
      </c>
      <c r="E705" s="129">
        <v>45</v>
      </c>
    </row>
    <row r="706" spans="1:7" x14ac:dyDescent="0.2">
      <c r="D706" s="81" t="str">
        <f t="shared" si="23"/>
        <v>DNV-TRC - 50</v>
      </c>
      <c r="E706" s="129">
        <v>50</v>
      </c>
    </row>
    <row r="707" spans="1:7" x14ac:dyDescent="0.2">
      <c r="D707" s="81" t="str">
        <f t="shared" si="23"/>
        <v>DNV-TRC - 55</v>
      </c>
      <c r="E707" s="129">
        <v>55</v>
      </c>
    </row>
    <row r="708" spans="1:7" x14ac:dyDescent="0.2">
      <c r="D708" s="81" t="str">
        <f t="shared" si="23"/>
        <v>DNV-TRC - 60</v>
      </c>
      <c r="E708" s="129">
        <v>60</v>
      </c>
    </row>
    <row r="709" spans="1:7" x14ac:dyDescent="0.2">
      <c r="D709" s="81" t="str">
        <f t="shared" si="23"/>
        <v>DNV-TRC - 65</v>
      </c>
      <c r="E709" s="129">
        <v>65</v>
      </c>
    </row>
    <row r="710" spans="1:7" x14ac:dyDescent="0.2">
      <c r="D710" s="81" t="str">
        <f t="shared" si="23"/>
        <v>DNV-TRC - 70</v>
      </c>
      <c r="E710" s="129">
        <v>70</v>
      </c>
    </row>
    <row r="711" spans="1:7" x14ac:dyDescent="0.2">
      <c r="D711" s="81" t="str">
        <f t="shared" si="23"/>
        <v>DNV-TRC - 75</v>
      </c>
      <c r="E711" s="129">
        <v>75</v>
      </c>
    </row>
    <row r="712" spans="1:7" x14ac:dyDescent="0.2">
      <c r="D712" s="81" t="str">
        <f t="shared" si="23"/>
        <v>DNV-TRC - 80</v>
      </c>
      <c r="E712" s="129">
        <v>80</v>
      </c>
    </row>
    <row r="713" spans="1:7" x14ac:dyDescent="0.2">
      <c r="D713" s="81" t="str">
        <f t="shared" si="23"/>
        <v>DNV-TRC - 85</v>
      </c>
      <c r="E713" s="129">
        <v>85</v>
      </c>
    </row>
    <row r="714" spans="1:7" x14ac:dyDescent="0.2">
      <c r="D714" s="81" t="str">
        <f t="shared" si="23"/>
        <v>DNV-TRC - 90</v>
      </c>
      <c r="E714" s="129">
        <v>90</v>
      </c>
    </row>
    <row r="715" spans="1:7" x14ac:dyDescent="0.2">
      <c r="D715" s="81" t="str">
        <f t="shared" si="23"/>
        <v>DNV-TRC - 95</v>
      </c>
      <c r="E715" s="129">
        <v>95</v>
      </c>
    </row>
    <row r="716" spans="1:7" x14ac:dyDescent="0.2">
      <c r="D716" s="81" t="str">
        <f t="shared" si="23"/>
        <v>DNV-TRC - 100</v>
      </c>
      <c r="E716" s="129">
        <v>100</v>
      </c>
    </row>
    <row r="717" spans="1:7" x14ac:dyDescent="0.2">
      <c r="D717" s="81"/>
      <c r="E717" s="129"/>
    </row>
    <row r="719" spans="1:7" x14ac:dyDescent="0.2">
      <c r="A719" s="79" t="s">
        <v>962</v>
      </c>
      <c r="B719" s="79"/>
      <c r="C719" s="80"/>
      <c r="D719" s="79"/>
      <c r="E719" s="79"/>
      <c r="F719" s="79"/>
      <c r="G719" s="79"/>
    </row>
    <row r="720" spans="1:7" x14ac:dyDescent="0.2">
      <c r="D720" s="81" t="str">
        <f>CONCATENATE("DNV-TRCA - ",E720)</f>
        <v>DNV-TRCA - 55</v>
      </c>
      <c r="E720" s="129">
        <v>55</v>
      </c>
    </row>
    <row r="721" spans="4:5" x14ac:dyDescent="0.2">
      <c r="D721" s="81" t="str">
        <f t="shared" ref="D721:D754" si="24">CONCATENATE("DNV-TRCA - ",E721)</f>
        <v>DNV-TRCA - 60</v>
      </c>
      <c r="E721" s="129">
        <v>60</v>
      </c>
    </row>
    <row r="722" spans="4:5" x14ac:dyDescent="0.2">
      <c r="D722" s="81" t="str">
        <f t="shared" si="24"/>
        <v>DNV-TRCA - 65</v>
      </c>
      <c r="E722" s="129">
        <v>65</v>
      </c>
    </row>
    <row r="723" spans="4:5" x14ac:dyDescent="0.2">
      <c r="D723" s="81" t="str">
        <f t="shared" si="24"/>
        <v>DNV-TRCA - 70</v>
      </c>
      <c r="E723" s="129">
        <v>70</v>
      </c>
    </row>
    <row r="724" spans="4:5" x14ac:dyDescent="0.2">
      <c r="D724" s="81" t="str">
        <f t="shared" si="24"/>
        <v>DNV-TRCA - 75</v>
      </c>
      <c r="E724" s="129">
        <v>75</v>
      </c>
    </row>
    <row r="725" spans="4:5" x14ac:dyDescent="0.2">
      <c r="D725" s="81" t="str">
        <f t="shared" si="24"/>
        <v>DNV-TRCA - 80</v>
      </c>
      <c r="E725" s="129">
        <v>80</v>
      </c>
    </row>
    <row r="726" spans="4:5" x14ac:dyDescent="0.2">
      <c r="D726" s="81" t="str">
        <f t="shared" si="24"/>
        <v>DNV-TRCA - 85</v>
      </c>
      <c r="E726" s="129">
        <v>85</v>
      </c>
    </row>
    <row r="727" spans="4:5" x14ac:dyDescent="0.2">
      <c r="D727" s="81" t="str">
        <f t="shared" si="24"/>
        <v>DNV-TRCA - 90</v>
      </c>
      <c r="E727" s="129">
        <v>90</v>
      </c>
    </row>
    <row r="728" spans="4:5" x14ac:dyDescent="0.2">
      <c r="D728" s="81" t="str">
        <f t="shared" si="24"/>
        <v>DNV-TRCA - 95</v>
      </c>
      <c r="E728" s="129">
        <v>95</v>
      </c>
    </row>
    <row r="729" spans="4:5" x14ac:dyDescent="0.2">
      <c r="D729" s="81" t="str">
        <f t="shared" si="24"/>
        <v>DNV-TRCA - 100</v>
      </c>
      <c r="E729" s="129">
        <v>100</v>
      </c>
    </row>
    <row r="730" spans="4:5" x14ac:dyDescent="0.2">
      <c r="D730" s="81" t="str">
        <f t="shared" si="24"/>
        <v>DNV-TRCA - 105</v>
      </c>
      <c r="E730" s="129">
        <v>105</v>
      </c>
    </row>
    <row r="731" spans="4:5" x14ac:dyDescent="0.2">
      <c r="D731" s="81" t="str">
        <f t="shared" si="24"/>
        <v>DNV-TRCA - 110</v>
      </c>
      <c r="E731" s="129">
        <v>110</v>
      </c>
    </row>
    <row r="732" spans="4:5" x14ac:dyDescent="0.2">
      <c r="D732" s="81" t="str">
        <f t="shared" si="24"/>
        <v>DNV-TRCA - 120</v>
      </c>
      <c r="E732" s="129">
        <v>120</v>
      </c>
    </row>
    <row r="733" spans="4:5" x14ac:dyDescent="0.2">
      <c r="D733" s="81" t="str">
        <f t="shared" si="24"/>
        <v>DNV-TRCA - 130</v>
      </c>
      <c r="E733" s="129">
        <v>130</v>
      </c>
    </row>
    <row r="734" spans="4:5" x14ac:dyDescent="0.2">
      <c r="D734" s="81" t="str">
        <f t="shared" si="24"/>
        <v>DNV-TRCA - 140</v>
      </c>
      <c r="E734" s="129">
        <v>140</v>
      </c>
    </row>
    <row r="735" spans="4:5" x14ac:dyDescent="0.2">
      <c r="D735" s="81" t="str">
        <f t="shared" si="24"/>
        <v>DNV-TRCA - 150</v>
      </c>
      <c r="E735" s="129">
        <v>150</v>
      </c>
    </row>
    <row r="736" spans="4:5" x14ac:dyDescent="0.2">
      <c r="D736" s="81" t="str">
        <f t="shared" si="24"/>
        <v>DNV-TRCA - 160</v>
      </c>
      <c r="E736" s="129">
        <v>160</v>
      </c>
    </row>
    <row r="737" spans="4:5" x14ac:dyDescent="0.2">
      <c r="D737" s="81" t="str">
        <f t="shared" si="24"/>
        <v>DNV-TRCA - 170</v>
      </c>
      <c r="E737" s="129">
        <v>170</v>
      </c>
    </row>
    <row r="738" spans="4:5" x14ac:dyDescent="0.2">
      <c r="D738" s="81" t="str">
        <f t="shared" si="24"/>
        <v>DNV-TRCA - 180</v>
      </c>
      <c r="E738" s="129">
        <v>180</v>
      </c>
    </row>
    <row r="739" spans="4:5" x14ac:dyDescent="0.2">
      <c r="D739" s="81" t="str">
        <f t="shared" si="24"/>
        <v>DNV-TRCA - 200</v>
      </c>
      <c r="E739" s="129">
        <v>200</v>
      </c>
    </row>
    <row r="740" spans="4:5" x14ac:dyDescent="0.2">
      <c r="D740" s="81" t="str">
        <f t="shared" si="24"/>
        <v>DNV-TRCA - 225</v>
      </c>
      <c r="E740" s="129">
        <v>225</v>
      </c>
    </row>
    <row r="741" spans="4:5" x14ac:dyDescent="0.2">
      <c r="D741" s="81" t="str">
        <f t="shared" si="24"/>
        <v>DNV-TRCA - 250</v>
      </c>
      <c r="E741" s="129">
        <v>250</v>
      </c>
    </row>
    <row r="742" spans="4:5" x14ac:dyDescent="0.2">
      <c r="D742" s="81" t="str">
        <f t="shared" si="24"/>
        <v>DNV-TRCA - 275</v>
      </c>
      <c r="E742" s="129">
        <v>275</v>
      </c>
    </row>
    <row r="743" spans="4:5" x14ac:dyDescent="0.2">
      <c r="D743" s="81" t="str">
        <f t="shared" si="24"/>
        <v>DNV-TRCA - 300</v>
      </c>
      <c r="E743" s="129">
        <v>300</v>
      </c>
    </row>
    <row r="744" spans="4:5" x14ac:dyDescent="0.2">
      <c r="D744" s="81" t="str">
        <f t="shared" si="24"/>
        <v>DNV-TRCA - 325</v>
      </c>
      <c r="E744" s="129">
        <v>325</v>
      </c>
    </row>
    <row r="745" spans="4:5" x14ac:dyDescent="0.2">
      <c r="D745" s="81" t="str">
        <f t="shared" si="24"/>
        <v>DNV-TRCA - 350</v>
      </c>
      <c r="E745" s="129">
        <v>350</v>
      </c>
    </row>
    <row r="746" spans="4:5" x14ac:dyDescent="0.2">
      <c r="D746" s="81" t="str">
        <f t="shared" si="24"/>
        <v>DNV-TRCA - 375</v>
      </c>
      <c r="E746" s="129">
        <v>375</v>
      </c>
    </row>
    <row r="747" spans="4:5" x14ac:dyDescent="0.2">
      <c r="D747" s="81" t="str">
        <f t="shared" si="24"/>
        <v>DNV-TRCA - 400</v>
      </c>
      <c r="E747" s="129">
        <v>400</v>
      </c>
    </row>
    <row r="748" spans="4:5" x14ac:dyDescent="0.2">
      <c r="D748" s="81" t="str">
        <f t="shared" si="24"/>
        <v>DNV-TRCA - 425</v>
      </c>
      <c r="E748" s="129">
        <v>425</v>
      </c>
    </row>
    <row r="749" spans="4:5" x14ac:dyDescent="0.2">
      <c r="D749" s="81" t="str">
        <f t="shared" si="24"/>
        <v>DNV-TRCA - 450</v>
      </c>
      <c r="E749" s="129">
        <v>450</v>
      </c>
    </row>
    <row r="750" spans="4:5" x14ac:dyDescent="0.2">
      <c r="D750" s="81" t="str">
        <f t="shared" si="24"/>
        <v>DNV-TRCA - 475</v>
      </c>
      <c r="E750" s="129">
        <v>475</v>
      </c>
    </row>
    <row r="751" spans="4:5" x14ac:dyDescent="0.2">
      <c r="D751" s="81" t="str">
        <f t="shared" si="24"/>
        <v>DNV-TRCA - 500</v>
      </c>
      <c r="E751" s="129">
        <v>500</v>
      </c>
    </row>
    <row r="752" spans="4:5" x14ac:dyDescent="0.2">
      <c r="D752" s="81" t="str">
        <f t="shared" si="24"/>
        <v>DNV-TRCA - 600</v>
      </c>
      <c r="E752" s="129">
        <v>600</v>
      </c>
    </row>
    <row r="753" spans="1:5" x14ac:dyDescent="0.2">
      <c r="D753" s="81" t="str">
        <f t="shared" si="24"/>
        <v>DNV-TRCA - 800</v>
      </c>
      <c r="E753" s="129">
        <v>800</v>
      </c>
    </row>
    <row r="754" spans="1:5" x14ac:dyDescent="0.2">
      <c r="D754" s="81" t="str">
        <f t="shared" si="24"/>
        <v>DNV-TRCA - 1000</v>
      </c>
      <c r="E754" s="129">
        <v>1000</v>
      </c>
    </row>
    <row r="759" spans="1:5" x14ac:dyDescent="0.2">
      <c r="A759" s="79" t="s">
        <v>963</v>
      </c>
    </row>
    <row r="761" spans="1:5" x14ac:dyDescent="0.2">
      <c r="A761" s="83" t="s">
        <v>147</v>
      </c>
      <c r="B761" s="83" t="s">
        <v>964</v>
      </c>
    </row>
    <row r="762" spans="1:5" x14ac:dyDescent="0.2">
      <c r="A762" s="83">
        <v>1</v>
      </c>
      <c r="D762" s="81" t="str">
        <f>CONCATENATE("IIEE-SJ - ",A762)</f>
        <v>IIEE-SJ - 1</v>
      </c>
      <c r="E762" s="83" t="s">
        <v>965</v>
      </c>
    </row>
    <row r="763" spans="1:5" x14ac:dyDescent="0.2">
      <c r="A763" s="83">
        <v>101000</v>
      </c>
      <c r="D763" s="81" t="str">
        <f t="shared" ref="D763:D826" si="25">CONCATENATE("IIEE-SJ - ",A763)</f>
        <v>IIEE-SJ - 101000</v>
      </c>
      <c r="E763" s="83" t="s">
        <v>830</v>
      </c>
    </row>
    <row r="764" spans="1:5" x14ac:dyDescent="0.2">
      <c r="A764" s="83">
        <v>102000</v>
      </c>
      <c r="D764" s="81" t="str">
        <f t="shared" si="25"/>
        <v>IIEE-SJ - 102000</v>
      </c>
      <c r="E764" s="83" t="s">
        <v>831</v>
      </c>
    </row>
    <row r="765" spans="1:5" x14ac:dyDescent="0.2">
      <c r="A765" s="83">
        <v>103000</v>
      </c>
      <c r="D765" s="81" t="str">
        <f t="shared" si="25"/>
        <v>IIEE-SJ - 103000</v>
      </c>
      <c r="E765" s="83" t="s">
        <v>832</v>
      </c>
    </row>
    <row r="766" spans="1:5" x14ac:dyDescent="0.2">
      <c r="D766" s="81"/>
    </row>
    <row r="767" spans="1:5" x14ac:dyDescent="0.2">
      <c r="A767" s="83">
        <v>2</v>
      </c>
      <c r="D767" s="81" t="str">
        <f t="shared" si="25"/>
        <v>IIEE-SJ - 2</v>
      </c>
      <c r="E767" s="83" t="s">
        <v>966</v>
      </c>
    </row>
    <row r="768" spans="1:5" x14ac:dyDescent="0.2">
      <c r="D768" s="81"/>
    </row>
    <row r="769" spans="1:5" x14ac:dyDescent="0.2">
      <c r="A769" s="83">
        <v>201</v>
      </c>
      <c r="D769" s="81" t="str">
        <f t="shared" si="25"/>
        <v>IIEE-SJ - 201</v>
      </c>
      <c r="E769" s="83" t="s">
        <v>967</v>
      </c>
    </row>
    <row r="770" spans="1:5" x14ac:dyDescent="0.2">
      <c r="A770" s="83">
        <v>201001</v>
      </c>
      <c r="D770" s="81" t="str">
        <f t="shared" si="25"/>
        <v>IIEE-SJ - 201001</v>
      </c>
      <c r="E770" s="83" t="s">
        <v>688</v>
      </c>
    </row>
    <row r="771" spans="1:5" x14ac:dyDescent="0.2">
      <c r="A771" s="83">
        <v>201002</v>
      </c>
      <c r="D771" s="81" t="str">
        <f t="shared" si="25"/>
        <v>IIEE-SJ - 201002</v>
      </c>
      <c r="E771" s="83" t="s">
        <v>689</v>
      </c>
    </row>
    <row r="772" spans="1:5" x14ac:dyDescent="0.2">
      <c r="A772" s="83">
        <v>201003</v>
      </c>
      <c r="D772" s="81" t="str">
        <f t="shared" si="25"/>
        <v>IIEE-SJ - 201003</v>
      </c>
      <c r="E772" s="83" t="s">
        <v>690</v>
      </c>
    </row>
    <row r="773" spans="1:5" x14ac:dyDescent="0.2">
      <c r="A773" s="83">
        <v>201004</v>
      </c>
      <c r="D773" s="81" t="str">
        <f t="shared" si="25"/>
        <v>IIEE-SJ - 201004</v>
      </c>
      <c r="E773" s="83" t="s">
        <v>816</v>
      </c>
    </row>
    <row r="774" spans="1:5" x14ac:dyDescent="0.2">
      <c r="D774" s="81"/>
    </row>
    <row r="775" spans="1:5" x14ac:dyDescent="0.2">
      <c r="A775" s="83">
        <v>202</v>
      </c>
      <c r="D775" s="81" t="str">
        <f t="shared" si="25"/>
        <v>IIEE-SJ - 202</v>
      </c>
      <c r="E775" s="83" t="s">
        <v>968</v>
      </c>
    </row>
    <row r="776" spans="1:5" x14ac:dyDescent="0.2">
      <c r="A776" s="83">
        <v>202001</v>
      </c>
      <c r="D776" s="81" t="str">
        <f t="shared" si="25"/>
        <v>IIEE-SJ - 202001</v>
      </c>
      <c r="E776" s="83" t="s">
        <v>691</v>
      </c>
    </row>
    <row r="777" spans="1:5" x14ac:dyDescent="0.2">
      <c r="A777" s="83">
        <v>202002</v>
      </c>
      <c r="D777" s="81" t="str">
        <f t="shared" si="25"/>
        <v>IIEE-SJ - 202002</v>
      </c>
      <c r="E777" s="83" t="s">
        <v>692</v>
      </c>
    </row>
    <row r="778" spans="1:5" x14ac:dyDescent="0.2">
      <c r="A778" s="83">
        <v>202003</v>
      </c>
      <c r="D778" s="81" t="str">
        <f t="shared" si="25"/>
        <v>IIEE-SJ - 202003</v>
      </c>
      <c r="E778" s="83" t="s">
        <v>693</v>
      </c>
    </row>
    <row r="779" spans="1:5" x14ac:dyDescent="0.2">
      <c r="A779" s="83">
        <v>202004</v>
      </c>
      <c r="D779" s="81" t="str">
        <f t="shared" si="25"/>
        <v>IIEE-SJ - 202004</v>
      </c>
      <c r="E779" s="83" t="s">
        <v>786</v>
      </c>
    </row>
    <row r="780" spans="1:5" x14ac:dyDescent="0.2">
      <c r="D780" s="81"/>
    </row>
    <row r="781" spans="1:5" x14ac:dyDescent="0.2">
      <c r="A781" s="83">
        <v>203</v>
      </c>
      <c r="D781" s="81" t="str">
        <f t="shared" si="25"/>
        <v>IIEE-SJ - 203</v>
      </c>
      <c r="E781" s="83" t="s">
        <v>969</v>
      </c>
    </row>
    <row r="782" spans="1:5" x14ac:dyDescent="0.2">
      <c r="A782" s="83">
        <v>203001</v>
      </c>
      <c r="D782" s="81" t="str">
        <f t="shared" si="25"/>
        <v>IIEE-SJ - 203001</v>
      </c>
      <c r="E782" s="83" t="s">
        <v>970</v>
      </c>
    </row>
    <row r="783" spans="1:5" x14ac:dyDescent="0.2">
      <c r="A783" s="83">
        <v>203002</v>
      </c>
      <c r="D783" s="81" t="str">
        <f t="shared" si="25"/>
        <v>IIEE-SJ - 203002</v>
      </c>
      <c r="E783" s="83" t="s">
        <v>819</v>
      </c>
    </row>
    <row r="784" spans="1:5" x14ac:dyDescent="0.2">
      <c r="D784" s="81"/>
    </row>
    <row r="785" spans="1:5" x14ac:dyDescent="0.2">
      <c r="A785" s="83">
        <v>204</v>
      </c>
      <c r="D785" s="81" t="str">
        <f t="shared" si="25"/>
        <v>IIEE-SJ - 204</v>
      </c>
      <c r="E785" s="83" t="s">
        <v>971</v>
      </c>
    </row>
    <row r="786" spans="1:5" ht="12" x14ac:dyDescent="0.2">
      <c r="A786" s="83">
        <v>204001</v>
      </c>
      <c r="D786" s="81" t="str">
        <f t="shared" si="25"/>
        <v>IIEE-SJ - 204001</v>
      </c>
      <c r="E786" s="130" t="s">
        <v>972</v>
      </c>
    </row>
    <row r="787" spans="1:5" ht="12" x14ac:dyDescent="0.2">
      <c r="A787" s="83">
        <v>204002</v>
      </c>
      <c r="D787" s="81" t="str">
        <f t="shared" si="25"/>
        <v>IIEE-SJ - 204002</v>
      </c>
      <c r="E787" s="130" t="s">
        <v>973</v>
      </c>
    </row>
    <row r="788" spans="1:5" ht="12" x14ac:dyDescent="0.2">
      <c r="A788" s="83">
        <v>204003</v>
      </c>
      <c r="D788" s="81" t="str">
        <f t="shared" si="25"/>
        <v>IIEE-SJ - 204003</v>
      </c>
      <c r="E788" s="130" t="s">
        <v>974</v>
      </c>
    </row>
    <row r="789" spans="1:5" x14ac:dyDescent="0.2">
      <c r="A789" s="83">
        <v>204004</v>
      </c>
      <c r="D789" s="81" t="str">
        <f t="shared" si="25"/>
        <v>IIEE-SJ - 204004</v>
      </c>
      <c r="E789" s="83" t="s">
        <v>796</v>
      </c>
    </row>
    <row r="790" spans="1:5" x14ac:dyDescent="0.2">
      <c r="A790" s="83">
        <v>204005</v>
      </c>
      <c r="D790" s="81" t="str">
        <f t="shared" si="25"/>
        <v>IIEE-SJ - 204005</v>
      </c>
      <c r="E790" s="83" t="s">
        <v>797</v>
      </c>
    </row>
    <row r="791" spans="1:5" x14ac:dyDescent="0.2">
      <c r="D791" s="81"/>
    </row>
    <row r="792" spans="1:5" x14ac:dyDescent="0.2">
      <c r="A792" s="83">
        <v>205</v>
      </c>
      <c r="D792" s="81" t="str">
        <f t="shared" si="25"/>
        <v>IIEE-SJ - 205</v>
      </c>
      <c r="E792" s="83" t="s">
        <v>975</v>
      </c>
    </row>
    <row r="793" spans="1:5" x14ac:dyDescent="0.2">
      <c r="A793" s="83">
        <v>205001</v>
      </c>
      <c r="D793" s="81" t="str">
        <f t="shared" si="25"/>
        <v>IIEE-SJ - 205001</v>
      </c>
      <c r="E793" s="83" t="s">
        <v>976</v>
      </c>
    </row>
    <row r="794" spans="1:5" x14ac:dyDescent="0.2">
      <c r="A794" s="83">
        <v>205002</v>
      </c>
      <c r="D794" s="81" t="str">
        <f t="shared" si="25"/>
        <v>IIEE-SJ - 205002</v>
      </c>
      <c r="E794" s="83" t="s">
        <v>977</v>
      </c>
    </row>
    <row r="795" spans="1:5" x14ac:dyDescent="0.2">
      <c r="A795" s="83">
        <v>205003</v>
      </c>
      <c r="D795" s="81" t="str">
        <f t="shared" si="25"/>
        <v>IIEE-SJ - 205003</v>
      </c>
      <c r="E795" s="83" t="s">
        <v>794</v>
      </c>
    </row>
    <row r="796" spans="1:5" x14ac:dyDescent="0.2">
      <c r="A796" s="83">
        <v>205004</v>
      </c>
      <c r="D796" s="81" t="str">
        <f t="shared" si="25"/>
        <v>IIEE-SJ - 205004</v>
      </c>
      <c r="E796" s="83" t="s">
        <v>795</v>
      </c>
    </row>
    <row r="797" spans="1:5" x14ac:dyDescent="0.2">
      <c r="A797" s="83">
        <v>205005</v>
      </c>
      <c r="D797" s="81" t="str">
        <f t="shared" si="25"/>
        <v>IIEE-SJ - 205005</v>
      </c>
      <c r="E797" s="83" t="s">
        <v>793</v>
      </c>
    </row>
    <row r="798" spans="1:5" x14ac:dyDescent="0.2">
      <c r="D798" s="81"/>
    </row>
    <row r="799" spans="1:5" x14ac:dyDescent="0.2">
      <c r="A799" s="83">
        <v>206</v>
      </c>
      <c r="D799" s="81" t="str">
        <f t="shared" si="25"/>
        <v>IIEE-SJ - 206</v>
      </c>
      <c r="E799" s="83" t="s">
        <v>978</v>
      </c>
    </row>
    <row r="800" spans="1:5" x14ac:dyDescent="0.2">
      <c r="A800" s="83">
        <v>206001</v>
      </c>
      <c r="D800" s="81" t="str">
        <f t="shared" si="25"/>
        <v>IIEE-SJ - 206001</v>
      </c>
      <c r="E800" s="83" t="s">
        <v>979</v>
      </c>
    </row>
    <row r="801" spans="1:5" x14ac:dyDescent="0.2">
      <c r="A801" s="83">
        <v>206002</v>
      </c>
      <c r="D801" s="81" t="str">
        <f t="shared" si="25"/>
        <v>IIEE-SJ - 206002</v>
      </c>
      <c r="E801" s="83" t="s">
        <v>694</v>
      </c>
    </row>
    <row r="802" spans="1:5" x14ac:dyDescent="0.2">
      <c r="A802" s="83">
        <v>206003</v>
      </c>
      <c r="D802" s="81" t="str">
        <f t="shared" si="25"/>
        <v>IIEE-SJ - 206003</v>
      </c>
      <c r="E802" s="83" t="s">
        <v>787</v>
      </c>
    </row>
    <row r="803" spans="1:5" x14ac:dyDescent="0.2">
      <c r="A803" s="83">
        <v>206004</v>
      </c>
      <c r="D803" s="81" t="str">
        <f t="shared" si="25"/>
        <v>IIEE-SJ - 206004</v>
      </c>
      <c r="E803" s="83" t="s">
        <v>788</v>
      </c>
    </row>
    <row r="804" spans="1:5" x14ac:dyDescent="0.2">
      <c r="D804" s="81"/>
    </row>
    <row r="805" spans="1:5" x14ac:dyDescent="0.2">
      <c r="A805" s="83">
        <v>207</v>
      </c>
      <c r="D805" s="81" t="str">
        <f t="shared" si="25"/>
        <v>IIEE-SJ - 207</v>
      </c>
      <c r="E805" s="83" t="s">
        <v>980</v>
      </c>
    </row>
    <row r="806" spans="1:5" x14ac:dyDescent="0.2">
      <c r="A806" s="83">
        <v>207001</v>
      </c>
      <c r="D806" s="81" t="str">
        <f t="shared" si="25"/>
        <v>IIEE-SJ - 207001</v>
      </c>
      <c r="E806" s="83" t="s">
        <v>695</v>
      </c>
    </row>
    <row r="807" spans="1:5" x14ac:dyDescent="0.2">
      <c r="A807" s="83">
        <v>207002</v>
      </c>
      <c r="D807" s="81" t="str">
        <f t="shared" si="25"/>
        <v>IIEE-SJ - 207002</v>
      </c>
      <c r="E807" s="83" t="s">
        <v>981</v>
      </c>
    </row>
    <row r="808" spans="1:5" x14ac:dyDescent="0.2">
      <c r="A808" s="83">
        <v>207003</v>
      </c>
      <c r="D808" s="81" t="str">
        <f t="shared" si="25"/>
        <v>IIEE-SJ - 207003</v>
      </c>
      <c r="E808" s="83" t="s">
        <v>789</v>
      </c>
    </row>
    <row r="809" spans="1:5" x14ac:dyDescent="0.2">
      <c r="A809" s="83">
        <v>207004</v>
      </c>
      <c r="D809" s="81" t="str">
        <f t="shared" si="25"/>
        <v>IIEE-SJ - 207004</v>
      </c>
      <c r="E809" s="83" t="s">
        <v>792</v>
      </c>
    </row>
    <row r="810" spans="1:5" x14ac:dyDescent="0.2">
      <c r="D810" s="81"/>
    </row>
    <row r="811" spans="1:5" x14ac:dyDescent="0.2">
      <c r="A811" s="83">
        <v>208</v>
      </c>
      <c r="D811" s="81" t="str">
        <f t="shared" si="25"/>
        <v>IIEE-SJ - 208</v>
      </c>
      <c r="E811" s="83" t="s">
        <v>982</v>
      </c>
    </row>
    <row r="812" spans="1:5" x14ac:dyDescent="0.2">
      <c r="A812" s="83">
        <v>208001</v>
      </c>
      <c r="D812" s="81" t="str">
        <f t="shared" si="25"/>
        <v>IIEE-SJ - 208001</v>
      </c>
      <c r="E812" s="83" t="s">
        <v>696</v>
      </c>
    </row>
    <row r="813" spans="1:5" x14ac:dyDescent="0.2">
      <c r="A813" s="83">
        <v>208001</v>
      </c>
      <c r="D813" s="81" t="str">
        <f t="shared" si="25"/>
        <v>IIEE-SJ - 208001</v>
      </c>
      <c r="E813" s="83" t="s">
        <v>983</v>
      </c>
    </row>
    <row r="814" spans="1:5" x14ac:dyDescent="0.2">
      <c r="D814" s="81"/>
    </row>
    <row r="815" spans="1:5" x14ac:dyDescent="0.2">
      <c r="A815" s="83">
        <v>209</v>
      </c>
      <c r="D815" s="81" t="str">
        <f t="shared" si="25"/>
        <v>IIEE-SJ - 209</v>
      </c>
      <c r="E815" s="83" t="s">
        <v>984</v>
      </c>
    </row>
    <row r="816" spans="1:5" x14ac:dyDescent="0.2">
      <c r="A816" s="83">
        <v>209001</v>
      </c>
      <c r="D816" s="81" t="str">
        <f t="shared" si="25"/>
        <v>IIEE-SJ - 209001</v>
      </c>
      <c r="E816" s="83" t="s">
        <v>697</v>
      </c>
    </row>
    <row r="817" spans="1:5" x14ac:dyDescent="0.2">
      <c r="A817" s="83">
        <v>209002</v>
      </c>
      <c r="D817" s="81" t="str">
        <f t="shared" si="25"/>
        <v>IIEE-SJ - 209002</v>
      </c>
      <c r="E817" s="83" t="s">
        <v>698</v>
      </c>
    </row>
    <row r="818" spans="1:5" x14ac:dyDescent="0.2">
      <c r="A818" s="83">
        <v>209003</v>
      </c>
      <c r="D818" s="81" t="str">
        <f t="shared" si="25"/>
        <v>IIEE-SJ - 209003</v>
      </c>
      <c r="E818" s="83" t="s">
        <v>699</v>
      </c>
    </row>
    <row r="819" spans="1:5" x14ac:dyDescent="0.2">
      <c r="A819" s="83">
        <v>209004</v>
      </c>
      <c r="D819" s="81" t="str">
        <f t="shared" si="25"/>
        <v>IIEE-SJ - 209004</v>
      </c>
      <c r="E819" s="83" t="s">
        <v>700</v>
      </c>
    </row>
    <row r="820" spans="1:5" x14ac:dyDescent="0.2">
      <c r="A820" s="83">
        <v>209005</v>
      </c>
      <c r="D820" s="81" t="str">
        <f t="shared" si="25"/>
        <v>IIEE-SJ - 209005</v>
      </c>
      <c r="E820" s="83" t="s">
        <v>801</v>
      </c>
    </row>
    <row r="821" spans="1:5" x14ac:dyDescent="0.2">
      <c r="A821" s="83">
        <v>209006</v>
      </c>
      <c r="D821" s="81" t="str">
        <f t="shared" si="25"/>
        <v>IIEE-SJ - 209006</v>
      </c>
      <c r="E821" s="83" t="s">
        <v>802</v>
      </c>
    </row>
    <row r="822" spans="1:5" x14ac:dyDescent="0.2">
      <c r="A822" s="83">
        <v>209007</v>
      </c>
      <c r="D822" s="81" t="str">
        <f t="shared" si="25"/>
        <v>IIEE-SJ - 209007</v>
      </c>
      <c r="E822" s="83" t="s">
        <v>803</v>
      </c>
    </row>
    <row r="823" spans="1:5" x14ac:dyDescent="0.2">
      <c r="A823" s="83">
        <v>209008</v>
      </c>
      <c r="D823" s="81" t="str">
        <f t="shared" si="25"/>
        <v>IIEE-SJ - 209008</v>
      </c>
      <c r="E823" s="83" t="s">
        <v>804</v>
      </c>
    </row>
    <row r="824" spans="1:5" x14ac:dyDescent="0.2">
      <c r="D824" s="81"/>
    </row>
    <row r="825" spans="1:5" x14ac:dyDescent="0.2">
      <c r="A825" s="83">
        <v>210</v>
      </c>
      <c r="D825" s="81" t="str">
        <f t="shared" si="25"/>
        <v>IIEE-SJ - 210</v>
      </c>
      <c r="E825" s="83" t="s">
        <v>985</v>
      </c>
    </row>
    <row r="826" spans="1:5" x14ac:dyDescent="0.2">
      <c r="A826" s="83">
        <v>210001</v>
      </c>
      <c r="D826" s="81" t="str">
        <f t="shared" si="25"/>
        <v>IIEE-SJ - 210001</v>
      </c>
      <c r="E826" s="83" t="s">
        <v>701</v>
      </c>
    </row>
    <row r="827" spans="1:5" x14ac:dyDescent="0.2">
      <c r="A827" s="83">
        <v>210002</v>
      </c>
      <c r="D827" s="81" t="str">
        <f t="shared" ref="D827:D890" si="26">CONCATENATE("IIEE-SJ - ",A827)</f>
        <v>IIEE-SJ - 210002</v>
      </c>
      <c r="E827" s="83" t="s">
        <v>702</v>
      </c>
    </row>
    <row r="828" spans="1:5" x14ac:dyDescent="0.2">
      <c r="A828" s="83">
        <v>210003</v>
      </c>
      <c r="D828" s="81" t="str">
        <f t="shared" si="26"/>
        <v>IIEE-SJ - 210003</v>
      </c>
      <c r="E828" s="83" t="s">
        <v>703</v>
      </c>
    </row>
    <row r="829" spans="1:5" x14ac:dyDescent="0.2">
      <c r="A829" s="83">
        <v>210004</v>
      </c>
      <c r="D829" s="81" t="str">
        <f t="shared" si="26"/>
        <v>IIEE-SJ - 210004</v>
      </c>
      <c r="E829" s="83" t="s">
        <v>704</v>
      </c>
    </row>
    <row r="830" spans="1:5" x14ac:dyDescent="0.2">
      <c r="A830" s="83">
        <v>210005</v>
      </c>
      <c r="D830" s="81" t="str">
        <f t="shared" si="26"/>
        <v>IIEE-SJ - 210005</v>
      </c>
      <c r="E830" s="83" t="s">
        <v>705</v>
      </c>
    </row>
    <row r="831" spans="1:5" x14ac:dyDescent="0.2">
      <c r="A831" s="83">
        <v>210006</v>
      </c>
      <c r="D831" s="81" t="str">
        <f t="shared" si="26"/>
        <v>IIEE-SJ - 210006</v>
      </c>
      <c r="E831" s="83" t="s">
        <v>706</v>
      </c>
    </row>
    <row r="832" spans="1:5" x14ac:dyDescent="0.2">
      <c r="A832" s="83">
        <v>210007</v>
      </c>
      <c r="D832" s="81" t="str">
        <f t="shared" si="26"/>
        <v>IIEE-SJ - 210007</v>
      </c>
      <c r="E832" s="83" t="s">
        <v>707</v>
      </c>
    </row>
    <row r="833" spans="1:5" x14ac:dyDescent="0.2">
      <c r="A833" s="83">
        <v>210008</v>
      </c>
      <c r="D833" s="81" t="str">
        <f t="shared" si="26"/>
        <v>IIEE-SJ - 210008</v>
      </c>
      <c r="E833" s="83" t="s">
        <v>708</v>
      </c>
    </row>
    <row r="834" spans="1:5" x14ac:dyDescent="0.2">
      <c r="D834" s="81"/>
    </row>
    <row r="835" spans="1:5" x14ac:dyDescent="0.2">
      <c r="A835" s="83">
        <v>211</v>
      </c>
      <c r="D835" s="81" t="str">
        <f t="shared" si="26"/>
        <v>IIEE-SJ - 211</v>
      </c>
      <c r="E835" s="83" t="s">
        <v>986</v>
      </c>
    </row>
    <row r="836" spans="1:5" x14ac:dyDescent="0.2">
      <c r="A836" s="83">
        <v>211001</v>
      </c>
      <c r="D836" s="81" t="str">
        <f t="shared" si="26"/>
        <v>IIEE-SJ - 211001</v>
      </c>
      <c r="E836" s="83" t="s">
        <v>709</v>
      </c>
    </row>
    <row r="837" spans="1:5" x14ac:dyDescent="0.2">
      <c r="A837" s="83">
        <v>211002</v>
      </c>
      <c r="D837" s="81" t="str">
        <f t="shared" si="26"/>
        <v>IIEE-SJ - 211002</v>
      </c>
      <c r="E837" s="83" t="s">
        <v>710</v>
      </c>
    </row>
    <row r="838" spans="1:5" x14ac:dyDescent="0.2">
      <c r="A838" s="83">
        <v>211003</v>
      </c>
      <c r="D838" s="81" t="str">
        <f t="shared" si="26"/>
        <v>IIEE-SJ - 211003</v>
      </c>
      <c r="E838" s="83" t="s">
        <v>711</v>
      </c>
    </row>
    <row r="839" spans="1:5" x14ac:dyDescent="0.2">
      <c r="A839" s="83">
        <v>211004</v>
      </c>
      <c r="D839" s="81" t="str">
        <f t="shared" si="26"/>
        <v>IIEE-SJ - 211004</v>
      </c>
      <c r="E839" s="83" t="s">
        <v>712</v>
      </c>
    </row>
    <row r="840" spans="1:5" x14ac:dyDescent="0.2">
      <c r="A840" s="83">
        <v>211005</v>
      </c>
      <c r="D840" s="81" t="str">
        <f t="shared" si="26"/>
        <v>IIEE-SJ - 211005</v>
      </c>
      <c r="E840" s="83" t="s">
        <v>713</v>
      </c>
    </row>
    <row r="841" spans="1:5" x14ac:dyDescent="0.2">
      <c r="A841" s="83">
        <v>211006</v>
      </c>
      <c r="D841" s="81" t="str">
        <f t="shared" si="26"/>
        <v>IIEE-SJ - 211006</v>
      </c>
      <c r="E841" s="83" t="s">
        <v>817</v>
      </c>
    </row>
    <row r="842" spans="1:5" x14ac:dyDescent="0.2">
      <c r="A842" s="83">
        <v>211007</v>
      </c>
      <c r="D842" s="81" t="str">
        <f t="shared" si="26"/>
        <v>IIEE-SJ - 211007</v>
      </c>
      <c r="E842" s="83" t="s">
        <v>818</v>
      </c>
    </row>
    <row r="843" spans="1:5" x14ac:dyDescent="0.2">
      <c r="A843" s="83">
        <v>211008</v>
      </c>
      <c r="D843" s="81" t="str">
        <f t="shared" si="26"/>
        <v>IIEE-SJ - 211008</v>
      </c>
      <c r="E843" s="83" t="s">
        <v>987</v>
      </c>
    </row>
    <row r="844" spans="1:5" x14ac:dyDescent="0.2">
      <c r="A844" s="83">
        <v>211009</v>
      </c>
      <c r="D844" s="81" t="str">
        <f t="shared" si="26"/>
        <v>IIEE-SJ - 211009</v>
      </c>
      <c r="E844" s="83" t="s">
        <v>988</v>
      </c>
    </row>
    <row r="845" spans="1:5" x14ac:dyDescent="0.2">
      <c r="D845" s="81"/>
    </row>
    <row r="846" spans="1:5" x14ac:dyDescent="0.2">
      <c r="A846" s="83">
        <v>212</v>
      </c>
      <c r="D846" s="81" t="str">
        <f t="shared" si="26"/>
        <v>IIEE-SJ - 212</v>
      </c>
      <c r="E846" s="83" t="s">
        <v>989</v>
      </c>
    </row>
    <row r="847" spans="1:5" x14ac:dyDescent="0.2">
      <c r="A847" s="83">
        <v>212001</v>
      </c>
      <c r="D847" s="81" t="str">
        <f t="shared" si="26"/>
        <v>IIEE-SJ - 212001</v>
      </c>
      <c r="E847" s="83" t="s">
        <v>714</v>
      </c>
    </row>
    <row r="848" spans="1:5" x14ac:dyDescent="0.2">
      <c r="A848" s="83">
        <v>212002</v>
      </c>
      <c r="D848" s="81" t="str">
        <f t="shared" si="26"/>
        <v>IIEE-SJ - 212002</v>
      </c>
      <c r="E848" s="83" t="s">
        <v>715</v>
      </c>
    </row>
    <row r="849" spans="1:5" x14ac:dyDescent="0.2">
      <c r="A849" s="83">
        <v>212003</v>
      </c>
      <c r="D849" s="81" t="str">
        <f t="shared" si="26"/>
        <v>IIEE-SJ - 212003</v>
      </c>
      <c r="E849" s="83" t="s">
        <v>716</v>
      </c>
    </row>
    <row r="850" spans="1:5" x14ac:dyDescent="0.2">
      <c r="A850" s="83">
        <v>212004</v>
      </c>
      <c r="D850" s="81" t="str">
        <f t="shared" si="26"/>
        <v>IIEE-SJ - 212004</v>
      </c>
      <c r="E850" s="83" t="s">
        <v>717</v>
      </c>
    </row>
    <row r="851" spans="1:5" x14ac:dyDescent="0.2">
      <c r="D851" s="81"/>
    </row>
    <row r="852" spans="1:5" x14ac:dyDescent="0.2">
      <c r="A852" s="83">
        <v>213</v>
      </c>
      <c r="D852" s="81" t="str">
        <f t="shared" si="26"/>
        <v>IIEE-SJ - 213</v>
      </c>
      <c r="E852" s="83" t="s">
        <v>990</v>
      </c>
    </row>
    <row r="853" spans="1:5" x14ac:dyDescent="0.2">
      <c r="A853" s="83">
        <v>213001</v>
      </c>
      <c r="D853" s="81" t="str">
        <f t="shared" si="26"/>
        <v>IIEE-SJ - 213001</v>
      </c>
      <c r="E853" s="83" t="s">
        <v>718</v>
      </c>
    </row>
    <row r="854" spans="1:5" x14ac:dyDescent="0.2">
      <c r="A854" s="83">
        <v>213002</v>
      </c>
      <c r="D854" s="81" t="str">
        <f t="shared" si="26"/>
        <v>IIEE-SJ - 213002</v>
      </c>
      <c r="E854" s="83" t="s">
        <v>719</v>
      </c>
    </row>
    <row r="855" spans="1:5" x14ac:dyDescent="0.2">
      <c r="A855" s="83">
        <v>213003</v>
      </c>
      <c r="D855" s="81" t="str">
        <f t="shared" si="26"/>
        <v>IIEE-SJ - 213003</v>
      </c>
      <c r="E855" s="83" t="s">
        <v>720</v>
      </c>
    </row>
    <row r="856" spans="1:5" x14ac:dyDescent="0.2">
      <c r="A856" s="83">
        <v>213004</v>
      </c>
      <c r="D856" s="81" t="str">
        <f t="shared" si="26"/>
        <v>IIEE-SJ - 213004</v>
      </c>
      <c r="E856" s="83" t="s">
        <v>721</v>
      </c>
    </row>
    <row r="857" spans="1:5" x14ac:dyDescent="0.2">
      <c r="A857" s="83">
        <v>213005</v>
      </c>
      <c r="D857" s="81" t="str">
        <f t="shared" si="26"/>
        <v>IIEE-SJ - 213005</v>
      </c>
      <c r="E857" s="83" t="s">
        <v>722</v>
      </c>
    </row>
    <row r="858" spans="1:5" x14ac:dyDescent="0.2">
      <c r="A858" s="83">
        <v>213006</v>
      </c>
      <c r="D858" s="81" t="str">
        <f t="shared" si="26"/>
        <v>IIEE-SJ - 213006</v>
      </c>
      <c r="E858" s="83" t="s">
        <v>723</v>
      </c>
    </row>
    <row r="859" spans="1:5" x14ac:dyDescent="0.2">
      <c r="A859" s="83">
        <v>213007</v>
      </c>
      <c r="D859" s="81" t="str">
        <f t="shared" si="26"/>
        <v>IIEE-SJ - 213007</v>
      </c>
      <c r="E859" s="83" t="s">
        <v>724</v>
      </c>
    </row>
    <row r="860" spans="1:5" x14ac:dyDescent="0.2">
      <c r="A860" s="83">
        <v>213008</v>
      </c>
      <c r="D860" s="81" t="str">
        <f t="shared" si="26"/>
        <v>IIEE-SJ - 213008</v>
      </c>
      <c r="E860" s="83" t="s">
        <v>725</v>
      </c>
    </row>
    <row r="861" spans="1:5" x14ac:dyDescent="0.2">
      <c r="D861" s="81"/>
    </row>
    <row r="862" spans="1:5" x14ac:dyDescent="0.2">
      <c r="A862" s="83">
        <v>214</v>
      </c>
      <c r="D862" s="81" t="str">
        <f t="shared" si="26"/>
        <v>IIEE-SJ - 214</v>
      </c>
      <c r="E862" s="83" t="s">
        <v>991</v>
      </c>
    </row>
    <row r="863" spans="1:5" x14ac:dyDescent="0.2">
      <c r="A863" s="83">
        <v>214001</v>
      </c>
      <c r="D863" s="81" t="str">
        <f t="shared" si="26"/>
        <v>IIEE-SJ - 214001</v>
      </c>
      <c r="E863" s="83" t="s">
        <v>726</v>
      </c>
    </row>
    <row r="864" spans="1:5" x14ac:dyDescent="0.2">
      <c r="A864" s="83">
        <v>214002</v>
      </c>
      <c r="D864" s="81" t="str">
        <f t="shared" si="26"/>
        <v>IIEE-SJ - 214002</v>
      </c>
      <c r="E864" s="83" t="s">
        <v>727</v>
      </c>
    </row>
    <row r="865" spans="1:5" x14ac:dyDescent="0.2">
      <c r="A865" s="83">
        <v>214003</v>
      </c>
      <c r="D865" s="81" t="str">
        <f t="shared" si="26"/>
        <v>IIEE-SJ - 214003</v>
      </c>
      <c r="E865" s="83" t="s">
        <v>728</v>
      </c>
    </row>
    <row r="866" spans="1:5" x14ac:dyDescent="0.2">
      <c r="A866" s="83">
        <v>214004</v>
      </c>
      <c r="D866" s="81" t="str">
        <f t="shared" si="26"/>
        <v>IIEE-SJ - 214004</v>
      </c>
      <c r="E866" s="83" t="s">
        <v>729</v>
      </c>
    </row>
    <row r="867" spans="1:5" x14ac:dyDescent="0.2">
      <c r="A867" s="83">
        <v>214005</v>
      </c>
      <c r="D867" s="81" t="str">
        <f t="shared" si="26"/>
        <v>IIEE-SJ - 214005</v>
      </c>
      <c r="E867" s="83" t="s">
        <v>730</v>
      </c>
    </row>
    <row r="868" spans="1:5" x14ac:dyDescent="0.2">
      <c r="A868" s="83">
        <v>214006</v>
      </c>
      <c r="D868" s="81" t="str">
        <f t="shared" si="26"/>
        <v>IIEE-SJ - 214006</v>
      </c>
      <c r="E868" s="83" t="s">
        <v>731</v>
      </c>
    </row>
    <row r="869" spans="1:5" x14ac:dyDescent="0.2">
      <c r="D869" s="81"/>
    </row>
    <row r="870" spans="1:5" x14ac:dyDescent="0.2">
      <c r="A870" s="83">
        <v>215</v>
      </c>
      <c r="D870" s="81" t="str">
        <f t="shared" si="26"/>
        <v>IIEE-SJ - 215</v>
      </c>
      <c r="E870" s="83" t="s">
        <v>992</v>
      </c>
    </row>
    <row r="871" spans="1:5" x14ac:dyDescent="0.2">
      <c r="A871" s="83">
        <v>215001</v>
      </c>
      <c r="D871" s="81" t="str">
        <f t="shared" si="26"/>
        <v>IIEE-SJ - 215001</v>
      </c>
      <c r="E871" s="83" t="s">
        <v>732</v>
      </c>
    </row>
    <row r="872" spans="1:5" x14ac:dyDescent="0.2">
      <c r="A872" s="83">
        <v>215002</v>
      </c>
      <c r="D872" s="81" t="str">
        <f t="shared" si="26"/>
        <v>IIEE-SJ - 215002</v>
      </c>
      <c r="E872" s="83" t="s">
        <v>733</v>
      </c>
    </row>
    <row r="873" spans="1:5" x14ac:dyDescent="0.2">
      <c r="A873" s="83">
        <v>215003</v>
      </c>
      <c r="D873" s="81" t="str">
        <f t="shared" si="26"/>
        <v>IIEE-SJ - 215003</v>
      </c>
      <c r="E873" s="83" t="s">
        <v>734</v>
      </c>
    </row>
    <row r="874" spans="1:5" x14ac:dyDescent="0.2">
      <c r="A874" s="83">
        <v>215004</v>
      </c>
      <c r="D874" s="81" t="str">
        <f t="shared" si="26"/>
        <v>IIEE-SJ - 215004</v>
      </c>
      <c r="E874" s="83" t="s">
        <v>735</v>
      </c>
    </row>
    <row r="875" spans="1:5" x14ac:dyDescent="0.2">
      <c r="A875" s="83">
        <v>215005</v>
      </c>
      <c r="D875" s="81" t="str">
        <f t="shared" si="26"/>
        <v>IIEE-SJ - 215005</v>
      </c>
      <c r="E875" s="83" t="s">
        <v>736</v>
      </c>
    </row>
    <row r="876" spans="1:5" x14ac:dyDescent="0.2">
      <c r="A876" s="83">
        <v>215006</v>
      </c>
      <c r="D876" s="81" t="str">
        <f t="shared" si="26"/>
        <v>IIEE-SJ - 215006</v>
      </c>
      <c r="E876" s="83" t="s">
        <v>737</v>
      </c>
    </row>
    <row r="877" spans="1:5" x14ac:dyDescent="0.2">
      <c r="D877" s="81"/>
    </row>
    <row r="878" spans="1:5" x14ac:dyDescent="0.2">
      <c r="A878" s="83">
        <v>216</v>
      </c>
      <c r="D878" s="81" t="str">
        <f t="shared" si="26"/>
        <v>IIEE-SJ - 216</v>
      </c>
      <c r="E878" s="83" t="s">
        <v>993</v>
      </c>
    </row>
    <row r="879" spans="1:5" x14ac:dyDescent="0.2">
      <c r="A879" s="83">
        <v>216001</v>
      </c>
      <c r="D879" s="81" t="str">
        <f t="shared" si="26"/>
        <v>IIEE-SJ - 216001</v>
      </c>
      <c r="E879" s="83" t="s">
        <v>738</v>
      </c>
    </row>
    <row r="880" spans="1:5" x14ac:dyDescent="0.2">
      <c r="A880" s="83">
        <v>216002</v>
      </c>
      <c r="D880" s="81" t="str">
        <f t="shared" si="26"/>
        <v>IIEE-SJ - 216002</v>
      </c>
      <c r="E880" s="83" t="s">
        <v>739</v>
      </c>
    </row>
    <row r="881" spans="1:5" x14ac:dyDescent="0.2">
      <c r="A881" s="83">
        <v>216003</v>
      </c>
      <c r="D881" s="81" t="str">
        <f t="shared" si="26"/>
        <v>IIEE-SJ - 216003</v>
      </c>
      <c r="E881" s="83" t="s">
        <v>740</v>
      </c>
    </row>
    <row r="882" spans="1:5" x14ac:dyDescent="0.2">
      <c r="A882" s="83">
        <v>216004</v>
      </c>
      <c r="D882" s="81" t="str">
        <f t="shared" si="26"/>
        <v>IIEE-SJ - 216004</v>
      </c>
      <c r="E882" s="83" t="s">
        <v>741</v>
      </c>
    </row>
    <row r="883" spans="1:5" x14ac:dyDescent="0.2">
      <c r="A883" s="83">
        <v>216005</v>
      </c>
      <c r="D883" s="81" t="str">
        <f t="shared" si="26"/>
        <v>IIEE-SJ - 216005</v>
      </c>
      <c r="E883" s="83" t="s">
        <v>742</v>
      </c>
    </row>
    <row r="884" spans="1:5" x14ac:dyDescent="0.2">
      <c r="D884" s="81"/>
    </row>
    <row r="885" spans="1:5" x14ac:dyDescent="0.2">
      <c r="A885" s="83">
        <v>217</v>
      </c>
      <c r="D885" s="81" t="str">
        <f t="shared" si="26"/>
        <v>IIEE-SJ - 217</v>
      </c>
      <c r="E885" s="83" t="s">
        <v>994</v>
      </c>
    </row>
    <row r="886" spans="1:5" x14ac:dyDescent="0.2">
      <c r="A886" s="83">
        <v>217001</v>
      </c>
      <c r="D886" s="81" t="str">
        <f t="shared" si="26"/>
        <v>IIEE-SJ - 217001</v>
      </c>
      <c r="E886" s="83" t="s">
        <v>743</v>
      </c>
    </row>
    <row r="887" spans="1:5" x14ac:dyDescent="0.2">
      <c r="A887" s="83">
        <v>217002</v>
      </c>
      <c r="D887" s="81" t="str">
        <f t="shared" si="26"/>
        <v>IIEE-SJ - 217002</v>
      </c>
      <c r="E887" s="83" t="s">
        <v>744</v>
      </c>
    </row>
    <row r="888" spans="1:5" x14ac:dyDescent="0.2">
      <c r="D888" s="81"/>
    </row>
    <row r="889" spans="1:5" x14ac:dyDescent="0.2">
      <c r="A889" s="83">
        <v>218</v>
      </c>
      <c r="D889" s="81" t="str">
        <f t="shared" si="26"/>
        <v>IIEE-SJ - 218</v>
      </c>
      <c r="E889" s="83" t="s">
        <v>942</v>
      </c>
    </row>
    <row r="890" spans="1:5" x14ac:dyDescent="0.2">
      <c r="A890" s="83">
        <v>218001</v>
      </c>
      <c r="D890" s="81" t="str">
        <f t="shared" si="26"/>
        <v>IIEE-SJ - 218001</v>
      </c>
      <c r="E890" s="83" t="s">
        <v>745</v>
      </c>
    </row>
    <row r="891" spans="1:5" x14ac:dyDescent="0.2">
      <c r="A891" s="83">
        <v>218002</v>
      </c>
      <c r="D891" s="81" t="str">
        <f t="shared" ref="D891:D953" si="27">CONCATENATE("IIEE-SJ - ",A891)</f>
        <v>IIEE-SJ - 218002</v>
      </c>
      <c r="E891" s="83" t="s">
        <v>746</v>
      </c>
    </row>
    <row r="892" spans="1:5" x14ac:dyDescent="0.2">
      <c r="A892" s="83">
        <v>218003</v>
      </c>
      <c r="D892" s="81" t="str">
        <f t="shared" si="27"/>
        <v>IIEE-SJ - 218003</v>
      </c>
      <c r="E892" s="83" t="s">
        <v>747</v>
      </c>
    </row>
    <row r="893" spans="1:5" x14ac:dyDescent="0.2">
      <c r="D893" s="81"/>
    </row>
    <row r="894" spans="1:5" x14ac:dyDescent="0.2">
      <c r="A894" s="83">
        <v>219</v>
      </c>
      <c r="D894" s="81" t="str">
        <f t="shared" si="27"/>
        <v>IIEE-SJ - 219</v>
      </c>
      <c r="E894" s="83" t="s">
        <v>995</v>
      </c>
    </row>
    <row r="895" spans="1:5" x14ac:dyDescent="0.2">
      <c r="A895" s="83">
        <v>219001</v>
      </c>
      <c r="D895" s="81" t="str">
        <f t="shared" si="27"/>
        <v>IIEE-SJ - 219001</v>
      </c>
      <c r="E895" s="83" t="s">
        <v>996</v>
      </c>
    </row>
    <row r="896" spans="1:5" x14ac:dyDescent="0.2">
      <c r="A896" s="83">
        <v>219002</v>
      </c>
      <c r="D896" s="81" t="str">
        <f t="shared" si="27"/>
        <v>IIEE-SJ - 219002</v>
      </c>
      <c r="E896" s="83" t="s">
        <v>997</v>
      </c>
    </row>
    <row r="897" spans="1:5" x14ac:dyDescent="0.2">
      <c r="A897" s="83">
        <v>219003</v>
      </c>
      <c r="D897" s="81" t="str">
        <f t="shared" si="27"/>
        <v>IIEE-SJ - 219003</v>
      </c>
      <c r="E897" s="83" t="s">
        <v>998</v>
      </c>
    </row>
    <row r="898" spans="1:5" x14ac:dyDescent="0.2">
      <c r="A898" s="83">
        <v>219004</v>
      </c>
      <c r="D898" s="81" t="str">
        <f t="shared" si="27"/>
        <v>IIEE-SJ - 219004</v>
      </c>
      <c r="E898" s="83" t="s">
        <v>999</v>
      </c>
    </row>
    <row r="899" spans="1:5" x14ac:dyDescent="0.2">
      <c r="A899" s="83">
        <v>219005</v>
      </c>
      <c r="D899" s="81" t="str">
        <f t="shared" si="27"/>
        <v>IIEE-SJ - 219005</v>
      </c>
      <c r="E899" s="83" t="s">
        <v>1000</v>
      </c>
    </row>
    <row r="900" spans="1:5" x14ac:dyDescent="0.2">
      <c r="D900" s="81"/>
    </row>
    <row r="901" spans="1:5" x14ac:dyDescent="0.2">
      <c r="A901" s="83">
        <v>220</v>
      </c>
      <c r="D901" s="81" t="str">
        <f t="shared" si="27"/>
        <v>IIEE-SJ - 220</v>
      </c>
      <c r="E901" s="83" t="s">
        <v>1001</v>
      </c>
    </row>
    <row r="902" spans="1:5" x14ac:dyDescent="0.2">
      <c r="A902" s="83">
        <v>220001</v>
      </c>
      <c r="D902" s="81" t="str">
        <f t="shared" si="27"/>
        <v>IIEE-SJ - 220001</v>
      </c>
      <c r="E902" s="83" t="s">
        <v>748</v>
      </c>
    </row>
    <row r="903" spans="1:5" x14ac:dyDescent="0.2">
      <c r="A903" s="83">
        <v>220002</v>
      </c>
      <c r="D903" s="81" t="str">
        <f t="shared" si="27"/>
        <v>IIEE-SJ - 220002</v>
      </c>
      <c r="E903" s="83" t="s">
        <v>749</v>
      </c>
    </row>
    <row r="904" spans="1:5" x14ac:dyDescent="0.2">
      <c r="A904" s="83">
        <v>220003</v>
      </c>
      <c r="D904" s="81" t="str">
        <f t="shared" si="27"/>
        <v>IIEE-SJ - 220003</v>
      </c>
      <c r="E904" s="83" t="s">
        <v>750</v>
      </c>
    </row>
    <row r="905" spans="1:5" x14ac:dyDescent="0.2">
      <c r="A905" s="83">
        <v>220004</v>
      </c>
      <c r="D905" s="81" t="str">
        <f t="shared" si="27"/>
        <v>IIEE-SJ - 220004</v>
      </c>
      <c r="E905" s="83" t="s">
        <v>751</v>
      </c>
    </row>
    <row r="906" spans="1:5" x14ac:dyDescent="0.2">
      <c r="A906" s="83">
        <v>220005</v>
      </c>
      <c r="D906" s="81" t="str">
        <f t="shared" si="27"/>
        <v>IIEE-SJ - 220005</v>
      </c>
      <c r="E906" s="83" t="s">
        <v>752</v>
      </c>
    </row>
    <row r="907" spans="1:5" x14ac:dyDescent="0.2">
      <c r="A907" s="83">
        <v>220006</v>
      </c>
      <c r="D907" s="81" t="str">
        <f t="shared" si="27"/>
        <v>IIEE-SJ - 220006</v>
      </c>
      <c r="E907" s="83" t="s">
        <v>753</v>
      </c>
    </row>
    <row r="908" spans="1:5" x14ac:dyDescent="0.2">
      <c r="D908" s="81"/>
    </row>
    <row r="909" spans="1:5" x14ac:dyDescent="0.2">
      <c r="A909" s="83">
        <v>221</v>
      </c>
      <c r="D909" s="81" t="str">
        <f t="shared" si="27"/>
        <v>IIEE-SJ - 221</v>
      </c>
      <c r="E909" s="83" t="s">
        <v>1002</v>
      </c>
    </row>
    <row r="910" spans="1:5" x14ac:dyDescent="0.2">
      <c r="A910" s="83">
        <v>221001</v>
      </c>
      <c r="D910" s="81" t="str">
        <f t="shared" si="27"/>
        <v>IIEE-SJ - 221001</v>
      </c>
      <c r="E910" s="83" t="s">
        <v>754</v>
      </c>
    </row>
    <row r="911" spans="1:5" x14ac:dyDescent="0.2">
      <c r="A911" s="83">
        <v>221002</v>
      </c>
      <c r="D911" s="81" t="str">
        <f t="shared" si="27"/>
        <v>IIEE-SJ - 221002</v>
      </c>
      <c r="E911" s="83" t="s">
        <v>755</v>
      </c>
    </row>
    <row r="912" spans="1:5" x14ac:dyDescent="0.2">
      <c r="A912" s="83">
        <v>221003</v>
      </c>
      <c r="D912" s="81" t="str">
        <f t="shared" si="27"/>
        <v>IIEE-SJ - 221003</v>
      </c>
      <c r="E912" s="83" t="s">
        <v>756</v>
      </c>
    </row>
    <row r="913" spans="1:5" x14ac:dyDescent="0.2">
      <c r="A913" s="83">
        <v>221004</v>
      </c>
      <c r="D913" s="81" t="str">
        <f t="shared" si="27"/>
        <v>IIEE-SJ - 221004</v>
      </c>
      <c r="E913" s="83" t="s">
        <v>757</v>
      </c>
    </row>
    <row r="914" spans="1:5" x14ac:dyDescent="0.2">
      <c r="A914" s="83">
        <v>221005</v>
      </c>
      <c r="D914" s="81" t="str">
        <f t="shared" si="27"/>
        <v>IIEE-SJ - 221005</v>
      </c>
      <c r="E914" s="83" t="s">
        <v>758</v>
      </c>
    </row>
    <row r="915" spans="1:5" x14ac:dyDescent="0.2">
      <c r="A915" s="83">
        <v>221006</v>
      </c>
      <c r="D915" s="81" t="str">
        <f t="shared" si="27"/>
        <v>IIEE-SJ - 221006</v>
      </c>
      <c r="E915" s="83" t="s">
        <v>759</v>
      </c>
    </row>
    <row r="916" spans="1:5" x14ac:dyDescent="0.2">
      <c r="D916" s="81"/>
    </row>
    <row r="917" spans="1:5" x14ac:dyDescent="0.2">
      <c r="A917" s="83">
        <v>222</v>
      </c>
      <c r="D917" s="81" t="str">
        <f t="shared" si="27"/>
        <v>IIEE-SJ - 222</v>
      </c>
      <c r="E917" s="83" t="s">
        <v>1003</v>
      </c>
    </row>
    <row r="918" spans="1:5" x14ac:dyDescent="0.2">
      <c r="A918" s="83">
        <v>222001</v>
      </c>
      <c r="D918" s="81" t="str">
        <f t="shared" si="27"/>
        <v>IIEE-SJ - 222001</v>
      </c>
      <c r="E918" s="83" t="s">
        <v>760</v>
      </c>
    </row>
    <row r="919" spans="1:5" x14ac:dyDescent="0.2">
      <c r="A919" s="83">
        <v>222002</v>
      </c>
      <c r="D919" s="81" t="str">
        <f t="shared" si="27"/>
        <v>IIEE-SJ - 222002</v>
      </c>
      <c r="E919" s="83" t="s">
        <v>761</v>
      </c>
    </row>
    <row r="920" spans="1:5" x14ac:dyDescent="0.2">
      <c r="A920" s="83">
        <v>222003</v>
      </c>
      <c r="D920" s="81" t="str">
        <f t="shared" si="27"/>
        <v>IIEE-SJ - 222003</v>
      </c>
      <c r="E920" s="83" t="s">
        <v>762</v>
      </c>
    </row>
    <row r="921" spans="1:5" x14ac:dyDescent="0.2">
      <c r="A921" s="83">
        <v>222004</v>
      </c>
      <c r="D921" s="81" t="str">
        <f t="shared" si="27"/>
        <v>IIEE-SJ - 222004</v>
      </c>
      <c r="E921" s="83" t="s">
        <v>763</v>
      </c>
    </row>
    <row r="922" spans="1:5" x14ac:dyDescent="0.2">
      <c r="A922" s="83">
        <v>222005</v>
      </c>
      <c r="D922" s="81" t="str">
        <f t="shared" si="27"/>
        <v>IIEE-SJ - 222005</v>
      </c>
      <c r="E922" s="83" t="s">
        <v>764</v>
      </c>
    </row>
    <row r="923" spans="1:5" x14ac:dyDescent="0.2">
      <c r="A923" s="83">
        <v>222006</v>
      </c>
      <c r="D923" s="81" t="str">
        <f t="shared" si="27"/>
        <v>IIEE-SJ - 222006</v>
      </c>
      <c r="E923" s="83" t="s">
        <v>765</v>
      </c>
    </row>
    <row r="924" spans="1:5" x14ac:dyDescent="0.2">
      <c r="A924" s="83">
        <v>222007</v>
      </c>
      <c r="D924" s="81" t="str">
        <f t="shared" si="27"/>
        <v>IIEE-SJ - 222007</v>
      </c>
      <c r="E924" s="83" t="s">
        <v>766</v>
      </c>
    </row>
    <row r="925" spans="1:5" x14ac:dyDescent="0.2">
      <c r="A925" s="83">
        <v>222008</v>
      </c>
      <c r="D925" s="81" t="str">
        <f t="shared" si="27"/>
        <v>IIEE-SJ - 222008</v>
      </c>
      <c r="E925" s="83" t="s">
        <v>767</v>
      </c>
    </row>
    <row r="926" spans="1:5" x14ac:dyDescent="0.2">
      <c r="A926" s="83">
        <v>222009</v>
      </c>
      <c r="D926" s="81" t="str">
        <f t="shared" si="27"/>
        <v>IIEE-SJ - 222009</v>
      </c>
      <c r="E926" s="83" t="s">
        <v>768</v>
      </c>
    </row>
    <row r="927" spans="1:5" x14ac:dyDescent="0.2">
      <c r="A927" s="83">
        <v>222010</v>
      </c>
      <c r="D927" s="81" t="str">
        <f t="shared" si="27"/>
        <v>IIEE-SJ - 222010</v>
      </c>
      <c r="E927" s="83" t="s">
        <v>769</v>
      </c>
    </row>
    <row r="928" spans="1:5" x14ac:dyDescent="0.2">
      <c r="A928" s="83">
        <v>222011</v>
      </c>
      <c r="D928" s="81" t="str">
        <f t="shared" si="27"/>
        <v>IIEE-SJ - 222011</v>
      </c>
      <c r="E928" s="83" t="s">
        <v>770</v>
      </c>
    </row>
    <row r="929" spans="1:5" x14ac:dyDescent="0.2">
      <c r="A929" s="83">
        <v>222012</v>
      </c>
      <c r="D929" s="81" t="str">
        <f t="shared" si="27"/>
        <v>IIEE-SJ - 222012</v>
      </c>
      <c r="E929" s="83" t="s">
        <v>771</v>
      </c>
    </row>
    <row r="930" spans="1:5" x14ac:dyDescent="0.2">
      <c r="A930" s="83">
        <v>222013</v>
      </c>
      <c r="D930" s="81" t="str">
        <f t="shared" si="27"/>
        <v>IIEE-SJ - 222013</v>
      </c>
      <c r="E930" s="83" t="s">
        <v>772</v>
      </c>
    </row>
    <row r="931" spans="1:5" x14ac:dyDescent="0.2">
      <c r="A931" s="83">
        <v>222014</v>
      </c>
      <c r="D931" s="81" t="str">
        <f t="shared" si="27"/>
        <v>IIEE-SJ - 222014</v>
      </c>
      <c r="E931" s="83" t="s">
        <v>773</v>
      </c>
    </row>
    <row r="932" spans="1:5" x14ac:dyDescent="0.2">
      <c r="A932" s="83">
        <v>222015</v>
      </c>
      <c r="D932" s="81" t="str">
        <f t="shared" si="27"/>
        <v>IIEE-SJ - 222015</v>
      </c>
      <c r="E932" s="83" t="s">
        <v>774</v>
      </c>
    </row>
    <row r="933" spans="1:5" x14ac:dyDescent="0.2">
      <c r="A933" s="83">
        <v>222016</v>
      </c>
      <c r="D933" s="81" t="str">
        <f t="shared" si="27"/>
        <v>IIEE-SJ - 222016</v>
      </c>
      <c r="E933" s="83" t="s">
        <v>775</v>
      </c>
    </row>
    <row r="934" spans="1:5" x14ac:dyDescent="0.2">
      <c r="D934" s="81"/>
    </row>
    <row r="935" spans="1:5" x14ac:dyDescent="0.2">
      <c r="A935" s="83">
        <v>223</v>
      </c>
      <c r="D935" s="81" t="str">
        <f t="shared" si="27"/>
        <v>IIEE-SJ - 223</v>
      </c>
      <c r="E935" s="83" t="s">
        <v>1004</v>
      </c>
    </row>
    <row r="936" spans="1:5" x14ac:dyDescent="0.2">
      <c r="A936" s="83">
        <v>223001</v>
      </c>
      <c r="D936" s="81" t="str">
        <f t="shared" si="27"/>
        <v>IIEE-SJ - 223001</v>
      </c>
      <c r="E936" s="83" t="s">
        <v>776</v>
      </c>
    </row>
    <row r="937" spans="1:5" x14ac:dyDescent="0.2">
      <c r="A937" s="83">
        <v>223002</v>
      </c>
      <c r="D937" s="81" t="str">
        <f t="shared" si="27"/>
        <v>IIEE-SJ - 223002</v>
      </c>
      <c r="E937" s="83" t="s">
        <v>777</v>
      </c>
    </row>
    <row r="938" spans="1:5" x14ac:dyDescent="0.2">
      <c r="A938" s="83">
        <v>223003</v>
      </c>
      <c r="D938" s="81" t="str">
        <f t="shared" si="27"/>
        <v>IIEE-SJ - 223003</v>
      </c>
      <c r="E938" s="83" t="s">
        <v>778</v>
      </c>
    </row>
    <row r="939" spans="1:5" x14ac:dyDescent="0.2">
      <c r="A939" s="83">
        <v>223004</v>
      </c>
      <c r="D939" s="81" t="str">
        <f t="shared" si="27"/>
        <v>IIEE-SJ - 223004</v>
      </c>
      <c r="E939" s="83" t="s">
        <v>779</v>
      </c>
    </row>
    <row r="940" spans="1:5" x14ac:dyDescent="0.2">
      <c r="A940" s="83">
        <v>223005</v>
      </c>
      <c r="D940" s="81" t="str">
        <f t="shared" si="27"/>
        <v>IIEE-SJ - 223005</v>
      </c>
      <c r="E940" s="83" t="s">
        <v>780</v>
      </c>
    </row>
    <row r="941" spans="1:5" x14ac:dyDescent="0.2">
      <c r="A941" s="83">
        <v>223006</v>
      </c>
      <c r="D941" s="81" t="str">
        <f t="shared" si="27"/>
        <v>IIEE-SJ - 223006</v>
      </c>
      <c r="E941" s="83" t="s">
        <v>781</v>
      </c>
    </row>
    <row r="942" spans="1:5" x14ac:dyDescent="0.2">
      <c r="A942" s="83">
        <v>223007</v>
      </c>
      <c r="D942" s="81" t="str">
        <f t="shared" si="27"/>
        <v>IIEE-SJ - 223007</v>
      </c>
      <c r="E942" s="83" t="s">
        <v>782</v>
      </c>
    </row>
    <row r="943" spans="1:5" x14ac:dyDescent="0.2">
      <c r="A943" s="83">
        <v>223008</v>
      </c>
      <c r="D943" s="81" t="str">
        <f t="shared" si="27"/>
        <v>IIEE-SJ - 223008</v>
      </c>
      <c r="E943" s="83" t="s">
        <v>783</v>
      </c>
    </row>
    <row r="944" spans="1:5" x14ac:dyDescent="0.2">
      <c r="A944" s="83">
        <v>223009</v>
      </c>
      <c r="D944" s="81" t="str">
        <f t="shared" si="27"/>
        <v>IIEE-SJ - 223009</v>
      </c>
      <c r="E944" s="83" t="s">
        <v>784</v>
      </c>
    </row>
    <row r="945" spans="1:5" x14ac:dyDescent="0.2">
      <c r="A945" s="83">
        <v>223010</v>
      </c>
      <c r="D945" s="81" t="str">
        <f t="shared" si="27"/>
        <v>IIEE-SJ - 223010</v>
      </c>
      <c r="E945" s="83" t="s">
        <v>785</v>
      </c>
    </row>
    <row r="946" spans="1:5" x14ac:dyDescent="0.2">
      <c r="D946" s="81"/>
    </row>
    <row r="947" spans="1:5" x14ac:dyDescent="0.2">
      <c r="A947" s="83">
        <v>224</v>
      </c>
      <c r="D947" s="81" t="str">
        <f t="shared" si="27"/>
        <v>IIEE-SJ - 224</v>
      </c>
      <c r="E947" s="83" t="s">
        <v>406</v>
      </c>
    </row>
    <row r="948" spans="1:5" x14ac:dyDescent="0.2">
      <c r="A948" s="83">
        <v>224001</v>
      </c>
      <c r="D948" s="81" t="str">
        <f t="shared" si="27"/>
        <v>IIEE-SJ - 224001</v>
      </c>
      <c r="E948" s="83" t="s">
        <v>790</v>
      </c>
    </row>
    <row r="949" spans="1:5" x14ac:dyDescent="0.2">
      <c r="A949" s="83">
        <v>224002</v>
      </c>
      <c r="D949" s="81" t="str">
        <f t="shared" si="27"/>
        <v>IIEE-SJ - 224002</v>
      </c>
      <c r="E949" s="83" t="s">
        <v>791</v>
      </c>
    </row>
    <row r="950" spans="1:5" x14ac:dyDescent="0.2">
      <c r="D950" s="81"/>
    </row>
    <row r="951" spans="1:5" x14ac:dyDescent="0.2">
      <c r="A951" s="83">
        <v>225</v>
      </c>
      <c r="D951" s="81" t="str">
        <f t="shared" si="27"/>
        <v>IIEE-SJ - 225</v>
      </c>
      <c r="E951" s="83" t="s">
        <v>1005</v>
      </c>
    </row>
    <row r="952" spans="1:5" x14ac:dyDescent="0.2">
      <c r="A952" s="83">
        <v>225001</v>
      </c>
      <c r="D952" s="81" t="str">
        <f t="shared" si="27"/>
        <v>IIEE-SJ - 225001</v>
      </c>
      <c r="E952" s="83" t="s">
        <v>812</v>
      </c>
    </row>
    <row r="953" spans="1:5" x14ac:dyDescent="0.2">
      <c r="A953" s="83">
        <v>225002</v>
      </c>
      <c r="D953" s="81" t="str">
        <f t="shared" si="27"/>
        <v>IIEE-SJ - 225002</v>
      </c>
      <c r="E953" s="83" t="s">
        <v>813</v>
      </c>
    </row>
    <row r="954" spans="1:5" x14ac:dyDescent="0.2">
      <c r="D954" s="81"/>
    </row>
    <row r="955" spans="1:5" x14ac:dyDescent="0.2">
      <c r="A955" s="83">
        <v>226</v>
      </c>
      <c r="D955" s="81" t="str">
        <f t="shared" ref="D955:D969" si="28">CONCATENATE("IIEE-SJ - ",A955)</f>
        <v>IIEE-SJ - 226</v>
      </c>
      <c r="E955" s="83" t="s">
        <v>1006</v>
      </c>
    </row>
    <row r="956" spans="1:5" x14ac:dyDescent="0.2">
      <c r="A956" s="83">
        <v>226001</v>
      </c>
      <c r="D956" s="81" t="str">
        <f t="shared" si="28"/>
        <v>IIEE-SJ - 226001</v>
      </c>
      <c r="E956" s="83" t="s">
        <v>798</v>
      </c>
    </row>
    <row r="957" spans="1:5" x14ac:dyDescent="0.2">
      <c r="A957" s="83">
        <v>226002</v>
      </c>
      <c r="D957" s="81" t="str">
        <f t="shared" si="28"/>
        <v>IIEE-SJ - 226002</v>
      </c>
      <c r="E957" s="83" t="s">
        <v>799</v>
      </c>
    </row>
    <row r="958" spans="1:5" x14ac:dyDescent="0.2">
      <c r="A958" s="83">
        <v>226003</v>
      </c>
      <c r="D958" s="81" t="str">
        <f t="shared" si="28"/>
        <v>IIEE-SJ - 226003</v>
      </c>
      <c r="E958" s="83" t="s">
        <v>800</v>
      </c>
    </row>
    <row r="959" spans="1:5" x14ac:dyDescent="0.2">
      <c r="A959" s="83">
        <v>226004</v>
      </c>
      <c r="D959" s="81" t="str">
        <f t="shared" si="28"/>
        <v>IIEE-SJ - 226004</v>
      </c>
      <c r="E959" s="83" t="s">
        <v>814</v>
      </c>
    </row>
    <row r="960" spans="1:5" x14ac:dyDescent="0.2">
      <c r="A960" s="83">
        <v>226005</v>
      </c>
      <c r="D960" s="81" t="str">
        <f t="shared" si="28"/>
        <v>IIEE-SJ - 226005</v>
      </c>
      <c r="E960" s="83" t="s">
        <v>815</v>
      </c>
    </row>
    <row r="961" spans="1:5" x14ac:dyDescent="0.2">
      <c r="D961" s="81"/>
    </row>
    <row r="962" spans="1:5" x14ac:dyDescent="0.2">
      <c r="A962" s="83">
        <v>227</v>
      </c>
      <c r="D962" s="81" t="str">
        <f t="shared" si="28"/>
        <v>IIEE-SJ - 227</v>
      </c>
      <c r="E962" s="83" t="s">
        <v>1007</v>
      </c>
    </row>
    <row r="963" spans="1:5" x14ac:dyDescent="0.2">
      <c r="A963" s="83">
        <v>227001</v>
      </c>
      <c r="D963" s="81" t="str">
        <f t="shared" si="28"/>
        <v>IIEE-SJ - 227001</v>
      </c>
      <c r="E963" s="83" t="s">
        <v>806</v>
      </c>
    </row>
    <row r="964" spans="1:5" x14ac:dyDescent="0.2">
      <c r="A964" s="83">
        <v>227002</v>
      </c>
      <c r="D964" s="81" t="str">
        <f t="shared" si="28"/>
        <v>IIEE-SJ - 227002</v>
      </c>
      <c r="E964" s="83" t="s">
        <v>807</v>
      </c>
    </row>
    <row r="965" spans="1:5" x14ac:dyDescent="0.2">
      <c r="A965" s="83">
        <v>227003</v>
      </c>
      <c r="D965" s="81" t="str">
        <f t="shared" si="28"/>
        <v>IIEE-SJ - 227003</v>
      </c>
      <c r="E965" s="83" t="s">
        <v>808</v>
      </c>
    </row>
    <row r="966" spans="1:5" x14ac:dyDescent="0.2">
      <c r="A966" s="83">
        <v>227004</v>
      </c>
      <c r="D966" s="81" t="str">
        <f t="shared" si="28"/>
        <v>IIEE-SJ - 227004</v>
      </c>
      <c r="E966" s="83" t="s">
        <v>809</v>
      </c>
    </row>
    <row r="967" spans="1:5" x14ac:dyDescent="0.2">
      <c r="A967" s="83">
        <v>227005</v>
      </c>
      <c r="D967" s="81" t="str">
        <f t="shared" si="28"/>
        <v>IIEE-SJ - 227005</v>
      </c>
      <c r="E967" s="83" t="s">
        <v>810</v>
      </c>
    </row>
    <row r="968" spans="1:5" x14ac:dyDescent="0.2">
      <c r="A968" s="83">
        <v>227006</v>
      </c>
      <c r="D968" s="81" t="str">
        <f t="shared" si="28"/>
        <v>IIEE-SJ - 227006</v>
      </c>
      <c r="E968" s="83" t="s">
        <v>811</v>
      </c>
    </row>
    <row r="969" spans="1:5" x14ac:dyDescent="0.2">
      <c r="A969" s="83">
        <v>227007</v>
      </c>
      <c r="D969" s="81" t="str">
        <f t="shared" si="28"/>
        <v>IIEE-SJ - 227007</v>
      </c>
      <c r="E969" s="83" t="s">
        <v>805</v>
      </c>
    </row>
  </sheetData>
  <sheetProtection sheet="1" objects="1" scenarios="1"/>
  <mergeCells count="40">
    <mergeCell ref="A530:C530"/>
    <mergeCell ref="D530:D531"/>
    <mergeCell ref="E530:E531"/>
    <mergeCell ref="A531:C531"/>
    <mergeCell ref="A487:A488"/>
    <mergeCell ref="E487:E488"/>
    <mergeCell ref="F487:F488"/>
    <mergeCell ref="G487:G488"/>
    <mergeCell ref="A511:A512"/>
    <mergeCell ref="E511:E512"/>
    <mergeCell ref="F511:F512"/>
    <mergeCell ref="G511:G512"/>
    <mergeCell ref="A303:C303"/>
    <mergeCell ref="D303:D304"/>
    <mergeCell ref="E303:E304"/>
    <mergeCell ref="A304:C304"/>
    <mergeCell ref="A450:C450"/>
    <mergeCell ref="D450:D451"/>
    <mergeCell ref="E450:E451"/>
    <mergeCell ref="A451:C451"/>
    <mergeCell ref="A273:C273"/>
    <mergeCell ref="D273:D274"/>
    <mergeCell ref="E273:E274"/>
    <mergeCell ref="A274:C274"/>
    <mergeCell ref="A288:C288"/>
    <mergeCell ref="D288:D289"/>
    <mergeCell ref="E288:E289"/>
    <mergeCell ref="A289:C289"/>
    <mergeCell ref="A237:C238"/>
    <mergeCell ref="D237:D238"/>
    <mergeCell ref="E237:E238"/>
    <mergeCell ref="A264:C265"/>
    <mergeCell ref="D264:D265"/>
    <mergeCell ref="E264:E265"/>
    <mergeCell ref="D3:D4"/>
    <mergeCell ref="E3:E4"/>
    <mergeCell ref="A225:C225"/>
    <mergeCell ref="D225:D226"/>
    <mergeCell ref="E225:E226"/>
    <mergeCell ref="A226:C226"/>
  </mergeCells>
  <pageMargins left="0.75" right="0.75" top="1" bottom="1" header="0" footer="0"/>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27"/>
  <sheetViews>
    <sheetView topLeftCell="A52" zoomScaleNormal="100" workbookViewId="0">
      <selection activeCell="I71" sqref="I71"/>
    </sheetView>
  </sheetViews>
  <sheetFormatPr baseColWidth="10" defaultColWidth="11.42578125" defaultRowHeight="15" x14ac:dyDescent="0.2"/>
  <cols>
    <col min="1" max="1" width="11.42578125" style="208"/>
    <col min="2" max="2" width="23" style="204" bestFit="1" customWidth="1"/>
    <col min="3" max="3" width="49.42578125" style="204" bestFit="1" customWidth="1"/>
    <col min="4" max="4" width="17.28515625" style="208" bestFit="1" customWidth="1"/>
    <col min="5" max="16384" width="11.42578125" style="206"/>
  </cols>
  <sheetData>
    <row r="1" spans="1:4" x14ac:dyDescent="0.2">
      <c r="B1" s="311" t="s">
        <v>1008</v>
      </c>
      <c r="C1" s="313" t="s">
        <v>1308</v>
      </c>
      <c r="D1" s="205"/>
    </row>
    <row r="2" spans="1:4" x14ac:dyDescent="0.2">
      <c r="B2" s="311"/>
      <c r="C2" s="313"/>
      <c r="D2" s="205"/>
    </row>
    <row r="3" spans="1:4" x14ac:dyDescent="0.2">
      <c r="A3" s="243">
        <v>1</v>
      </c>
      <c r="B3" s="312" t="s">
        <v>1220</v>
      </c>
      <c r="C3" s="314" t="s">
        <v>1010</v>
      </c>
      <c r="D3" s="205"/>
    </row>
    <row r="4" spans="1:4" x14ac:dyDescent="0.2">
      <c r="A4" s="243">
        <v>1</v>
      </c>
      <c r="B4" s="208" t="s">
        <v>1309</v>
      </c>
      <c r="C4" s="209" t="s">
        <v>1011</v>
      </c>
      <c r="D4" s="205" t="s">
        <v>6</v>
      </c>
    </row>
    <row r="5" spans="1:4" x14ac:dyDescent="0.2">
      <c r="A5" s="243">
        <v>2</v>
      </c>
      <c r="B5" s="208" t="s">
        <v>1310</v>
      </c>
      <c r="C5" s="209" t="s">
        <v>1013</v>
      </c>
      <c r="D5" s="205" t="s">
        <v>6</v>
      </c>
    </row>
    <row r="6" spans="1:4" x14ac:dyDescent="0.2">
      <c r="A6" s="243">
        <v>3</v>
      </c>
      <c r="B6" s="208" t="s">
        <v>1311</v>
      </c>
      <c r="C6" s="209" t="s">
        <v>1015</v>
      </c>
      <c r="D6" s="205" t="s">
        <v>6</v>
      </c>
    </row>
    <row r="7" spans="1:4" x14ac:dyDescent="0.2">
      <c r="A7" s="243">
        <v>4</v>
      </c>
      <c r="B7" s="208" t="s">
        <v>1221</v>
      </c>
      <c r="C7" s="209" t="s">
        <v>1312</v>
      </c>
      <c r="D7" s="205" t="s">
        <v>8</v>
      </c>
    </row>
    <row r="8" spans="1:4" x14ac:dyDescent="0.2">
      <c r="A8" s="243">
        <v>5</v>
      </c>
      <c r="B8" s="208" t="s">
        <v>1313</v>
      </c>
      <c r="C8" s="209" t="s">
        <v>1018</v>
      </c>
      <c r="D8" s="205" t="s">
        <v>6</v>
      </c>
    </row>
    <row r="9" spans="1:4" x14ac:dyDescent="0.2">
      <c r="A9" s="243">
        <v>6</v>
      </c>
      <c r="B9" s="208" t="s">
        <v>1223</v>
      </c>
      <c r="C9" s="209" t="s">
        <v>1314</v>
      </c>
      <c r="D9" s="205" t="s">
        <v>6</v>
      </c>
    </row>
    <row r="10" spans="1:4" x14ac:dyDescent="0.2">
      <c r="A10" s="243">
        <v>7</v>
      </c>
      <c r="B10" s="208" t="s">
        <v>1222</v>
      </c>
      <c r="C10" s="209" t="s">
        <v>1021</v>
      </c>
      <c r="D10" s="205" t="s">
        <v>8</v>
      </c>
    </row>
    <row r="11" spans="1:4" x14ac:dyDescent="0.2">
      <c r="A11" s="243">
        <v>8</v>
      </c>
      <c r="B11" s="208" t="s">
        <v>1564</v>
      </c>
      <c r="C11" s="209" t="s">
        <v>1563</v>
      </c>
      <c r="D11" s="205" t="s">
        <v>6</v>
      </c>
    </row>
    <row r="12" spans="1:4" x14ac:dyDescent="0.2">
      <c r="B12" s="205"/>
      <c r="C12" s="209"/>
      <c r="D12" s="205"/>
    </row>
    <row r="13" spans="1:4" x14ac:dyDescent="0.2">
      <c r="A13" s="207" t="s">
        <v>1012</v>
      </c>
      <c r="B13" s="312" t="s">
        <v>1224</v>
      </c>
      <c r="C13" s="314" t="s">
        <v>1022</v>
      </c>
      <c r="D13" s="205"/>
    </row>
    <row r="14" spans="1:4" x14ac:dyDescent="0.2">
      <c r="A14" s="207" t="s">
        <v>1009</v>
      </c>
      <c r="B14" s="208" t="s">
        <v>1315</v>
      </c>
      <c r="C14" s="209" t="s">
        <v>1023</v>
      </c>
      <c r="D14" s="205" t="s">
        <v>7</v>
      </c>
    </row>
    <row r="15" spans="1:4" x14ac:dyDescent="0.2">
      <c r="A15" s="207" t="s">
        <v>1012</v>
      </c>
      <c r="B15" s="208" t="s">
        <v>1316</v>
      </c>
      <c r="C15" s="209" t="s">
        <v>1024</v>
      </c>
      <c r="D15" s="205" t="s">
        <v>7</v>
      </c>
    </row>
    <row r="16" spans="1:4" x14ac:dyDescent="0.2">
      <c r="A16" s="207" t="s">
        <v>1014</v>
      </c>
      <c r="B16" s="208" t="s">
        <v>1225</v>
      </c>
      <c r="C16" s="209" t="s">
        <v>1025</v>
      </c>
      <c r="D16" s="205" t="s">
        <v>7</v>
      </c>
    </row>
    <row r="17" spans="1:4" x14ac:dyDescent="0.2">
      <c r="A17" s="207" t="s">
        <v>1016</v>
      </c>
      <c r="B17" s="208" t="s">
        <v>1565</v>
      </c>
      <c r="C17" s="209" t="s">
        <v>1566</v>
      </c>
      <c r="D17" s="205" t="s">
        <v>7</v>
      </c>
    </row>
    <row r="18" spans="1:4" x14ac:dyDescent="0.2">
      <c r="A18" s="207"/>
      <c r="B18" s="208"/>
      <c r="C18" s="209"/>
      <c r="D18" s="205"/>
    </row>
    <row r="19" spans="1:4" x14ac:dyDescent="0.2">
      <c r="A19" s="207"/>
      <c r="B19" s="205"/>
      <c r="C19" s="209"/>
      <c r="D19" s="205"/>
    </row>
    <row r="20" spans="1:4" x14ac:dyDescent="0.2">
      <c r="A20" s="207" t="s">
        <v>1014</v>
      </c>
      <c r="B20" s="312" t="s">
        <v>1226</v>
      </c>
      <c r="C20" s="314" t="s">
        <v>9</v>
      </c>
      <c r="D20" s="205"/>
    </row>
    <row r="21" spans="1:4" x14ac:dyDescent="0.2">
      <c r="A21" s="207" t="s">
        <v>1009</v>
      </c>
      <c r="B21" s="208" t="s">
        <v>1227</v>
      </c>
      <c r="C21" s="209" t="s">
        <v>1026</v>
      </c>
      <c r="D21" s="205" t="s">
        <v>8</v>
      </c>
    </row>
    <row r="22" spans="1:4" x14ac:dyDescent="0.2">
      <c r="A22" s="207" t="s">
        <v>1012</v>
      </c>
      <c r="B22" s="208" t="s">
        <v>1317</v>
      </c>
      <c r="C22" s="209" t="s">
        <v>1027</v>
      </c>
      <c r="D22" s="205" t="s">
        <v>7</v>
      </c>
    </row>
    <row r="23" spans="1:4" x14ac:dyDescent="0.2">
      <c r="A23" s="207" t="s">
        <v>1014</v>
      </c>
      <c r="B23" s="208" t="s">
        <v>1567</v>
      </c>
      <c r="C23" s="209" t="s">
        <v>1568</v>
      </c>
      <c r="D23" s="205" t="s">
        <v>7</v>
      </c>
    </row>
    <row r="24" spans="1:4" x14ac:dyDescent="0.2">
      <c r="A24" s="207"/>
      <c r="B24" s="208"/>
      <c r="C24" s="209"/>
      <c r="D24" s="205"/>
    </row>
    <row r="25" spans="1:4" x14ac:dyDescent="0.2">
      <c r="A25" s="208" t="s">
        <v>1016</v>
      </c>
      <c r="B25" s="205" t="s">
        <v>1228</v>
      </c>
      <c r="C25" s="209" t="s">
        <v>1028</v>
      </c>
      <c r="D25" s="205"/>
    </row>
    <row r="26" spans="1:4" x14ac:dyDescent="0.2">
      <c r="A26" s="208" t="s">
        <v>1009</v>
      </c>
      <c r="B26" s="205" t="s">
        <v>1229</v>
      </c>
      <c r="C26" s="209" t="s">
        <v>1029</v>
      </c>
      <c r="D26" s="205" t="s">
        <v>7</v>
      </c>
    </row>
    <row r="27" spans="1:4" x14ac:dyDescent="0.2">
      <c r="A27" s="207" t="s">
        <v>1012</v>
      </c>
      <c r="B27" s="312" t="s">
        <v>1230</v>
      </c>
      <c r="C27" s="314" t="s">
        <v>1030</v>
      </c>
      <c r="D27" s="205" t="s">
        <v>7</v>
      </c>
    </row>
    <row r="28" spans="1:4" x14ac:dyDescent="0.2">
      <c r="A28" s="207" t="s">
        <v>1014</v>
      </c>
      <c r="B28" s="208" t="s">
        <v>1318</v>
      </c>
      <c r="C28" s="209" t="s">
        <v>1031</v>
      </c>
      <c r="D28" s="205" t="s">
        <v>7</v>
      </c>
    </row>
    <row r="29" spans="1:4" x14ac:dyDescent="0.2">
      <c r="A29" s="207" t="s">
        <v>1016</v>
      </c>
      <c r="B29" s="208" t="s">
        <v>1233</v>
      </c>
      <c r="C29" s="209" t="s">
        <v>1032</v>
      </c>
      <c r="D29" s="205" t="s">
        <v>7</v>
      </c>
    </row>
    <row r="30" spans="1:4" x14ac:dyDescent="0.2">
      <c r="A30" s="207" t="s">
        <v>1017</v>
      </c>
      <c r="B30" s="208" t="s">
        <v>1232</v>
      </c>
      <c r="C30" s="209" t="s">
        <v>1033</v>
      </c>
      <c r="D30" s="205" t="s">
        <v>7</v>
      </c>
    </row>
    <row r="31" spans="1:4" x14ac:dyDescent="0.2">
      <c r="A31" s="207" t="s">
        <v>1019</v>
      </c>
      <c r="B31" s="208" t="s">
        <v>1234</v>
      </c>
      <c r="C31" s="209" t="s">
        <v>1034</v>
      </c>
      <c r="D31" s="205" t="s">
        <v>7</v>
      </c>
    </row>
    <row r="32" spans="1:4" x14ac:dyDescent="0.2">
      <c r="A32" s="207" t="s">
        <v>1020</v>
      </c>
      <c r="B32" s="208" t="s">
        <v>1235</v>
      </c>
      <c r="C32" s="209" t="s">
        <v>1035</v>
      </c>
      <c r="D32" s="205" t="s">
        <v>7</v>
      </c>
    </row>
    <row r="33" spans="1:4" x14ac:dyDescent="0.2">
      <c r="A33" s="207" t="s">
        <v>1036</v>
      </c>
      <c r="B33" s="208" t="s">
        <v>1236</v>
      </c>
      <c r="C33" s="209" t="s">
        <v>1037</v>
      </c>
      <c r="D33" s="205" t="s">
        <v>7</v>
      </c>
    </row>
    <row r="34" spans="1:4" x14ac:dyDescent="0.2">
      <c r="A34" s="207" t="s">
        <v>1038</v>
      </c>
      <c r="B34" s="208" t="s">
        <v>1319</v>
      </c>
      <c r="C34" s="209" t="s">
        <v>1039</v>
      </c>
      <c r="D34" s="205" t="s">
        <v>7</v>
      </c>
    </row>
    <row r="35" spans="1:4" x14ac:dyDescent="0.2">
      <c r="A35" s="207" t="s">
        <v>1040</v>
      </c>
      <c r="B35" s="208" t="s">
        <v>1320</v>
      </c>
      <c r="C35" s="209" t="s">
        <v>1041</v>
      </c>
      <c r="D35" s="205" t="s">
        <v>7</v>
      </c>
    </row>
    <row r="36" spans="1:4" x14ac:dyDescent="0.2">
      <c r="A36" s="207" t="s">
        <v>1042</v>
      </c>
      <c r="B36" s="208" t="s">
        <v>1321</v>
      </c>
      <c r="C36" s="209" t="s">
        <v>1043</v>
      </c>
      <c r="D36" s="205" t="s">
        <v>8</v>
      </c>
    </row>
    <row r="37" spans="1:4" x14ac:dyDescent="0.2">
      <c r="A37" s="207" t="s">
        <v>1044</v>
      </c>
      <c r="B37" s="208" t="s">
        <v>1322</v>
      </c>
      <c r="C37" s="209" t="s">
        <v>1045</v>
      </c>
      <c r="D37" s="205" t="s">
        <v>7</v>
      </c>
    </row>
    <row r="38" spans="1:4" x14ac:dyDescent="0.2">
      <c r="A38" s="207" t="s">
        <v>1094</v>
      </c>
      <c r="B38" s="208" t="s">
        <v>1231</v>
      </c>
      <c r="C38" s="209" t="s">
        <v>1323</v>
      </c>
      <c r="D38" s="205" t="s">
        <v>7</v>
      </c>
    </row>
    <row r="39" spans="1:4" x14ac:dyDescent="0.2">
      <c r="A39" s="207" t="s">
        <v>1106</v>
      </c>
      <c r="B39" s="208" t="s">
        <v>1237</v>
      </c>
      <c r="C39" s="209" t="s">
        <v>1324</v>
      </c>
      <c r="D39" s="205" t="s">
        <v>7</v>
      </c>
    </row>
    <row r="40" spans="1:4" x14ac:dyDescent="0.2">
      <c r="A40" s="208" t="s">
        <v>1109</v>
      </c>
      <c r="B40" s="205" t="s">
        <v>1238</v>
      </c>
      <c r="C40" s="209" t="s">
        <v>1325</v>
      </c>
      <c r="D40" s="205" t="s">
        <v>828</v>
      </c>
    </row>
    <row r="41" spans="1:4" x14ac:dyDescent="0.2">
      <c r="A41" s="208" t="s">
        <v>1121</v>
      </c>
      <c r="B41" s="205" t="s">
        <v>1590</v>
      </c>
      <c r="C41" s="209" t="s">
        <v>1591</v>
      </c>
      <c r="D41" s="205" t="s">
        <v>7</v>
      </c>
    </row>
    <row r="42" spans="1:4" x14ac:dyDescent="0.2">
      <c r="A42" s="208" t="s">
        <v>1129</v>
      </c>
      <c r="B42" s="205" t="s">
        <v>1592</v>
      </c>
      <c r="C42" s="209" t="s">
        <v>1593</v>
      </c>
      <c r="D42" s="205" t="s">
        <v>7</v>
      </c>
    </row>
    <row r="43" spans="1:4" x14ac:dyDescent="0.2">
      <c r="B43" s="205"/>
      <c r="C43" s="209"/>
      <c r="D43" s="205"/>
    </row>
    <row r="44" spans="1:4" x14ac:dyDescent="0.2">
      <c r="A44" s="207"/>
      <c r="B44" s="312"/>
      <c r="C44" s="314"/>
      <c r="D44" s="205"/>
    </row>
    <row r="45" spans="1:4" x14ac:dyDescent="0.2">
      <c r="A45" s="207" t="s">
        <v>1017</v>
      </c>
      <c r="B45" s="208" t="s">
        <v>1239</v>
      </c>
      <c r="C45" s="209" t="s">
        <v>1046</v>
      </c>
      <c r="D45" s="205"/>
    </row>
    <row r="46" spans="1:4" x14ac:dyDescent="0.2">
      <c r="A46" s="207" t="s">
        <v>1009</v>
      </c>
      <c r="B46" s="208" t="s">
        <v>1326</v>
      </c>
      <c r="C46" s="209" t="s">
        <v>1047</v>
      </c>
      <c r="D46" s="205" t="s">
        <v>8</v>
      </c>
    </row>
    <row r="47" spans="1:4" x14ac:dyDescent="0.2">
      <c r="A47" s="207" t="s">
        <v>1012</v>
      </c>
      <c r="B47" s="208" t="s">
        <v>1241</v>
      </c>
      <c r="C47" s="209" t="s">
        <v>1327</v>
      </c>
      <c r="D47" s="205" t="s">
        <v>8</v>
      </c>
    </row>
    <row r="48" spans="1:4" x14ac:dyDescent="0.2">
      <c r="A48" s="208" t="s">
        <v>1014</v>
      </c>
      <c r="B48" s="205" t="s">
        <v>1328</v>
      </c>
      <c r="C48" s="209" t="s">
        <v>1048</v>
      </c>
      <c r="D48" s="205" t="s">
        <v>8</v>
      </c>
    </row>
    <row r="49" spans="1:4" x14ac:dyDescent="0.2">
      <c r="A49" s="207" t="s">
        <v>1016</v>
      </c>
      <c r="B49" s="208" t="s">
        <v>1329</v>
      </c>
      <c r="C49" s="209" t="s">
        <v>1330</v>
      </c>
      <c r="D49" s="205" t="s">
        <v>8</v>
      </c>
    </row>
    <row r="50" spans="1:4" x14ac:dyDescent="0.2">
      <c r="A50" s="207" t="s">
        <v>1017</v>
      </c>
      <c r="B50" s="208" t="s">
        <v>1331</v>
      </c>
      <c r="C50" s="209" t="s">
        <v>1332</v>
      </c>
      <c r="D50" s="205" t="s">
        <v>8</v>
      </c>
    </row>
    <row r="51" spans="1:4" x14ac:dyDescent="0.2">
      <c r="A51" s="207" t="s">
        <v>1019</v>
      </c>
      <c r="B51" s="208" t="s">
        <v>1333</v>
      </c>
      <c r="C51" s="209" t="s">
        <v>1334</v>
      </c>
      <c r="D51" s="205" t="s">
        <v>8</v>
      </c>
    </row>
    <row r="52" spans="1:4" x14ac:dyDescent="0.2">
      <c r="A52" s="208" t="s">
        <v>1020</v>
      </c>
      <c r="B52" s="205" t="s">
        <v>1335</v>
      </c>
      <c r="C52" s="209" t="s">
        <v>1336</v>
      </c>
      <c r="D52" s="205" t="s">
        <v>8</v>
      </c>
    </row>
    <row r="53" spans="1:4" x14ac:dyDescent="0.2">
      <c r="A53" s="207"/>
      <c r="B53" s="208"/>
      <c r="C53" s="209"/>
      <c r="D53" s="205"/>
    </row>
    <row r="54" spans="1:4" x14ac:dyDescent="0.2">
      <c r="A54" s="207" t="s">
        <v>1040</v>
      </c>
      <c r="B54" s="208" t="s">
        <v>1240</v>
      </c>
      <c r="C54" s="209" t="s">
        <v>1337</v>
      </c>
      <c r="D54" s="205" t="s">
        <v>8</v>
      </c>
    </row>
    <row r="55" spans="1:4" x14ac:dyDescent="0.2">
      <c r="A55" s="208" t="s">
        <v>1042</v>
      </c>
      <c r="B55" s="205" t="s">
        <v>1338</v>
      </c>
      <c r="C55" s="209" t="s">
        <v>1049</v>
      </c>
      <c r="D55" s="205" t="s">
        <v>8</v>
      </c>
    </row>
    <row r="56" spans="1:4" x14ac:dyDescent="0.2">
      <c r="A56" s="208" t="s">
        <v>1044</v>
      </c>
      <c r="B56" s="205" t="s">
        <v>1339</v>
      </c>
      <c r="C56" s="209" t="s">
        <v>1050</v>
      </c>
      <c r="D56" s="205" t="s">
        <v>8</v>
      </c>
    </row>
    <row r="57" spans="1:4" x14ac:dyDescent="0.2">
      <c r="A57" s="207"/>
      <c r="B57" s="312"/>
      <c r="C57" s="314"/>
      <c r="D57" s="205"/>
    </row>
    <row r="58" spans="1:4" x14ac:dyDescent="0.2">
      <c r="A58" s="207" t="s">
        <v>1051</v>
      </c>
      <c r="B58" s="208" t="s">
        <v>1340</v>
      </c>
      <c r="C58" s="209" t="s">
        <v>1052</v>
      </c>
      <c r="D58" s="205" t="s">
        <v>8</v>
      </c>
    </row>
    <row r="59" spans="1:4" x14ac:dyDescent="0.2">
      <c r="A59" s="207" t="s">
        <v>1053</v>
      </c>
      <c r="B59" s="208" t="s">
        <v>1341</v>
      </c>
      <c r="C59" s="209" t="s">
        <v>1054</v>
      </c>
      <c r="D59" s="205" t="s">
        <v>8</v>
      </c>
    </row>
    <row r="60" spans="1:4" x14ac:dyDescent="0.2">
      <c r="A60" s="207"/>
      <c r="B60" s="208"/>
      <c r="C60" s="209"/>
      <c r="D60" s="205"/>
    </row>
    <row r="61" spans="1:4" x14ac:dyDescent="0.2">
      <c r="A61" s="207"/>
      <c r="B61" s="208"/>
      <c r="C61" s="209"/>
      <c r="D61" s="205"/>
    </row>
    <row r="62" spans="1:4" x14ac:dyDescent="0.2">
      <c r="A62" s="207" t="s">
        <v>1019</v>
      </c>
      <c r="B62" s="208" t="s">
        <v>1242</v>
      </c>
      <c r="C62" s="209" t="s">
        <v>1055</v>
      </c>
      <c r="D62" s="205"/>
    </row>
    <row r="63" spans="1:4" x14ac:dyDescent="0.2">
      <c r="A63" s="207" t="s">
        <v>1009</v>
      </c>
      <c r="B63" s="208" t="s">
        <v>1342</v>
      </c>
      <c r="C63" s="209" t="s">
        <v>1056</v>
      </c>
      <c r="D63" s="205" t="s">
        <v>8</v>
      </c>
    </row>
    <row r="64" spans="1:4" x14ac:dyDescent="0.2">
      <c r="A64" s="207" t="s">
        <v>1012</v>
      </c>
      <c r="B64" s="208" t="s">
        <v>1343</v>
      </c>
      <c r="C64" s="209" t="s">
        <v>1057</v>
      </c>
      <c r="D64" s="205" t="s">
        <v>8</v>
      </c>
    </row>
    <row r="65" spans="1:4" x14ac:dyDescent="0.2">
      <c r="A65" s="207" t="s">
        <v>1014</v>
      </c>
      <c r="B65" s="208" t="s">
        <v>1344</v>
      </c>
      <c r="C65" s="209" t="s">
        <v>1058</v>
      </c>
      <c r="D65" s="205" t="s">
        <v>8</v>
      </c>
    </row>
    <row r="66" spans="1:4" x14ac:dyDescent="0.2">
      <c r="A66" s="207" t="s">
        <v>1016</v>
      </c>
      <c r="B66" s="205" t="s">
        <v>1345</v>
      </c>
      <c r="C66" s="209" t="s">
        <v>1059</v>
      </c>
      <c r="D66" s="205" t="s">
        <v>8</v>
      </c>
    </row>
    <row r="67" spans="1:4" x14ac:dyDescent="0.2">
      <c r="A67" s="208" t="s">
        <v>1017</v>
      </c>
      <c r="B67" s="205" t="s">
        <v>1346</v>
      </c>
      <c r="C67" s="209" t="s">
        <v>1060</v>
      </c>
      <c r="D67" s="205" t="s">
        <v>8</v>
      </c>
    </row>
    <row r="68" spans="1:4" x14ac:dyDescent="0.2">
      <c r="A68" s="207" t="s">
        <v>1019</v>
      </c>
      <c r="B68" s="208" t="s">
        <v>1347</v>
      </c>
      <c r="C68" s="209" t="s">
        <v>1061</v>
      </c>
      <c r="D68" s="205" t="s">
        <v>8</v>
      </c>
    </row>
    <row r="69" spans="1:4" x14ac:dyDescent="0.2">
      <c r="A69" s="207" t="s">
        <v>1020</v>
      </c>
      <c r="B69" s="208" t="s">
        <v>1348</v>
      </c>
      <c r="C69" s="209" t="s">
        <v>1062</v>
      </c>
      <c r="D69" s="205" t="s">
        <v>8</v>
      </c>
    </row>
    <row r="70" spans="1:4" x14ac:dyDescent="0.2">
      <c r="A70" s="207" t="s">
        <v>1036</v>
      </c>
      <c r="B70" s="208" t="s">
        <v>1243</v>
      </c>
      <c r="C70" s="209" t="s">
        <v>1063</v>
      </c>
      <c r="D70" s="205" t="s">
        <v>8</v>
      </c>
    </row>
    <row r="71" spans="1:4" x14ac:dyDescent="0.2">
      <c r="A71" s="207" t="s">
        <v>1038</v>
      </c>
      <c r="B71" s="208" t="s">
        <v>1577</v>
      </c>
      <c r="C71" s="209" t="s">
        <v>1576</v>
      </c>
      <c r="D71" s="205" t="s">
        <v>8</v>
      </c>
    </row>
    <row r="72" spans="1:4" x14ac:dyDescent="0.2">
      <c r="A72" s="207" t="s">
        <v>1040</v>
      </c>
      <c r="B72" s="208" t="s">
        <v>1349</v>
      </c>
      <c r="C72" s="209" t="s">
        <v>1064</v>
      </c>
      <c r="D72" s="205" t="s">
        <v>8</v>
      </c>
    </row>
    <row r="73" spans="1:4" x14ac:dyDescent="0.2">
      <c r="A73" s="207" t="s">
        <v>1042</v>
      </c>
      <c r="B73" s="205" t="s">
        <v>1350</v>
      </c>
      <c r="C73" s="209" t="s">
        <v>1065</v>
      </c>
      <c r="D73" s="205" t="s">
        <v>8</v>
      </c>
    </row>
    <row r="74" spans="1:4" x14ac:dyDescent="0.2">
      <c r="A74" s="207"/>
      <c r="B74" s="205"/>
      <c r="C74" s="209"/>
      <c r="D74" s="205"/>
    </row>
    <row r="75" spans="1:4" x14ac:dyDescent="0.2">
      <c r="A75" s="207" t="s">
        <v>1066</v>
      </c>
      <c r="B75" s="312" t="s">
        <v>1351</v>
      </c>
      <c r="C75" s="314" t="s">
        <v>1067</v>
      </c>
      <c r="D75" s="205" t="s">
        <v>8</v>
      </c>
    </row>
    <row r="76" spans="1:4" x14ac:dyDescent="0.2">
      <c r="A76" s="207" t="s">
        <v>1051</v>
      </c>
      <c r="B76" s="208" t="s">
        <v>1352</v>
      </c>
      <c r="C76" s="209" t="s">
        <v>1068</v>
      </c>
      <c r="D76" s="205" t="s">
        <v>8</v>
      </c>
    </row>
    <row r="77" spans="1:4" x14ac:dyDescent="0.2">
      <c r="A77" s="207"/>
      <c r="B77" s="208"/>
      <c r="C77" s="209"/>
      <c r="D77" s="205"/>
    </row>
    <row r="78" spans="1:4" x14ac:dyDescent="0.2">
      <c r="A78" s="207"/>
      <c r="B78" s="208"/>
      <c r="C78" s="209"/>
      <c r="D78" s="205"/>
    </row>
    <row r="79" spans="1:4" x14ac:dyDescent="0.2">
      <c r="A79" s="207" t="s">
        <v>1020</v>
      </c>
      <c r="B79" s="208" t="s">
        <v>1244</v>
      </c>
      <c r="C79" s="209" t="s">
        <v>1069</v>
      </c>
      <c r="D79" s="205"/>
    </row>
    <row r="80" spans="1:4" x14ac:dyDescent="0.2">
      <c r="A80" s="207" t="s">
        <v>1009</v>
      </c>
      <c r="B80" s="205" t="s">
        <v>1353</v>
      </c>
      <c r="C80" s="209" t="s">
        <v>1070</v>
      </c>
      <c r="D80" s="205" t="s">
        <v>8</v>
      </c>
    </row>
    <row r="81" spans="1:16384" x14ac:dyDescent="0.2">
      <c r="A81" s="207" t="s">
        <v>1012</v>
      </c>
      <c r="B81" s="205" t="s">
        <v>1354</v>
      </c>
      <c r="C81" s="209" t="s">
        <v>829</v>
      </c>
      <c r="D81" s="205" t="s">
        <v>8</v>
      </c>
    </row>
    <row r="82" spans="1:16384" x14ac:dyDescent="0.2">
      <c r="A82" s="207" t="s">
        <v>1014</v>
      </c>
      <c r="B82" s="312" t="s">
        <v>1355</v>
      </c>
      <c r="C82" s="314" t="s">
        <v>1071</v>
      </c>
      <c r="D82" s="205" t="s">
        <v>8</v>
      </c>
    </row>
    <row r="83" spans="1:16384" x14ac:dyDescent="0.2">
      <c r="A83" s="207" t="s">
        <v>1016</v>
      </c>
      <c r="B83" s="208" t="s">
        <v>1356</v>
      </c>
      <c r="C83" s="209" t="s">
        <v>1072</v>
      </c>
      <c r="D83" s="205" t="s">
        <v>8</v>
      </c>
    </row>
    <row r="84" spans="1:16384" x14ac:dyDescent="0.2">
      <c r="A84" s="207" t="s">
        <v>1017</v>
      </c>
      <c r="B84" s="208" t="s">
        <v>1245</v>
      </c>
      <c r="C84" s="209" t="s">
        <v>1357</v>
      </c>
      <c r="D84" s="205" t="s">
        <v>8</v>
      </c>
    </row>
    <row r="85" spans="1:16384" x14ac:dyDescent="0.2">
      <c r="A85" s="207" t="s">
        <v>1019</v>
      </c>
      <c r="B85" s="208" t="s">
        <v>1358</v>
      </c>
      <c r="C85" s="209" t="s">
        <v>1359</v>
      </c>
      <c r="D85" s="205" t="s">
        <v>8</v>
      </c>
    </row>
    <row r="86" spans="1:16384" x14ac:dyDescent="0.2">
      <c r="A86" s="207" t="s">
        <v>1020</v>
      </c>
      <c r="B86" s="208" t="s">
        <v>1360</v>
      </c>
      <c r="C86" s="209" t="s">
        <v>1361</v>
      </c>
      <c r="D86" s="205" t="s">
        <v>8</v>
      </c>
    </row>
    <row r="87" spans="1:16384" x14ac:dyDescent="0.2">
      <c r="A87" s="207" t="s">
        <v>1036</v>
      </c>
      <c r="B87" s="208" t="s">
        <v>1594</v>
      </c>
      <c r="C87" s="209" t="s">
        <v>1595</v>
      </c>
      <c r="D87" s="205" t="s">
        <v>8</v>
      </c>
      <c r="AC87" s="206" t="s">
        <v>1036</v>
      </c>
      <c r="AD87" s="206" t="s">
        <v>1594</v>
      </c>
      <c r="AE87" s="206" t="s">
        <v>1595</v>
      </c>
      <c r="AF87" s="206" t="s">
        <v>8</v>
      </c>
      <c r="AG87" s="206" t="s">
        <v>1036</v>
      </c>
      <c r="AH87" s="206" t="s">
        <v>1594</v>
      </c>
      <c r="AI87" s="206" t="s">
        <v>1595</v>
      </c>
      <c r="AJ87" s="206" t="s">
        <v>8</v>
      </c>
      <c r="AK87" s="206" t="s">
        <v>1036</v>
      </c>
      <c r="AL87" s="206" t="s">
        <v>1594</v>
      </c>
      <c r="AM87" s="206" t="s">
        <v>1595</v>
      </c>
      <c r="AN87" s="206" t="s">
        <v>8</v>
      </c>
      <c r="AO87" s="206" t="s">
        <v>1036</v>
      </c>
      <c r="AP87" s="206" t="s">
        <v>1594</v>
      </c>
      <c r="AQ87" s="206" t="s">
        <v>1595</v>
      </c>
      <c r="AR87" s="206" t="s">
        <v>8</v>
      </c>
      <c r="AS87" s="206" t="s">
        <v>1036</v>
      </c>
      <c r="AT87" s="206" t="s">
        <v>1594</v>
      </c>
      <c r="AU87" s="206" t="s">
        <v>1595</v>
      </c>
      <c r="AV87" s="206" t="s">
        <v>8</v>
      </c>
      <c r="AW87" s="206" t="s">
        <v>1036</v>
      </c>
      <c r="AX87" s="206" t="s">
        <v>1594</v>
      </c>
      <c r="AY87" s="206" t="s">
        <v>1595</v>
      </c>
      <c r="AZ87" s="206" t="s">
        <v>8</v>
      </c>
      <c r="BA87" s="206" t="s">
        <v>1036</v>
      </c>
      <c r="BB87" s="206" t="s">
        <v>1594</v>
      </c>
      <c r="BC87" s="206" t="s">
        <v>1595</v>
      </c>
      <c r="BD87" s="206" t="s">
        <v>8</v>
      </c>
      <c r="BE87" s="206" t="s">
        <v>1036</v>
      </c>
      <c r="BF87" s="206" t="s">
        <v>1594</v>
      </c>
      <c r="BG87" s="206" t="s">
        <v>1595</v>
      </c>
      <c r="BH87" s="206" t="s">
        <v>8</v>
      </c>
      <c r="BI87" s="206" t="s">
        <v>1036</v>
      </c>
      <c r="BJ87" s="206" t="s">
        <v>1594</v>
      </c>
      <c r="BK87" s="206" t="s">
        <v>1595</v>
      </c>
      <c r="BL87" s="206" t="s">
        <v>8</v>
      </c>
      <c r="BM87" s="206" t="s">
        <v>1036</v>
      </c>
      <c r="BN87" s="206" t="s">
        <v>1594</v>
      </c>
      <c r="BO87" s="206" t="s">
        <v>1595</v>
      </c>
      <c r="BP87" s="206" t="s">
        <v>8</v>
      </c>
      <c r="BQ87" s="206" t="s">
        <v>1036</v>
      </c>
      <c r="BR87" s="206" t="s">
        <v>1594</v>
      </c>
      <c r="BS87" s="206" t="s">
        <v>1595</v>
      </c>
      <c r="BT87" s="206" t="s">
        <v>8</v>
      </c>
      <c r="BU87" s="206" t="s">
        <v>1036</v>
      </c>
      <c r="BV87" s="206" t="s">
        <v>1594</v>
      </c>
      <c r="BW87" s="206" t="s">
        <v>1595</v>
      </c>
      <c r="BX87" s="206" t="s">
        <v>8</v>
      </c>
      <c r="BY87" s="206" t="s">
        <v>1036</v>
      </c>
      <c r="BZ87" s="206" t="s">
        <v>1594</v>
      </c>
      <c r="CA87" s="206" t="s">
        <v>1595</v>
      </c>
      <c r="CB87" s="206" t="s">
        <v>8</v>
      </c>
      <c r="CC87" s="206" t="s">
        <v>1036</v>
      </c>
      <c r="CD87" s="206" t="s">
        <v>1594</v>
      </c>
      <c r="CE87" s="206" t="s">
        <v>1595</v>
      </c>
      <c r="CF87" s="206" t="s">
        <v>8</v>
      </c>
      <c r="CG87" s="206" t="s">
        <v>1036</v>
      </c>
      <c r="CH87" s="206" t="s">
        <v>1594</v>
      </c>
      <c r="CI87" s="206" t="s">
        <v>1595</v>
      </c>
      <c r="CJ87" s="206" t="s">
        <v>8</v>
      </c>
      <c r="CK87" s="206" t="s">
        <v>1036</v>
      </c>
      <c r="CL87" s="206" t="s">
        <v>1594</v>
      </c>
      <c r="CM87" s="206" t="s">
        <v>1595</v>
      </c>
      <c r="CN87" s="206" t="s">
        <v>8</v>
      </c>
      <c r="CO87" s="206" t="s">
        <v>1036</v>
      </c>
      <c r="CP87" s="206" t="s">
        <v>1594</v>
      </c>
      <c r="CQ87" s="206" t="s">
        <v>1595</v>
      </c>
      <c r="CR87" s="206" t="s">
        <v>8</v>
      </c>
      <c r="CS87" s="206" t="s">
        <v>1036</v>
      </c>
      <c r="CT87" s="206" t="s">
        <v>1594</v>
      </c>
      <c r="CU87" s="206" t="s">
        <v>1595</v>
      </c>
      <c r="CV87" s="206" t="s">
        <v>8</v>
      </c>
      <c r="CW87" s="206" t="s">
        <v>1036</v>
      </c>
      <c r="CX87" s="206" t="s">
        <v>1594</v>
      </c>
      <c r="CY87" s="206" t="s">
        <v>1595</v>
      </c>
      <c r="CZ87" s="206" t="s">
        <v>8</v>
      </c>
      <c r="DA87" s="206" t="s">
        <v>1036</v>
      </c>
      <c r="DB87" s="206" t="s">
        <v>1594</v>
      </c>
      <c r="DC87" s="206" t="s">
        <v>1595</v>
      </c>
      <c r="DD87" s="206" t="s">
        <v>8</v>
      </c>
      <c r="DE87" s="206" t="s">
        <v>1036</v>
      </c>
      <c r="DF87" s="206" t="s">
        <v>1594</v>
      </c>
      <c r="DG87" s="206" t="s">
        <v>1595</v>
      </c>
      <c r="DH87" s="206" t="s">
        <v>8</v>
      </c>
      <c r="DI87" s="206" t="s">
        <v>1036</v>
      </c>
      <c r="DJ87" s="206" t="s">
        <v>1594</v>
      </c>
      <c r="DK87" s="206" t="s">
        <v>1595</v>
      </c>
      <c r="DL87" s="206" t="s">
        <v>8</v>
      </c>
      <c r="DM87" s="206" t="s">
        <v>1036</v>
      </c>
      <c r="DN87" s="206" t="s">
        <v>1594</v>
      </c>
      <c r="DO87" s="206" t="s">
        <v>1595</v>
      </c>
      <c r="DP87" s="206" t="s">
        <v>8</v>
      </c>
      <c r="DQ87" s="206" t="s">
        <v>1036</v>
      </c>
      <c r="DR87" s="206" t="s">
        <v>1594</v>
      </c>
      <c r="DS87" s="206" t="s">
        <v>1595</v>
      </c>
      <c r="DT87" s="206" t="s">
        <v>8</v>
      </c>
      <c r="DU87" s="206" t="s">
        <v>1036</v>
      </c>
      <c r="DV87" s="206" t="s">
        <v>1594</v>
      </c>
      <c r="DW87" s="206" t="s">
        <v>1595</v>
      </c>
      <c r="DX87" s="206" t="s">
        <v>8</v>
      </c>
      <c r="DY87" s="206" t="s">
        <v>1036</v>
      </c>
      <c r="DZ87" s="206" t="s">
        <v>1594</v>
      </c>
      <c r="EA87" s="206" t="s">
        <v>1595</v>
      </c>
      <c r="EB87" s="206" t="s">
        <v>8</v>
      </c>
      <c r="EC87" s="206" t="s">
        <v>1036</v>
      </c>
      <c r="ED87" s="206" t="s">
        <v>1594</v>
      </c>
      <c r="EE87" s="206" t="s">
        <v>1595</v>
      </c>
      <c r="EF87" s="206" t="s">
        <v>8</v>
      </c>
      <c r="EG87" s="206" t="s">
        <v>1036</v>
      </c>
      <c r="EH87" s="206" t="s">
        <v>1594</v>
      </c>
      <c r="EI87" s="206" t="s">
        <v>1595</v>
      </c>
      <c r="EJ87" s="206" t="s">
        <v>8</v>
      </c>
      <c r="EK87" s="206" t="s">
        <v>1036</v>
      </c>
      <c r="EL87" s="206" t="s">
        <v>1594</v>
      </c>
      <c r="EM87" s="206" t="s">
        <v>1595</v>
      </c>
      <c r="EN87" s="206" t="s">
        <v>8</v>
      </c>
      <c r="EO87" s="206" t="s">
        <v>1036</v>
      </c>
      <c r="EP87" s="206" t="s">
        <v>1594</v>
      </c>
      <c r="EQ87" s="206" t="s">
        <v>1595</v>
      </c>
      <c r="ER87" s="206" t="s">
        <v>8</v>
      </c>
      <c r="ES87" s="206" t="s">
        <v>1036</v>
      </c>
      <c r="ET87" s="206" t="s">
        <v>1594</v>
      </c>
      <c r="EU87" s="206" t="s">
        <v>1595</v>
      </c>
      <c r="EV87" s="206" t="s">
        <v>8</v>
      </c>
      <c r="EW87" s="206" t="s">
        <v>1036</v>
      </c>
      <c r="EX87" s="206" t="s">
        <v>1594</v>
      </c>
      <c r="EY87" s="206" t="s">
        <v>1595</v>
      </c>
      <c r="EZ87" s="206" t="s">
        <v>8</v>
      </c>
      <c r="FA87" s="206" t="s">
        <v>1036</v>
      </c>
      <c r="FB87" s="206" t="s">
        <v>1594</v>
      </c>
      <c r="FC87" s="206" t="s">
        <v>1595</v>
      </c>
      <c r="FD87" s="206" t="s">
        <v>8</v>
      </c>
      <c r="FE87" s="206" t="s">
        <v>1036</v>
      </c>
      <c r="FF87" s="206" t="s">
        <v>1594</v>
      </c>
      <c r="FG87" s="206" t="s">
        <v>1595</v>
      </c>
      <c r="FH87" s="206" t="s">
        <v>8</v>
      </c>
      <c r="FI87" s="206" t="s">
        <v>1036</v>
      </c>
      <c r="FJ87" s="206" t="s">
        <v>1594</v>
      </c>
      <c r="FK87" s="206" t="s">
        <v>1595</v>
      </c>
      <c r="FL87" s="206" t="s">
        <v>8</v>
      </c>
      <c r="FM87" s="206" t="s">
        <v>1036</v>
      </c>
      <c r="FN87" s="206" t="s">
        <v>1594</v>
      </c>
      <c r="FO87" s="206" t="s">
        <v>1595</v>
      </c>
      <c r="FP87" s="206" t="s">
        <v>8</v>
      </c>
      <c r="FQ87" s="206" t="s">
        <v>1036</v>
      </c>
      <c r="FR87" s="206" t="s">
        <v>1594</v>
      </c>
      <c r="FS87" s="206" t="s">
        <v>1595</v>
      </c>
      <c r="FT87" s="206" t="s">
        <v>8</v>
      </c>
      <c r="FU87" s="206" t="s">
        <v>1036</v>
      </c>
      <c r="FV87" s="206" t="s">
        <v>1594</v>
      </c>
      <c r="FW87" s="206" t="s">
        <v>1595</v>
      </c>
      <c r="FX87" s="206" t="s">
        <v>8</v>
      </c>
      <c r="FY87" s="206" t="s">
        <v>1036</v>
      </c>
      <c r="FZ87" s="206" t="s">
        <v>1594</v>
      </c>
      <c r="GA87" s="206" t="s">
        <v>1595</v>
      </c>
      <c r="GB87" s="206" t="s">
        <v>8</v>
      </c>
      <c r="GC87" s="206" t="s">
        <v>1036</v>
      </c>
      <c r="GD87" s="206" t="s">
        <v>1594</v>
      </c>
      <c r="GE87" s="206" t="s">
        <v>1595</v>
      </c>
      <c r="GF87" s="206" t="s">
        <v>8</v>
      </c>
      <c r="GG87" s="206" t="s">
        <v>1036</v>
      </c>
      <c r="GH87" s="206" t="s">
        <v>1594</v>
      </c>
      <c r="GI87" s="206" t="s">
        <v>1595</v>
      </c>
      <c r="GJ87" s="206" t="s">
        <v>8</v>
      </c>
      <c r="GK87" s="206" t="s">
        <v>1036</v>
      </c>
      <c r="GL87" s="206" t="s">
        <v>1594</v>
      </c>
      <c r="GM87" s="206" t="s">
        <v>1595</v>
      </c>
      <c r="GN87" s="206" t="s">
        <v>8</v>
      </c>
      <c r="GO87" s="206" t="s">
        <v>1036</v>
      </c>
      <c r="GP87" s="206" t="s">
        <v>1594</v>
      </c>
      <c r="GQ87" s="206" t="s">
        <v>1595</v>
      </c>
      <c r="GR87" s="206" t="s">
        <v>8</v>
      </c>
      <c r="GS87" s="206" t="s">
        <v>1036</v>
      </c>
      <c r="GT87" s="206" t="s">
        <v>1594</v>
      </c>
      <c r="GU87" s="206" t="s">
        <v>1595</v>
      </c>
      <c r="GV87" s="206" t="s">
        <v>8</v>
      </c>
      <c r="GW87" s="206" t="s">
        <v>1036</v>
      </c>
      <c r="GX87" s="206" t="s">
        <v>1594</v>
      </c>
      <c r="GY87" s="206" t="s">
        <v>1595</v>
      </c>
      <c r="GZ87" s="206" t="s">
        <v>8</v>
      </c>
      <c r="HA87" s="206" t="s">
        <v>1036</v>
      </c>
      <c r="HB87" s="206" t="s">
        <v>1594</v>
      </c>
      <c r="HC87" s="206" t="s">
        <v>1595</v>
      </c>
      <c r="HD87" s="206" t="s">
        <v>8</v>
      </c>
      <c r="HE87" s="206" t="s">
        <v>1036</v>
      </c>
      <c r="HF87" s="206" t="s">
        <v>1594</v>
      </c>
      <c r="HG87" s="206" t="s">
        <v>1595</v>
      </c>
      <c r="HH87" s="206" t="s">
        <v>8</v>
      </c>
      <c r="HI87" s="206" t="s">
        <v>1036</v>
      </c>
      <c r="HJ87" s="206" t="s">
        <v>1594</v>
      </c>
      <c r="HK87" s="206" t="s">
        <v>1595</v>
      </c>
      <c r="HL87" s="206" t="s">
        <v>8</v>
      </c>
      <c r="HM87" s="206" t="s">
        <v>1036</v>
      </c>
      <c r="HN87" s="206" t="s">
        <v>1594</v>
      </c>
      <c r="HO87" s="206" t="s">
        <v>1595</v>
      </c>
      <c r="HP87" s="206" t="s">
        <v>8</v>
      </c>
      <c r="HQ87" s="206" t="s">
        <v>1036</v>
      </c>
      <c r="HR87" s="206" t="s">
        <v>1594</v>
      </c>
      <c r="HS87" s="206" t="s">
        <v>1595</v>
      </c>
      <c r="HT87" s="206" t="s">
        <v>8</v>
      </c>
      <c r="HU87" s="206" t="s">
        <v>1036</v>
      </c>
      <c r="HV87" s="206" t="s">
        <v>1594</v>
      </c>
      <c r="HW87" s="206" t="s">
        <v>1595</v>
      </c>
      <c r="HX87" s="206" t="s">
        <v>8</v>
      </c>
      <c r="HY87" s="206" t="s">
        <v>1036</v>
      </c>
      <c r="HZ87" s="206" t="s">
        <v>1594</v>
      </c>
      <c r="IA87" s="206" t="s">
        <v>1595</v>
      </c>
      <c r="IB87" s="206" t="s">
        <v>8</v>
      </c>
      <c r="IC87" s="206" t="s">
        <v>1036</v>
      </c>
      <c r="ID87" s="206" t="s">
        <v>1594</v>
      </c>
      <c r="IE87" s="206" t="s">
        <v>1595</v>
      </c>
      <c r="IF87" s="206" t="s">
        <v>8</v>
      </c>
      <c r="IG87" s="206" t="s">
        <v>1036</v>
      </c>
      <c r="IH87" s="206" t="s">
        <v>1594</v>
      </c>
      <c r="II87" s="206" t="s">
        <v>1595</v>
      </c>
      <c r="IJ87" s="206" t="s">
        <v>8</v>
      </c>
      <c r="IK87" s="206" t="s">
        <v>1036</v>
      </c>
      <c r="IL87" s="206" t="s">
        <v>1594</v>
      </c>
      <c r="IM87" s="206" t="s">
        <v>1595</v>
      </c>
      <c r="IN87" s="206" t="s">
        <v>8</v>
      </c>
      <c r="IO87" s="206" t="s">
        <v>1036</v>
      </c>
      <c r="IP87" s="206" t="s">
        <v>1594</v>
      </c>
      <c r="IQ87" s="206" t="s">
        <v>1595</v>
      </c>
      <c r="IR87" s="206" t="s">
        <v>8</v>
      </c>
      <c r="IS87" s="206" t="s">
        <v>1036</v>
      </c>
      <c r="IT87" s="206" t="s">
        <v>1594</v>
      </c>
      <c r="IU87" s="206" t="s">
        <v>1595</v>
      </c>
      <c r="IV87" s="206" t="s">
        <v>8</v>
      </c>
      <c r="IW87" s="206" t="s">
        <v>1036</v>
      </c>
      <c r="IX87" s="206" t="s">
        <v>1594</v>
      </c>
      <c r="IY87" s="206" t="s">
        <v>1595</v>
      </c>
      <c r="IZ87" s="206" t="s">
        <v>8</v>
      </c>
      <c r="JA87" s="206" t="s">
        <v>1036</v>
      </c>
      <c r="JB87" s="206" t="s">
        <v>1594</v>
      </c>
      <c r="JC87" s="206" t="s">
        <v>1595</v>
      </c>
      <c r="JD87" s="206" t="s">
        <v>8</v>
      </c>
      <c r="JE87" s="206" t="s">
        <v>1036</v>
      </c>
      <c r="JF87" s="206" t="s">
        <v>1594</v>
      </c>
      <c r="JG87" s="206" t="s">
        <v>1595</v>
      </c>
      <c r="JH87" s="206" t="s">
        <v>8</v>
      </c>
      <c r="JI87" s="206" t="s">
        <v>1036</v>
      </c>
      <c r="JJ87" s="206" t="s">
        <v>1594</v>
      </c>
      <c r="JK87" s="206" t="s">
        <v>1595</v>
      </c>
      <c r="JL87" s="206" t="s">
        <v>8</v>
      </c>
      <c r="JM87" s="206" t="s">
        <v>1036</v>
      </c>
      <c r="JN87" s="206" t="s">
        <v>1594</v>
      </c>
      <c r="JO87" s="206" t="s">
        <v>1595</v>
      </c>
      <c r="JP87" s="206" t="s">
        <v>8</v>
      </c>
      <c r="JQ87" s="206" t="s">
        <v>1036</v>
      </c>
      <c r="JR87" s="206" t="s">
        <v>1594</v>
      </c>
      <c r="JS87" s="206" t="s">
        <v>1595</v>
      </c>
      <c r="JT87" s="206" t="s">
        <v>8</v>
      </c>
      <c r="JU87" s="206" t="s">
        <v>1036</v>
      </c>
      <c r="JV87" s="206" t="s">
        <v>1594</v>
      </c>
      <c r="JW87" s="206" t="s">
        <v>1595</v>
      </c>
      <c r="JX87" s="206" t="s">
        <v>8</v>
      </c>
      <c r="JY87" s="206" t="s">
        <v>1036</v>
      </c>
      <c r="JZ87" s="206" t="s">
        <v>1594</v>
      </c>
      <c r="KA87" s="206" t="s">
        <v>1595</v>
      </c>
      <c r="KB87" s="206" t="s">
        <v>8</v>
      </c>
      <c r="KC87" s="206" t="s">
        <v>1036</v>
      </c>
      <c r="KD87" s="206" t="s">
        <v>1594</v>
      </c>
      <c r="KE87" s="206" t="s">
        <v>1595</v>
      </c>
      <c r="KF87" s="206" t="s">
        <v>8</v>
      </c>
      <c r="KG87" s="206" t="s">
        <v>1036</v>
      </c>
      <c r="KH87" s="206" t="s">
        <v>1594</v>
      </c>
      <c r="KI87" s="206" t="s">
        <v>1595</v>
      </c>
      <c r="KJ87" s="206" t="s">
        <v>8</v>
      </c>
      <c r="KK87" s="206" t="s">
        <v>1036</v>
      </c>
      <c r="KL87" s="206" t="s">
        <v>1594</v>
      </c>
      <c r="KM87" s="206" t="s">
        <v>1595</v>
      </c>
      <c r="KN87" s="206" t="s">
        <v>8</v>
      </c>
      <c r="KO87" s="206" t="s">
        <v>1036</v>
      </c>
      <c r="KP87" s="206" t="s">
        <v>1594</v>
      </c>
      <c r="KQ87" s="206" t="s">
        <v>1595</v>
      </c>
      <c r="KR87" s="206" t="s">
        <v>8</v>
      </c>
      <c r="KS87" s="206" t="s">
        <v>1036</v>
      </c>
      <c r="KT87" s="206" t="s">
        <v>1594</v>
      </c>
      <c r="KU87" s="206" t="s">
        <v>1595</v>
      </c>
      <c r="KV87" s="206" t="s">
        <v>8</v>
      </c>
      <c r="KW87" s="206" t="s">
        <v>1036</v>
      </c>
      <c r="KX87" s="206" t="s">
        <v>1594</v>
      </c>
      <c r="KY87" s="206" t="s">
        <v>1595</v>
      </c>
      <c r="KZ87" s="206" t="s">
        <v>8</v>
      </c>
      <c r="LA87" s="206" t="s">
        <v>1036</v>
      </c>
      <c r="LB87" s="206" t="s">
        <v>1594</v>
      </c>
      <c r="LC87" s="206" t="s">
        <v>1595</v>
      </c>
      <c r="LD87" s="206" t="s">
        <v>8</v>
      </c>
      <c r="LE87" s="206" t="s">
        <v>1036</v>
      </c>
      <c r="LF87" s="206" t="s">
        <v>1594</v>
      </c>
      <c r="LG87" s="206" t="s">
        <v>1595</v>
      </c>
      <c r="LH87" s="206" t="s">
        <v>8</v>
      </c>
      <c r="LI87" s="206" t="s">
        <v>1036</v>
      </c>
      <c r="LJ87" s="206" t="s">
        <v>1594</v>
      </c>
      <c r="LK87" s="206" t="s">
        <v>1595</v>
      </c>
      <c r="LL87" s="206" t="s">
        <v>8</v>
      </c>
      <c r="LM87" s="206" t="s">
        <v>1036</v>
      </c>
      <c r="LN87" s="206" t="s">
        <v>1594</v>
      </c>
      <c r="LO87" s="206" t="s">
        <v>1595</v>
      </c>
      <c r="LP87" s="206" t="s">
        <v>8</v>
      </c>
      <c r="LQ87" s="206" t="s">
        <v>1036</v>
      </c>
      <c r="LR87" s="206" t="s">
        <v>1594</v>
      </c>
      <c r="LS87" s="206" t="s">
        <v>1595</v>
      </c>
      <c r="LT87" s="206" t="s">
        <v>8</v>
      </c>
      <c r="LU87" s="206" t="s">
        <v>1036</v>
      </c>
      <c r="LV87" s="206" t="s">
        <v>1594</v>
      </c>
      <c r="LW87" s="206" t="s">
        <v>1595</v>
      </c>
      <c r="LX87" s="206" t="s">
        <v>8</v>
      </c>
      <c r="LY87" s="206" t="s">
        <v>1036</v>
      </c>
      <c r="LZ87" s="206" t="s">
        <v>1594</v>
      </c>
      <c r="MA87" s="206" t="s">
        <v>1595</v>
      </c>
      <c r="MB87" s="206" t="s">
        <v>8</v>
      </c>
      <c r="MC87" s="206" t="s">
        <v>1036</v>
      </c>
      <c r="MD87" s="206" t="s">
        <v>1594</v>
      </c>
      <c r="ME87" s="206" t="s">
        <v>1595</v>
      </c>
      <c r="MF87" s="206" t="s">
        <v>8</v>
      </c>
      <c r="MG87" s="206" t="s">
        <v>1036</v>
      </c>
      <c r="MH87" s="206" t="s">
        <v>1594</v>
      </c>
      <c r="MI87" s="206" t="s">
        <v>1595</v>
      </c>
      <c r="MJ87" s="206" t="s">
        <v>8</v>
      </c>
      <c r="MK87" s="206" t="s">
        <v>1036</v>
      </c>
      <c r="ML87" s="206" t="s">
        <v>1594</v>
      </c>
      <c r="MM87" s="206" t="s">
        <v>1595</v>
      </c>
      <c r="MN87" s="206" t="s">
        <v>8</v>
      </c>
      <c r="MO87" s="206" t="s">
        <v>1036</v>
      </c>
      <c r="MP87" s="206" t="s">
        <v>1594</v>
      </c>
      <c r="MQ87" s="206" t="s">
        <v>1595</v>
      </c>
      <c r="MR87" s="206" t="s">
        <v>8</v>
      </c>
      <c r="MS87" s="206" t="s">
        <v>1036</v>
      </c>
      <c r="MT87" s="206" t="s">
        <v>1594</v>
      </c>
      <c r="MU87" s="206" t="s">
        <v>1595</v>
      </c>
      <c r="MV87" s="206" t="s">
        <v>8</v>
      </c>
      <c r="MW87" s="206" t="s">
        <v>1036</v>
      </c>
      <c r="MX87" s="206" t="s">
        <v>1594</v>
      </c>
      <c r="MY87" s="206" t="s">
        <v>1595</v>
      </c>
      <c r="MZ87" s="206" t="s">
        <v>8</v>
      </c>
      <c r="NA87" s="206" t="s">
        <v>1036</v>
      </c>
      <c r="NB87" s="206" t="s">
        <v>1594</v>
      </c>
      <c r="NC87" s="206" t="s">
        <v>1595</v>
      </c>
      <c r="ND87" s="206" t="s">
        <v>8</v>
      </c>
      <c r="NE87" s="206" t="s">
        <v>1036</v>
      </c>
      <c r="NF87" s="206" t="s">
        <v>1594</v>
      </c>
      <c r="NG87" s="206" t="s">
        <v>1595</v>
      </c>
      <c r="NH87" s="206" t="s">
        <v>8</v>
      </c>
      <c r="NI87" s="206" t="s">
        <v>1036</v>
      </c>
      <c r="NJ87" s="206" t="s">
        <v>1594</v>
      </c>
      <c r="NK87" s="206" t="s">
        <v>1595</v>
      </c>
      <c r="NL87" s="206" t="s">
        <v>8</v>
      </c>
      <c r="NM87" s="206" t="s">
        <v>1036</v>
      </c>
      <c r="NN87" s="206" t="s">
        <v>1594</v>
      </c>
      <c r="NO87" s="206" t="s">
        <v>1595</v>
      </c>
      <c r="NP87" s="206" t="s">
        <v>8</v>
      </c>
      <c r="NQ87" s="206" t="s">
        <v>1036</v>
      </c>
      <c r="NR87" s="206" t="s">
        <v>1594</v>
      </c>
      <c r="NS87" s="206" t="s">
        <v>1595</v>
      </c>
      <c r="NT87" s="206" t="s">
        <v>8</v>
      </c>
      <c r="NU87" s="206" t="s">
        <v>1036</v>
      </c>
      <c r="NV87" s="206" t="s">
        <v>1594</v>
      </c>
      <c r="NW87" s="206" t="s">
        <v>1595</v>
      </c>
      <c r="NX87" s="206" t="s">
        <v>8</v>
      </c>
      <c r="NY87" s="206" t="s">
        <v>1036</v>
      </c>
      <c r="NZ87" s="206" t="s">
        <v>1594</v>
      </c>
      <c r="OA87" s="206" t="s">
        <v>1595</v>
      </c>
      <c r="OB87" s="206" t="s">
        <v>8</v>
      </c>
      <c r="OC87" s="206" t="s">
        <v>1036</v>
      </c>
      <c r="OD87" s="206" t="s">
        <v>1594</v>
      </c>
      <c r="OE87" s="206" t="s">
        <v>1595</v>
      </c>
      <c r="OF87" s="206" t="s">
        <v>8</v>
      </c>
      <c r="OG87" s="206" t="s">
        <v>1036</v>
      </c>
      <c r="OH87" s="206" t="s">
        <v>1594</v>
      </c>
      <c r="OI87" s="206" t="s">
        <v>1595</v>
      </c>
      <c r="OJ87" s="206" t="s">
        <v>8</v>
      </c>
      <c r="OK87" s="206" t="s">
        <v>1036</v>
      </c>
      <c r="OL87" s="206" t="s">
        <v>1594</v>
      </c>
      <c r="OM87" s="206" t="s">
        <v>1595</v>
      </c>
      <c r="ON87" s="206" t="s">
        <v>8</v>
      </c>
      <c r="OO87" s="206" t="s">
        <v>1036</v>
      </c>
      <c r="OP87" s="206" t="s">
        <v>1594</v>
      </c>
      <c r="OQ87" s="206" t="s">
        <v>1595</v>
      </c>
      <c r="OR87" s="206" t="s">
        <v>8</v>
      </c>
      <c r="OS87" s="206" t="s">
        <v>1036</v>
      </c>
      <c r="OT87" s="206" t="s">
        <v>1594</v>
      </c>
      <c r="OU87" s="206" t="s">
        <v>1595</v>
      </c>
      <c r="OV87" s="206" t="s">
        <v>8</v>
      </c>
      <c r="OW87" s="206" t="s">
        <v>1036</v>
      </c>
      <c r="OX87" s="206" t="s">
        <v>1594</v>
      </c>
      <c r="OY87" s="206" t="s">
        <v>1595</v>
      </c>
      <c r="OZ87" s="206" t="s">
        <v>8</v>
      </c>
      <c r="PA87" s="206" t="s">
        <v>1036</v>
      </c>
      <c r="PB87" s="206" t="s">
        <v>1594</v>
      </c>
      <c r="PC87" s="206" t="s">
        <v>1595</v>
      </c>
      <c r="PD87" s="206" t="s">
        <v>8</v>
      </c>
      <c r="PE87" s="206" t="s">
        <v>1036</v>
      </c>
      <c r="PF87" s="206" t="s">
        <v>1594</v>
      </c>
      <c r="PG87" s="206" t="s">
        <v>1595</v>
      </c>
      <c r="PH87" s="206" t="s">
        <v>8</v>
      </c>
      <c r="PI87" s="206" t="s">
        <v>1036</v>
      </c>
      <c r="PJ87" s="206" t="s">
        <v>1594</v>
      </c>
      <c r="PK87" s="206" t="s">
        <v>1595</v>
      </c>
      <c r="PL87" s="206" t="s">
        <v>8</v>
      </c>
      <c r="PM87" s="206" t="s">
        <v>1036</v>
      </c>
      <c r="PN87" s="206" t="s">
        <v>1594</v>
      </c>
      <c r="PO87" s="206" t="s">
        <v>1595</v>
      </c>
      <c r="PP87" s="206" t="s">
        <v>8</v>
      </c>
      <c r="PQ87" s="206" t="s">
        <v>1036</v>
      </c>
      <c r="PR87" s="206" t="s">
        <v>1594</v>
      </c>
      <c r="PS87" s="206" t="s">
        <v>1595</v>
      </c>
      <c r="PT87" s="206" t="s">
        <v>8</v>
      </c>
      <c r="PU87" s="206" t="s">
        <v>1036</v>
      </c>
      <c r="PV87" s="206" t="s">
        <v>1594</v>
      </c>
      <c r="PW87" s="206" t="s">
        <v>1595</v>
      </c>
      <c r="PX87" s="206" t="s">
        <v>8</v>
      </c>
      <c r="PY87" s="206" t="s">
        <v>1036</v>
      </c>
      <c r="PZ87" s="206" t="s">
        <v>1594</v>
      </c>
      <c r="QA87" s="206" t="s">
        <v>1595</v>
      </c>
      <c r="QB87" s="206" t="s">
        <v>8</v>
      </c>
      <c r="QC87" s="206" t="s">
        <v>1036</v>
      </c>
      <c r="QD87" s="206" t="s">
        <v>1594</v>
      </c>
      <c r="QE87" s="206" t="s">
        <v>1595</v>
      </c>
      <c r="QF87" s="206" t="s">
        <v>8</v>
      </c>
      <c r="QG87" s="206" t="s">
        <v>1036</v>
      </c>
      <c r="QH87" s="206" t="s">
        <v>1594</v>
      </c>
      <c r="QI87" s="206" t="s">
        <v>1595</v>
      </c>
      <c r="QJ87" s="206" t="s">
        <v>8</v>
      </c>
      <c r="QK87" s="206" t="s">
        <v>1036</v>
      </c>
      <c r="QL87" s="206" t="s">
        <v>1594</v>
      </c>
      <c r="QM87" s="206" t="s">
        <v>1595</v>
      </c>
      <c r="QN87" s="206" t="s">
        <v>8</v>
      </c>
      <c r="QO87" s="206" t="s">
        <v>1036</v>
      </c>
      <c r="QP87" s="206" t="s">
        <v>1594</v>
      </c>
      <c r="QQ87" s="206" t="s">
        <v>1595</v>
      </c>
      <c r="QR87" s="206" t="s">
        <v>8</v>
      </c>
      <c r="QS87" s="206" t="s">
        <v>1036</v>
      </c>
      <c r="QT87" s="206" t="s">
        <v>1594</v>
      </c>
      <c r="QU87" s="206" t="s">
        <v>1595</v>
      </c>
      <c r="QV87" s="206" t="s">
        <v>8</v>
      </c>
      <c r="QW87" s="206" t="s">
        <v>1036</v>
      </c>
      <c r="QX87" s="206" t="s">
        <v>1594</v>
      </c>
      <c r="QY87" s="206" t="s">
        <v>1595</v>
      </c>
      <c r="QZ87" s="206" t="s">
        <v>8</v>
      </c>
      <c r="RA87" s="206" t="s">
        <v>1036</v>
      </c>
      <c r="RB87" s="206" t="s">
        <v>1594</v>
      </c>
      <c r="RC87" s="206" t="s">
        <v>1595</v>
      </c>
      <c r="RD87" s="206" t="s">
        <v>8</v>
      </c>
      <c r="RE87" s="206" t="s">
        <v>1036</v>
      </c>
      <c r="RF87" s="206" t="s">
        <v>1594</v>
      </c>
      <c r="RG87" s="206" t="s">
        <v>1595</v>
      </c>
      <c r="RH87" s="206" t="s">
        <v>8</v>
      </c>
      <c r="RI87" s="206" t="s">
        <v>1036</v>
      </c>
      <c r="RJ87" s="206" t="s">
        <v>1594</v>
      </c>
      <c r="RK87" s="206" t="s">
        <v>1595</v>
      </c>
      <c r="RL87" s="206" t="s">
        <v>8</v>
      </c>
      <c r="RM87" s="206" t="s">
        <v>1036</v>
      </c>
      <c r="RN87" s="206" t="s">
        <v>1594</v>
      </c>
      <c r="RO87" s="206" t="s">
        <v>1595</v>
      </c>
      <c r="RP87" s="206" t="s">
        <v>8</v>
      </c>
      <c r="RQ87" s="206" t="s">
        <v>1036</v>
      </c>
      <c r="RR87" s="206" t="s">
        <v>1594</v>
      </c>
      <c r="RS87" s="206" t="s">
        <v>1595</v>
      </c>
      <c r="RT87" s="206" t="s">
        <v>8</v>
      </c>
      <c r="RU87" s="206" t="s">
        <v>1036</v>
      </c>
      <c r="RV87" s="206" t="s">
        <v>1594</v>
      </c>
      <c r="RW87" s="206" t="s">
        <v>1595</v>
      </c>
      <c r="RX87" s="206" t="s">
        <v>8</v>
      </c>
      <c r="RY87" s="206" t="s">
        <v>1036</v>
      </c>
      <c r="RZ87" s="206" t="s">
        <v>1594</v>
      </c>
      <c r="SA87" s="206" t="s">
        <v>1595</v>
      </c>
      <c r="SB87" s="206" t="s">
        <v>8</v>
      </c>
      <c r="SC87" s="206" t="s">
        <v>1036</v>
      </c>
      <c r="SD87" s="206" t="s">
        <v>1594</v>
      </c>
      <c r="SE87" s="206" t="s">
        <v>1595</v>
      </c>
      <c r="SF87" s="206" t="s">
        <v>8</v>
      </c>
      <c r="SG87" s="206" t="s">
        <v>1036</v>
      </c>
      <c r="SH87" s="206" t="s">
        <v>1594</v>
      </c>
      <c r="SI87" s="206" t="s">
        <v>1595</v>
      </c>
      <c r="SJ87" s="206" t="s">
        <v>8</v>
      </c>
      <c r="SK87" s="206" t="s">
        <v>1036</v>
      </c>
      <c r="SL87" s="206" t="s">
        <v>1594</v>
      </c>
      <c r="SM87" s="206" t="s">
        <v>1595</v>
      </c>
      <c r="SN87" s="206" t="s">
        <v>8</v>
      </c>
      <c r="SO87" s="206" t="s">
        <v>1036</v>
      </c>
      <c r="SP87" s="206" t="s">
        <v>1594</v>
      </c>
      <c r="SQ87" s="206" t="s">
        <v>1595</v>
      </c>
      <c r="SR87" s="206" t="s">
        <v>8</v>
      </c>
      <c r="SS87" s="206" t="s">
        <v>1036</v>
      </c>
      <c r="ST87" s="206" t="s">
        <v>1594</v>
      </c>
      <c r="SU87" s="206" t="s">
        <v>1595</v>
      </c>
      <c r="SV87" s="206" t="s">
        <v>8</v>
      </c>
      <c r="SW87" s="206" t="s">
        <v>1036</v>
      </c>
      <c r="SX87" s="206" t="s">
        <v>1594</v>
      </c>
      <c r="SY87" s="206" t="s">
        <v>1595</v>
      </c>
      <c r="SZ87" s="206" t="s">
        <v>8</v>
      </c>
      <c r="TA87" s="206" t="s">
        <v>1036</v>
      </c>
      <c r="TB87" s="206" t="s">
        <v>1594</v>
      </c>
      <c r="TC87" s="206" t="s">
        <v>1595</v>
      </c>
      <c r="TD87" s="206" t="s">
        <v>8</v>
      </c>
      <c r="TE87" s="206" t="s">
        <v>1036</v>
      </c>
      <c r="TF87" s="206" t="s">
        <v>1594</v>
      </c>
      <c r="TG87" s="206" t="s">
        <v>1595</v>
      </c>
      <c r="TH87" s="206" t="s">
        <v>8</v>
      </c>
      <c r="TI87" s="206" t="s">
        <v>1036</v>
      </c>
      <c r="TJ87" s="206" t="s">
        <v>1594</v>
      </c>
      <c r="TK87" s="206" t="s">
        <v>1595</v>
      </c>
      <c r="TL87" s="206" t="s">
        <v>8</v>
      </c>
      <c r="TM87" s="206" t="s">
        <v>1036</v>
      </c>
      <c r="TN87" s="206" t="s">
        <v>1594</v>
      </c>
      <c r="TO87" s="206" t="s">
        <v>1595</v>
      </c>
      <c r="TP87" s="206" t="s">
        <v>8</v>
      </c>
      <c r="TQ87" s="206" t="s">
        <v>1036</v>
      </c>
      <c r="TR87" s="206" t="s">
        <v>1594</v>
      </c>
      <c r="TS87" s="206" t="s">
        <v>1595</v>
      </c>
      <c r="TT87" s="206" t="s">
        <v>8</v>
      </c>
      <c r="TU87" s="206" t="s">
        <v>1036</v>
      </c>
      <c r="TV87" s="206" t="s">
        <v>1594</v>
      </c>
      <c r="TW87" s="206" t="s">
        <v>1595</v>
      </c>
      <c r="TX87" s="206" t="s">
        <v>8</v>
      </c>
      <c r="TY87" s="206" t="s">
        <v>1036</v>
      </c>
      <c r="TZ87" s="206" t="s">
        <v>1594</v>
      </c>
      <c r="UA87" s="206" t="s">
        <v>1595</v>
      </c>
      <c r="UB87" s="206" t="s">
        <v>8</v>
      </c>
      <c r="UC87" s="206" t="s">
        <v>1036</v>
      </c>
      <c r="UD87" s="206" t="s">
        <v>1594</v>
      </c>
      <c r="UE87" s="206" t="s">
        <v>1595</v>
      </c>
      <c r="UF87" s="206" t="s">
        <v>8</v>
      </c>
      <c r="UG87" s="206" t="s">
        <v>1036</v>
      </c>
      <c r="UH87" s="206" t="s">
        <v>1594</v>
      </c>
      <c r="UI87" s="206" t="s">
        <v>1595</v>
      </c>
      <c r="UJ87" s="206" t="s">
        <v>8</v>
      </c>
      <c r="UK87" s="206" t="s">
        <v>1036</v>
      </c>
      <c r="UL87" s="206" t="s">
        <v>1594</v>
      </c>
      <c r="UM87" s="206" t="s">
        <v>1595</v>
      </c>
      <c r="UN87" s="206" t="s">
        <v>8</v>
      </c>
      <c r="UO87" s="206" t="s">
        <v>1036</v>
      </c>
      <c r="UP87" s="206" t="s">
        <v>1594</v>
      </c>
      <c r="UQ87" s="206" t="s">
        <v>1595</v>
      </c>
      <c r="UR87" s="206" t="s">
        <v>8</v>
      </c>
      <c r="US87" s="206" t="s">
        <v>1036</v>
      </c>
      <c r="UT87" s="206" t="s">
        <v>1594</v>
      </c>
      <c r="UU87" s="206" t="s">
        <v>1595</v>
      </c>
      <c r="UV87" s="206" t="s">
        <v>8</v>
      </c>
      <c r="UW87" s="206" t="s">
        <v>1036</v>
      </c>
      <c r="UX87" s="206" t="s">
        <v>1594</v>
      </c>
      <c r="UY87" s="206" t="s">
        <v>1595</v>
      </c>
      <c r="UZ87" s="206" t="s">
        <v>8</v>
      </c>
      <c r="VA87" s="206" t="s">
        <v>1036</v>
      </c>
      <c r="VB87" s="206" t="s">
        <v>1594</v>
      </c>
      <c r="VC87" s="206" t="s">
        <v>1595</v>
      </c>
      <c r="VD87" s="206" t="s">
        <v>8</v>
      </c>
      <c r="VE87" s="206" t="s">
        <v>1036</v>
      </c>
      <c r="VF87" s="206" t="s">
        <v>1594</v>
      </c>
      <c r="VG87" s="206" t="s">
        <v>1595</v>
      </c>
      <c r="VH87" s="206" t="s">
        <v>8</v>
      </c>
      <c r="VI87" s="206" t="s">
        <v>1036</v>
      </c>
      <c r="VJ87" s="206" t="s">
        <v>1594</v>
      </c>
      <c r="VK87" s="206" t="s">
        <v>1595</v>
      </c>
      <c r="VL87" s="206" t="s">
        <v>8</v>
      </c>
      <c r="VM87" s="206" t="s">
        <v>1036</v>
      </c>
      <c r="VN87" s="206" t="s">
        <v>1594</v>
      </c>
      <c r="VO87" s="206" t="s">
        <v>1595</v>
      </c>
      <c r="VP87" s="206" t="s">
        <v>8</v>
      </c>
      <c r="VQ87" s="206" t="s">
        <v>1036</v>
      </c>
      <c r="VR87" s="206" t="s">
        <v>1594</v>
      </c>
      <c r="VS87" s="206" t="s">
        <v>1595</v>
      </c>
      <c r="VT87" s="206" t="s">
        <v>8</v>
      </c>
      <c r="VU87" s="206" t="s">
        <v>1036</v>
      </c>
      <c r="VV87" s="206" t="s">
        <v>1594</v>
      </c>
      <c r="VW87" s="206" t="s">
        <v>1595</v>
      </c>
      <c r="VX87" s="206" t="s">
        <v>8</v>
      </c>
      <c r="VY87" s="206" t="s">
        <v>1036</v>
      </c>
      <c r="VZ87" s="206" t="s">
        <v>1594</v>
      </c>
      <c r="WA87" s="206" t="s">
        <v>1595</v>
      </c>
      <c r="WB87" s="206" t="s">
        <v>8</v>
      </c>
      <c r="WC87" s="206" t="s">
        <v>1036</v>
      </c>
      <c r="WD87" s="206" t="s">
        <v>1594</v>
      </c>
      <c r="WE87" s="206" t="s">
        <v>1595</v>
      </c>
      <c r="WF87" s="206" t="s">
        <v>8</v>
      </c>
      <c r="WG87" s="206" t="s">
        <v>1036</v>
      </c>
      <c r="WH87" s="206" t="s">
        <v>1594</v>
      </c>
      <c r="WI87" s="206" t="s">
        <v>1595</v>
      </c>
      <c r="WJ87" s="206" t="s">
        <v>8</v>
      </c>
      <c r="WK87" s="206" t="s">
        <v>1036</v>
      </c>
      <c r="WL87" s="206" t="s">
        <v>1594</v>
      </c>
      <c r="WM87" s="206" t="s">
        <v>1595</v>
      </c>
      <c r="WN87" s="206" t="s">
        <v>8</v>
      </c>
      <c r="WO87" s="206" t="s">
        <v>1036</v>
      </c>
      <c r="WP87" s="206" t="s">
        <v>1594</v>
      </c>
      <c r="WQ87" s="206" t="s">
        <v>1595</v>
      </c>
      <c r="WR87" s="206" t="s">
        <v>8</v>
      </c>
      <c r="WS87" s="206" t="s">
        <v>1036</v>
      </c>
      <c r="WT87" s="206" t="s">
        <v>1594</v>
      </c>
      <c r="WU87" s="206" t="s">
        <v>1595</v>
      </c>
      <c r="WV87" s="206" t="s">
        <v>8</v>
      </c>
      <c r="WW87" s="206" t="s">
        <v>1036</v>
      </c>
      <c r="WX87" s="206" t="s">
        <v>1594</v>
      </c>
      <c r="WY87" s="206" t="s">
        <v>1595</v>
      </c>
      <c r="WZ87" s="206" t="s">
        <v>8</v>
      </c>
      <c r="XA87" s="206" t="s">
        <v>1036</v>
      </c>
      <c r="XB87" s="206" t="s">
        <v>1594</v>
      </c>
      <c r="XC87" s="206" t="s">
        <v>1595</v>
      </c>
      <c r="XD87" s="206" t="s">
        <v>8</v>
      </c>
      <c r="XE87" s="206" t="s">
        <v>1036</v>
      </c>
      <c r="XF87" s="206" t="s">
        <v>1594</v>
      </c>
      <c r="XG87" s="206" t="s">
        <v>1595</v>
      </c>
      <c r="XH87" s="206" t="s">
        <v>8</v>
      </c>
      <c r="XI87" s="206" t="s">
        <v>1036</v>
      </c>
      <c r="XJ87" s="206" t="s">
        <v>1594</v>
      </c>
      <c r="XK87" s="206" t="s">
        <v>1595</v>
      </c>
      <c r="XL87" s="206" t="s">
        <v>8</v>
      </c>
      <c r="XM87" s="206" t="s">
        <v>1036</v>
      </c>
      <c r="XN87" s="206" t="s">
        <v>1594</v>
      </c>
      <c r="XO87" s="206" t="s">
        <v>1595</v>
      </c>
      <c r="XP87" s="206" t="s">
        <v>8</v>
      </c>
      <c r="XQ87" s="206" t="s">
        <v>1036</v>
      </c>
      <c r="XR87" s="206" t="s">
        <v>1594</v>
      </c>
      <c r="XS87" s="206" t="s">
        <v>1595</v>
      </c>
      <c r="XT87" s="206" t="s">
        <v>8</v>
      </c>
      <c r="XU87" s="206" t="s">
        <v>1036</v>
      </c>
      <c r="XV87" s="206" t="s">
        <v>1594</v>
      </c>
      <c r="XW87" s="206" t="s">
        <v>1595</v>
      </c>
      <c r="XX87" s="206" t="s">
        <v>8</v>
      </c>
      <c r="XY87" s="206" t="s">
        <v>1036</v>
      </c>
      <c r="XZ87" s="206" t="s">
        <v>1594</v>
      </c>
      <c r="YA87" s="206" t="s">
        <v>1595</v>
      </c>
      <c r="YB87" s="206" t="s">
        <v>8</v>
      </c>
      <c r="YC87" s="206" t="s">
        <v>1036</v>
      </c>
      <c r="YD87" s="206" t="s">
        <v>1594</v>
      </c>
      <c r="YE87" s="206" t="s">
        <v>1595</v>
      </c>
      <c r="YF87" s="206" t="s">
        <v>8</v>
      </c>
      <c r="YG87" s="206" t="s">
        <v>1036</v>
      </c>
      <c r="YH87" s="206" t="s">
        <v>1594</v>
      </c>
      <c r="YI87" s="206" t="s">
        <v>1595</v>
      </c>
      <c r="YJ87" s="206" t="s">
        <v>8</v>
      </c>
      <c r="YK87" s="206" t="s">
        <v>1036</v>
      </c>
      <c r="YL87" s="206" t="s">
        <v>1594</v>
      </c>
      <c r="YM87" s="206" t="s">
        <v>1595</v>
      </c>
      <c r="YN87" s="206" t="s">
        <v>8</v>
      </c>
      <c r="YO87" s="206" t="s">
        <v>1036</v>
      </c>
      <c r="YP87" s="206" t="s">
        <v>1594</v>
      </c>
      <c r="YQ87" s="206" t="s">
        <v>1595</v>
      </c>
      <c r="YR87" s="206" t="s">
        <v>8</v>
      </c>
      <c r="YS87" s="206" t="s">
        <v>1036</v>
      </c>
      <c r="YT87" s="206" t="s">
        <v>1594</v>
      </c>
      <c r="YU87" s="206" t="s">
        <v>1595</v>
      </c>
      <c r="YV87" s="206" t="s">
        <v>8</v>
      </c>
      <c r="YW87" s="206" t="s">
        <v>1036</v>
      </c>
      <c r="YX87" s="206" t="s">
        <v>1594</v>
      </c>
      <c r="YY87" s="206" t="s">
        <v>1595</v>
      </c>
      <c r="YZ87" s="206" t="s">
        <v>8</v>
      </c>
      <c r="ZA87" s="206" t="s">
        <v>1036</v>
      </c>
      <c r="ZB87" s="206" t="s">
        <v>1594</v>
      </c>
      <c r="ZC87" s="206" t="s">
        <v>1595</v>
      </c>
      <c r="ZD87" s="206" t="s">
        <v>8</v>
      </c>
      <c r="ZE87" s="206" t="s">
        <v>1036</v>
      </c>
      <c r="ZF87" s="206" t="s">
        <v>1594</v>
      </c>
      <c r="ZG87" s="206" t="s">
        <v>1595</v>
      </c>
      <c r="ZH87" s="206" t="s">
        <v>8</v>
      </c>
      <c r="ZI87" s="206" t="s">
        <v>1036</v>
      </c>
      <c r="ZJ87" s="206" t="s">
        <v>1594</v>
      </c>
      <c r="ZK87" s="206" t="s">
        <v>1595</v>
      </c>
      <c r="ZL87" s="206" t="s">
        <v>8</v>
      </c>
      <c r="ZM87" s="206" t="s">
        <v>1036</v>
      </c>
      <c r="ZN87" s="206" t="s">
        <v>1594</v>
      </c>
      <c r="ZO87" s="206" t="s">
        <v>1595</v>
      </c>
      <c r="ZP87" s="206" t="s">
        <v>8</v>
      </c>
      <c r="ZQ87" s="206" t="s">
        <v>1036</v>
      </c>
      <c r="ZR87" s="206" t="s">
        <v>1594</v>
      </c>
      <c r="ZS87" s="206" t="s">
        <v>1595</v>
      </c>
      <c r="ZT87" s="206" t="s">
        <v>8</v>
      </c>
      <c r="ZU87" s="206" t="s">
        <v>1036</v>
      </c>
      <c r="ZV87" s="206" t="s">
        <v>1594</v>
      </c>
      <c r="ZW87" s="206" t="s">
        <v>1595</v>
      </c>
      <c r="ZX87" s="206" t="s">
        <v>8</v>
      </c>
      <c r="ZY87" s="206" t="s">
        <v>1036</v>
      </c>
      <c r="ZZ87" s="206" t="s">
        <v>1594</v>
      </c>
      <c r="AAA87" s="206" t="s">
        <v>1595</v>
      </c>
      <c r="AAB87" s="206" t="s">
        <v>8</v>
      </c>
      <c r="AAC87" s="206" t="s">
        <v>1036</v>
      </c>
      <c r="AAD87" s="206" t="s">
        <v>1594</v>
      </c>
      <c r="AAE87" s="206" t="s">
        <v>1595</v>
      </c>
      <c r="AAF87" s="206" t="s">
        <v>8</v>
      </c>
      <c r="AAG87" s="206" t="s">
        <v>1036</v>
      </c>
      <c r="AAH87" s="206" t="s">
        <v>1594</v>
      </c>
      <c r="AAI87" s="206" t="s">
        <v>1595</v>
      </c>
      <c r="AAJ87" s="206" t="s">
        <v>8</v>
      </c>
      <c r="AAK87" s="206" t="s">
        <v>1036</v>
      </c>
      <c r="AAL87" s="206" t="s">
        <v>1594</v>
      </c>
      <c r="AAM87" s="206" t="s">
        <v>1595</v>
      </c>
      <c r="AAN87" s="206" t="s">
        <v>8</v>
      </c>
      <c r="AAO87" s="206" t="s">
        <v>1036</v>
      </c>
      <c r="AAP87" s="206" t="s">
        <v>1594</v>
      </c>
      <c r="AAQ87" s="206" t="s">
        <v>1595</v>
      </c>
      <c r="AAR87" s="206" t="s">
        <v>8</v>
      </c>
      <c r="AAS87" s="206" t="s">
        <v>1036</v>
      </c>
      <c r="AAT87" s="206" t="s">
        <v>1594</v>
      </c>
      <c r="AAU87" s="206" t="s">
        <v>1595</v>
      </c>
      <c r="AAV87" s="206" t="s">
        <v>8</v>
      </c>
      <c r="AAW87" s="206" t="s">
        <v>1036</v>
      </c>
      <c r="AAX87" s="206" t="s">
        <v>1594</v>
      </c>
      <c r="AAY87" s="206" t="s">
        <v>1595</v>
      </c>
      <c r="AAZ87" s="206" t="s">
        <v>8</v>
      </c>
      <c r="ABA87" s="206" t="s">
        <v>1036</v>
      </c>
      <c r="ABB87" s="206" t="s">
        <v>1594</v>
      </c>
      <c r="ABC87" s="206" t="s">
        <v>1595</v>
      </c>
      <c r="ABD87" s="206" t="s">
        <v>8</v>
      </c>
      <c r="ABE87" s="206" t="s">
        <v>1036</v>
      </c>
      <c r="ABF87" s="206" t="s">
        <v>1594</v>
      </c>
      <c r="ABG87" s="206" t="s">
        <v>1595</v>
      </c>
      <c r="ABH87" s="206" t="s">
        <v>8</v>
      </c>
      <c r="ABI87" s="206" t="s">
        <v>1036</v>
      </c>
      <c r="ABJ87" s="206" t="s">
        <v>1594</v>
      </c>
      <c r="ABK87" s="206" t="s">
        <v>1595</v>
      </c>
      <c r="ABL87" s="206" t="s">
        <v>8</v>
      </c>
      <c r="ABM87" s="206" t="s">
        <v>1036</v>
      </c>
      <c r="ABN87" s="206" t="s">
        <v>1594</v>
      </c>
      <c r="ABO87" s="206" t="s">
        <v>1595</v>
      </c>
      <c r="ABP87" s="206" t="s">
        <v>8</v>
      </c>
      <c r="ABQ87" s="206" t="s">
        <v>1036</v>
      </c>
      <c r="ABR87" s="206" t="s">
        <v>1594</v>
      </c>
      <c r="ABS87" s="206" t="s">
        <v>1595</v>
      </c>
      <c r="ABT87" s="206" t="s">
        <v>8</v>
      </c>
      <c r="ABU87" s="206" t="s">
        <v>1036</v>
      </c>
      <c r="ABV87" s="206" t="s">
        <v>1594</v>
      </c>
      <c r="ABW87" s="206" t="s">
        <v>1595</v>
      </c>
      <c r="ABX87" s="206" t="s">
        <v>8</v>
      </c>
      <c r="ABY87" s="206" t="s">
        <v>1036</v>
      </c>
      <c r="ABZ87" s="206" t="s">
        <v>1594</v>
      </c>
      <c r="ACA87" s="206" t="s">
        <v>1595</v>
      </c>
      <c r="ACB87" s="206" t="s">
        <v>8</v>
      </c>
      <c r="ACC87" s="206" t="s">
        <v>1036</v>
      </c>
      <c r="ACD87" s="206" t="s">
        <v>1594</v>
      </c>
      <c r="ACE87" s="206" t="s">
        <v>1595</v>
      </c>
      <c r="ACF87" s="206" t="s">
        <v>8</v>
      </c>
      <c r="ACG87" s="206" t="s">
        <v>1036</v>
      </c>
      <c r="ACH87" s="206" t="s">
        <v>1594</v>
      </c>
      <c r="ACI87" s="206" t="s">
        <v>1595</v>
      </c>
      <c r="ACJ87" s="206" t="s">
        <v>8</v>
      </c>
      <c r="ACK87" s="206" t="s">
        <v>1036</v>
      </c>
      <c r="ACL87" s="206" t="s">
        <v>1594</v>
      </c>
      <c r="ACM87" s="206" t="s">
        <v>1595</v>
      </c>
      <c r="ACN87" s="206" t="s">
        <v>8</v>
      </c>
      <c r="ACO87" s="206" t="s">
        <v>1036</v>
      </c>
      <c r="ACP87" s="206" t="s">
        <v>1594</v>
      </c>
      <c r="ACQ87" s="206" t="s">
        <v>1595</v>
      </c>
      <c r="ACR87" s="206" t="s">
        <v>8</v>
      </c>
      <c r="ACS87" s="206" t="s">
        <v>1036</v>
      </c>
      <c r="ACT87" s="206" t="s">
        <v>1594</v>
      </c>
      <c r="ACU87" s="206" t="s">
        <v>1595</v>
      </c>
      <c r="ACV87" s="206" t="s">
        <v>8</v>
      </c>
      <c r="ACW87" s="206" t="s">
        <v>1036</v>
      </c>
      <c r="ACX87" s="206" t="s">
        <v>1594</v>
      </c>
      <c r="ACY87" s="206" t="s">
        <v>1595</v>
      </c>
      <c r="ACZ87" s="206" t="s">
        <v>8</v>
      </c>
      <c r="ADA87" s="206" t="s">
        <v>1036</v>
      </c>
      <c r="ADB87" s="206" t="s">
        <v>1594</v>
      </c>
      <c r="ADC87" s="206" t="s">
        <v>1595</v>
      </c>
      <c r="ADD87" s="206" t="s">
        <v>8</v>
      </c>
      <c r="ADE87" s="206" t="s">
        <v>1036</v>
      </c>
      <c r="ADF87" s="206" t="s">
        <v>1594</v>
      </c>
      <c r="ADG87" s="206" t="s">
        <v>1595</v>
      </c>
      <c r="ADH87" s="206" t="s">
        <v>8</v>
      </c>
      <c r="ADI87" s="206" t="s">
        <v>1036</v>
      </c>
      <c r="ADJ87" s="206" t="s">
        <v>1594</v>
      </c>
      <c r="ADK87" s="206" t="s">
        <v>1595</v>
      </c>
      <c r="ADL87" s="206" t="s">
        <v>8</v>
      </c>
      <c r="ADM87" s="206" t="s">
        <v>1036</v>
      </c>
      <c r="ADN87" s="206" t="s">
        <v>1594</v>
      </c>
      <c r="ADO87" s="206" t="s">
        <v>1595</v>
      </c>
      <c r="ADP87" s="206" t="s">
        <v>8</v>
      </c>
      <c r="ADQ87" s="206" t="s">
        <v>1036</v>
      </c>
      <c r="ADR87" s="206" t="s">
        <v>1594</v>
      </c>
      <c r="ADS87" s="206" t="s">
        <v>1595</v>
      </c>
      <c r="ADT87" s="206" t="s">
        <v>8</v>
      </c>
      <c r="ADU87" s="206" t="s">
        <v>1036</v>
      </c>
      <c r="ADV87" s="206" t="s">
        <v>1594</v>
      </c>
      <c r="ADW87" s="206" t="s">
        <v>1595</v>
      </c>
      <c r="ADX87" s="206" t="s">
        <v>8</v>
      </c>
      <c r="ADY87" s="206" t="s">
        <v>1036</v>
      </c>
      <c r="ADZ87" s="206" t="s">
        <v>1594</v>
      </c>
      <c r="AEA87" s="206" t="s">
        <v>1595</v>
      </c>
      <c r="AEB87" s="206" t="s">
        <v>8</v>
      </c>
      <c r="AEC87" s="206" t="s">
        <v>1036</v>
      </c>
      <c r="AED87" s="206" t="s">
        <v>1594</v>
      </c>
      <c r="AEE87" s="206" t="s">
        <v>1595</v>
      </c>
      <c r="AEF87" s="206" t="s">
        <v>8</v>
      </c>
      <c r="AEG87" s="206" t="s">
        <v>1036</v>
      </c>
      <c r="AEH87" s="206" t="s">
        <v>1594</v>
      </c>
      <c r="AEI87" s="206" t="s">
        <v>1595</v>
      </c>
      <c r="AEJ87" s="206" t="s">
        <v>8</v>
      </c>
      <c r="AEK87" s="206" t="s">
        <v>1036</v>
      </c>
      <c r="AEL87" s="206" t="s">
        <v>1594</v>
      </c>
      <c r="AEM87" s="206" t="s">
        <v>1595</v>
      </c>
      <c r="AEN87" s="206" t="s">
        <v>8</v>
      </c>
      <c r="AEO87" s="206" t="s">
        <v>1036</v>
      </c>
      <c r="AEP87" s="206" t="s">
        <v>1594</v>
      </c>
      <c r="AEQ87" s="206" t="s">
        <v>1595</v>
      </c>
      <c r="AER87" s="206" t="s">
        <v>8</v>
      </c>
      <c r="AES87" s="206" t="s">
        <v>1036</v>
      </c>
      <c r="AET87" s="206" t="s">
        <v>1594</v>
      </c>
      <c r="AEU87" s="206" t="s">
        <v>1595</v>
      </c>
      <c r="AEV87" s="206" t="s">
        <v>8</v>
      </c>
      <c r="AEW87" s="206" t="s">
        <v>1036</v>
      </c>
      <c r="AEX87" s="206" t="s">
        <v>1594</v>
      </c>
      <c r="AEY87" s="206" t="s">
        <v>1595</v>
      </c>
      <c r="AEZ87" s="206" t="s">
        <v>8</v>
      </c>
      <c r="AFA87" s="206" t="s">
        <v>1036</v>
      </c>
      <c r="AFB87" s="206" t="s">
        <v>1594</v>
      </c>
      <c r="AFC87" s="206" t="s">
        <v>1595</v>
      </c>
      <c r="AFD87" s="206" t="s">
        <v>8</v>
      </c>
      <c r="AFE87" s="206" t="s">
        <v>1036</v>
      </c>
      <c r="AFF87" s="206" t="s">
        <v>1594</v>
      </c>
      <c r="AFG87" s="206" t="s">
        <v>1595</v>
      </c>
      <c r="AFH87" s="206" t="s">
        <v>8</v>
      </c>
      <c r="AFI87" s="206" t="s">
        <v>1036</v>
      </c>
      <c r="AFJ87" s="206" t="s">
        <v>1594</v>
      </c>
      <c r="AFK87" s="206" t="s">
        <v>1595</v>
      </c>
      <c r="AFL87" s="206" t="s">
        <v>8</v>
      </c>
      <c r="AFM87" s="206" t="s">
        <v>1036</v>
      </c>
      <c r="AFN87" s="206" t="s">
        <v>1594</v>
      </c>
      <c r="AFO87" s="206" t="s">
        <v>1595</v>
      </c>
      <c r="AFP87" s="206" t="s">
        <v>8</v>
      </c>
      <c r="AFQ87" s="206" t="s">
        <v>1036</v>
      </c>
      <c r="AFR87" s="206" t="s">
        <v>1594</v>
      </c>
      <c r="AFS87" s="206" t="s">
        <v>1595</v>
      </c>
      <c r="AFT87" s="206" t="s">
        <v>8</v>
      </c>
      <c r="AFU87" s="206" t="s">
        <v>1036</v>
      </c>
      <c r="AFV87" s="206" t="s">
        <v>1594</v>
      </c>
      <c r="AFW87" s="206" t="s">
        <v>1595</v>
      </c>
      <c r="AFX87" s="206" t="s">
        <v>8</v>
      </c>
      <c r="AFY87" s="206" t="s">
        <v>1036</v>
      </c>
      <c r="AFZ87" s="206" t="s">
        <v>1594</v>
      </c>
      <c r="AGA87" s="206" t="s">
        <v>1595</v>
      </c>
      <c r="AGB87" s="206" t="s">
        <v>8</v>
      </c>
      <c r="AGC87" s="206" t="s">
        <v>1036</v>
      </c>
      <c r="AGD87" s="206" t="s">
        <v>1594</v>
      </c>
      <c r="AGE87" s="206" t="s">
        <v>1595</v>
      </c>
      <c r="AGF87" s="206" t="s">
        <v>8</v>
      </c>
      <c r="AGG87" s="206" t="s">
        <v>1036</v>
      </c>
      <c r="AGH87" s="206" t="s">
        <v>1594</v>
      </c>
      <c r="AGI87" s="206" t="s">
        <v>1595</v>
      </c>
      <c r="AGJ87" s="206" t="s">
        <v>8</v>
      </c>
      <c r="AGK87" s="206" t="s">
        <v>1036</v>
      </c>
      <c r="AGL87" s="206" t="s">
        <v>1594</v>
      </c>
      <c r="AGM87" s="206" t="s">
        <v>1595</v>
      </c>
      <c r="AGN87" s="206" t="s">
        <v>8</v>
      </c>
      <c r="AGO87" s="206" t="s">
        <v>1036</v>
      </c>
      <c r="AGP87" s="206" t="s">
        <v>1594</v>
      </c>
      <c r="AGQ87" s="206" t="s">
        <v>1595</v>
      </c>
      <c r="AGR87" s="206" t="s">
        <v>8</v>
      </c>
      <c r="AGS87" s="206" t="s">
        <v>1036</v>
      </c>
      <c r="AGT87" s="206" t="s">
        <v>1594</v>
      </c>
      <c r="AGU87" s="206" t="s">
        <v>1595</v>
      </c>
      <c r="AGV87" s="206" t="s">
        <v>8</v>
      </c>
      <c r="AGW87" s="206" t="s">
        <v>1036</v>
      </c>
      <c r="AGX87" s="206" t="s">
        <v>1594</v>
      </c>
      <c r="AGY87" s="206" t="s">
        <v>1595</v>
      </c>
      <c r="AGZ87" s="206" t="s">
        <v>8</v>
      </c>
      <c r="AHA87" s="206" t="s">
        <v>1036</v>
      </c>
      <c r="AHB87" s="206" t="s">
        <v>1594</v>
      </c>
      <c r="AHC87" s="206" t="s">
        <v>1595</v>
      </c>
      <c r="AHD87" s="206" t="s">
        <v>8</v>
      </c>
      <c r="AHE87" s="206" t="s">
        <v>1036</v>
      </c>
      <c r="AHF87" s="206" t="s">
        <v>1594</v>
      </c>
      <c r="AHG87" s="206" t="s">
        <v>1595</v>
      </c>
      <c r="AHH87" s="206" t="s">
        <v>8</v>
      </c>
      <c r="AHI87" s="206" t="s">
        <v>1036</v>
      </c>
      <c r="AHJ87" s="206" t="s">
        <v>1594</v>
      </c>
      <c r="AHK87" s="206" t="s">
        <v>1595</v>
      </c>
      <c r="AHL87" s="206" t="s">
        <v>8</v>
      </c>
      <c r="AHM87" s="206" t="s">
        <v>1036</v>
      </c>
      <c r="AHN87" s="206" t="s">
        <v>1594</v>
      </c>
      <c r="AHO87" s="206" t="s">
        <v>1595</v>
      </c>
      <c r="AHP87" s="206" t="s">
        <v>8</v>
      </c>
      <c r="AHQ87" s="206" t="s">
        <v>1036</v>
      </c>
      <c r="AHR87" s="206" t="s">
        <v>1594</v>
      </c>
      <c r="AHS87" s="206" t="s">
        <v>1595</v>
      </c>
      <c r="AHT87" s="206" t="s">
        <v>8</v>
      </c>
      <c r="AHU87" s="206" t="s">
        <v>1036</v>
      </c>
      <c r="AHV87" s="206" t="s">
        <v>1594</v>
      </c>
      <c r="AHW87" s="206" t="s">
        <v>1595</v>
      </c>
      <c r="AHX87" s="206" t="s">
        <v>8</v>
      </c>
      <c r="AHY87" s="206" t="s">
        <v>1036</v>
      </c>
      <c r="AHZ87" s="206" t="s">
        <v>1594</v>
      </c>
      <c r="AIA87" s="206" t="s">
        <v>1595</v>
      </c>
      <c r="AIB87" s="206" t="s">
        <v>8</v>
      </c>
      <c r="AIC87" s="206" t="s">
        <v>1036</v>
      </c>
      <c r="AID87" s="206" t="s">
        <v>1594</v>
      </c>
      <c r="AIE87" s="206" t="s">
        <v>1595</v>
      </c>
      <c r="AIF87" s="206" t="s">
        <v>8</v>
      </c>
      <c r="AIG87" s="206" t="s">
        <v>1036</v>
      </c>
      <c r="AIH87" s="206" t="s">
        <v>1594</v>
      </c>
      <c r="AII87" s="206" t="s">
        <v>1595</v>
      </c>
      <c r="AIJ87" s="206" t="s">
        <v>8</v>
      </c>
      <c r="AIK87" s="206" t="s">
        <v>1036</v>
      </c>
      <c r="AIL87" s="206" t="s">
        <v>1594</v>
      </c>
      <c r="AIM87" s="206" t="s">
        <v>1595</v>
      </c>
      <c r="AIN87" s="206" t="s">
        <v>8</v>
      </c>
      <c r="AIO87" s="206" t="s">
        <v>1036</v>
      </c>
      <c r="AIP87" s="206" t="s">
        <v>1594</v>
      </c>
      <c r="AIQ87" s="206" t="s">
        <v>1595</v>
      </c>
      <c r="AIR87" s="206" t="s">
        <v>8</v>
      </c>
      <c r="AIS87" s="206" t="s">
        <v>1036</v>
      </c>
      <c r="AIT87" s="206" t="s">
        <v>1594</v>
      </c>
      <c r="AIU87" s="206" t="s">
        <v>1595</v>
      </c>
      <c r="AIV87" s="206" t="s">
        <v>8</v>
      </c>
      <c r="AIW87" s="206" t="s">
        <v>1036</v>
      </c>
      <c r="AIX87" s="206" t="s">
        <v>1594</v>
      </c>
      <c r="AIY87" s="206" t="s">
        <v>1595</v>
      </c>
      <c r="AIZ87" s="206" t="s">
        <v>8</v>
      </c>
      <c r="AJA87" s="206" t="s">
        <v>1036</v>
      </c>
      <c r="AJB87" s="206" t="s">
        <v>1594</v>
      </c>
      <c r="AJC87" s="206" t="s">
        <v>1595</v>
      </c>
      <c r="AJD87" s="206" t="s">
        <v>8</v>
      </c>
      <c r="AJE87" s="206" t="s">
        <v>1036</v>
      </c>
      <c r="AJF87" s="206" t="s">
        <v>1594</v>
      </c>
      <c r="AJG87" s="206" t="s">
        <v>1595</v>
      </c>
      <c r="AJH87" s="206" t="s">
        <v>8</v>
      </c>
      <c r="AJI87" s="206" t="s">
        <v>1036</v>
      </c>
      <c r="AJJ87" s="206" t="s">
        <v>1594</v>
      </c>
      <c r="AJK87" s="206" t="s">
        <v>1595</v>
      </c>
      <c r="AJL87" s="206" t="s">
        <v>8</v>
      </c>
      <c r="AJM87" s="206" t="s">
        <v>1036</v>
      </c>
      <c r="AJN87" s="206" t="s">
        <v>1594</v>
      </c>
      <c r="AJO87" s="206" t="s">
        <v>1595</v>
      </c>
      <c r="AJP87" s="206" t="s">
        <v>8</v>
      </c>
      <c r="AJQ87" s="206" t="s">
        <v>1036</v>
      </c>
      <c r="AJR87" s="206" t="s">
        <v>1594</v>
      </c>
      <c r="AJS87" s="206" t="s">
        <v>1595</v>
      </c>
      <c r="AJT87" s="206" t="s">
        <v>8</v>
      </c>
      <c r="AJU87" s="206" t="s">
        <v>1036</v>
      </c>
      <c r="AJV87" s="206" t="s">
        <v>1594</v>
      </c>
      <c r="AJW87" s="206" t="s">
        <v>1595</v>
      </c>
      <c r="AJX87" s="206" t="s">
        <v>8</v>
      </c>
      <c r="AJY87" s="206" t="s">
        <v>1036</v>
      </c>
      <c r="AJZ87" s="206" t="s">
        <v>1594</v>
      </c>
      <c r="AKA87" s="206" t="s">
        <v>1595</v>
      </c>
      <c r="AKB87" s="206" t="s">
        <v>8</v>
      </c>
      <c r="AKC87" s="206" t="s">
        <v>1036</v>
      </c>
      <c r="AKD87" s="206" t="s">
        <v>1594</v>
      </c>
      <c r="AKE87" s="206" t="s">
        <v>1595</v>
      </c>
      <c r="AKF87" s="206" t="s">
        <v>8</v>
      </c>
      <c r="AKG87" s="206" t="s">
        <v>1036</v>
      </c>
      <c r="AKH87" s="206" t="s">
        <v>1594</v>
      </c>
      <c r="AKI87" s="206" t="s">
        <v>1595</v>
      </c>
      <c r="AKJ87" s="206" t="s">
        <v>8</v>
      </c>
      <c r="AKK87" s="206" t="s">
        <v>1036</v>
      </c>
      <c r="AKL87" s="206" t="s">
        <v>1594</v>
      </c>
      <c r="AKM87" s="206" t="s">
        <v>1595</v>
      </c>
      <c r="AKN87" s="206" t="s">
        <v>8</v>
      </c>
      <c r="AKO87" s="206" t="s">
        <v>1036</v>
      </c>
      <c r="AKP87" s="206" t="s">
        <v>1594</v>
      </c>
      <c r="AKQ87" s="206" t="s">
        <v>1595</v>
      </c>
      <c r="AKR87" s="206" t="s">
        <v>8</v>
      </c>
      <c r="AKS87" s="206" t="s">
        <v>1036</v>
      </c>
      <c r="AKT87" s="206" t="s">
        <v>1594</v>
      </c>
      <c r="AKU87" s="206" t="s">
        <v>1595</v>
      </c>
      <c r="AKV87" s="206" t="s">
        <v>8</v>
      </c>
      <c r="AKW87" s="206" t="s">
        <v>1036</v>
      </c>
      <c r="AKX87" s="206" t="s">
        <v>1594</v>
      </c>
      <c r="AKY87" s="206" t="s">
        <v>1595</v>
      </c>
      <c r="AKZ87" s="206" t="s">
        <v>8</v>
      </c>
      <c r="ALA87" s="206" t="s">
        <v>1036</v>
      </c>
      <c r="ALB87" s="206" t="s">
        <v>1594</v>
      </c>
      <c r="ALC87" s="206" t="s">
        <v>1595</v>
      </c>
      <c r="ALD87" s="206" t="s">
        <v>8</v>
      </c>
      <c r="ALE87" s="206" t="s">
        <v>1036</v>
      </c>
      <c r="ALF87" s="206" t="s">
        <v>1594</v>
      </c>
      <c r="ALG87" s="206" t="s">
        <v>1595</v>
      </c>
      <c r="ALH87" s="206" t="s">
        <v>8</v>
      </c>
      <c r="ALI87" s="206" t="s">
        <v>1036</v>
      </c>
      <c r="ALJ87" s="206" t="s">
        <v>1594</v>
      </c>
      <c r="ALK87" s="206" t="s">
        <v>1595</v>
      </c>
      <c r="ALL87" s="206" t="s">
        <v>8</v>
      </c>
      <c r="ALM87" s="206" t="s">
        <v>1036</v>
      </c>
      <c r="ALN87" s="206" t="s">
        <v>1594</v>
      </c>
      <c r="ALO87" s="206" t="s">
        <v>1595</v>
      </c>
      <c r="ALP87" s="206" t="s">
        <v>8</v>
      </c>
      <c r="ALQ87" s="206" t="s">
        <v>1036</v>
      </c>
      <c r="ALR87" s="206" t="s">
        <v>1594</v>
      </c>
      <c r="ALS87" s="206" t="s">
        <v>1595</v>
      </c>
      <c r="ALT87" s="206" t="s">
        <v>8</v>
      </c>
      <c r="ALU87" s="206" t="s">
        <v>1036</v>
      </c>
      <c r="ALV87" s="206" t="s">
        <v>1594</v>
      </c>
      <c r="ALW87" s="206" t="s">
        <v>1595</v>
      </c>
      <c r="ALX87" s="206" t="s">
        <v>8</v>
      </c>
      <c r="ALY87" s="206" t="s">
        <v>1036</v>
      </c>
      <c r="ALZ87" s="206" t="s">
        <v>1594</v>
      </c>
      <c r="AMA87" s="206" t="s">
        <v>1595</v>
      </c>
      <c r="AMB87" s="206" t="s">
        <v>8</v>
      </c>
      <c r="AMC87" s="206" t="s">
        <v>1036</v>
      </c>
      <c r="AMD87" s="206" t="s">
        <v>1594</v>
      </c>
      <c r="AME87" s="206" t="s">
        <v>1595</v>
      </c>
      <c r="AMF87" s="206" t="s">
        <v>8</v>
      </c>
      <c r="AMG87" s="206" t="s">
        <v>1036</v>
      </c>
      <c r="AMH87" s="206" t="s">
        <v>1594</v>
      </c>
      <c r="AMI87" s="206" t="s">
        <v>1595</v>
      </c>
      <c r="AMJ87" s="206" t="s">
        <v>8</v>
      </c>
      <c r="AMK87" s="206" t="s">
        <v>1036</v>
      </c>
      <c r="AML87" s="206" t="s">
        <v>1594</v>
      </c>
      <c r="AMM87" s="206" t="s">
        <v>1595</v>
      </c>
      <c r="AMN87" s="206" t="s">
        <v>8</v>
      </c>
      <c r="AMO87" s="206" t="s">
        <v>1036</v>
      </c>
      <c r="AMP87" s="206" t="s">
        <v>1594</v>
      </c>
      <c r="AMQ87" s="206" t="s">
        <v>1595</v>
      </c>
      <c r="AMR87" s="206" t="s">
        <v>8</v>
      </c>
      <c r="AMS87" s="206" t="s">
        <v>1036</v>
      </c>
      <c r="AMT87" s="206" t="s">
        <v>1594</v>
      </c>
      <c r="AMU87" s="206" t="s">
        <v>1595</v>
      </c>
      <c r="AMV87" s="206" t="s">
        <v>8</v>
      </c>
      <c r="AMW87" s="206" t="s">
        <v>1036</v>
      </c>
      <c r="AMX87" s="206" t="s">
        <v>1594</v>
      </c>
      <c r="AMY87" s="206" t="s">
        <v>1595</v>
      </c>
      <c r="AMZ87" s="206" t="s">
        <v>8</v>
      </c>
      <c r="ANA87" s="206" t="s">
        <v>1036</v>
      </c>
      <c r="ANB87" s="206" t="s">
        <v>1594</v>
      </c>
      <c r="ANC87" s="206" t="s">
        <v>1595</v>
      </c>
      <c r="AND87" s="206" t="s">
        <v>8</v>
      </c>
      <c r="ANE87" s="206" t="s">
        <v>1036</v>
      </c>
      <c r="ANF87" s="206" t="s">
        <v>1594</v>
      </c>
      <c r="ANG87" s="206" t="s">
        <v>1595</v>
      </c>
      <c r="ANH87" s="206" t="s">
        <v>8</v>
      </c>
      <c r="ANI87" s="206" t="s">
        <v>1036</v>
      </c>
      <c r="ANJ87" s="206" t="s">
        <v>1594</v>
      </c>
      <c r="ANK87" s="206" t="s">
        <v>1595</v>
      </c>
      <c r="ANL87" s="206" t="s">
        <v>8</v>
      </c>
      <c r="ANM87" s="206" t="s">
        <v>1036</v>
      </c>
      <c r="ANN87" s="206" t="s">
        <v>1594</v>
      </c>
      <c r="ANO87" s="206" t="s">
        <v>1595</v>
      </c>
      <c r="ANP87" s="206" t="s">
        <v>8</v>
      </c>
      <c r="ANQ87" s="206" t="s">
        <v>1036</v>
      </c>
      <c r="ANR87" s="206" t="s">
        <v>1594</v>
      </c>
      <c r="ANS87" s="206" t="s">
        <v>1595</v>
      </c>
      <c r="ANT87" s="206" t="s">
        <v>8</v>
      </c>
      <c r="ANU87" s="206" t="s">
        <v>1036</v>
      </c>
      <c r="ANV87" s="206" t="s">
        <v>1594</v>
      </c>
      <c r="ANW87" s="206" t="s">
        <v>1595</v>
      </c>
      <c r="ANX87" s="206" t="s">
        <v>8</v>
      </c>
      <c r="ANY87" s="206" t="s">
        <v>1036</v>
      </c>
      <c r="ANZ87" s="206" t="s">
        <v>1594</v>
      </c>
      <c r="AOA87" s="206" t="s">
        <v>1595</v>
      </c>
      <c r="AOB87" s="206" t="s">
        <v>8</v>
      </c>
      <c r="AOC87" s="206" t="s">
        <v>1036</v>
      </c>
      <c r="AOD87" s="206" t="s">
        <v>1594</v>
      </c>
      <c r="AOE87" s="206" t="s">
        <v>1595</v>
      </c>
      <c r="AOF87" s="206" t="s">
        <v>8</v>
      </c>
      <c r="AOG87" s="206" t="s">
        <v>1036</v>
      </c>
      <c r="AOH87" s="206" t="s">
        <v>1594</v>
      </c>
      <c r="AOI87" s="206" t="s">
        <v>1595</v>
      </c>
      <c r="AOJ87" s="206" t="s">
        <v>8</v>
      </c>
      <c r="AOK87" s="206" t="s">
        <v>1036</v>
      </c>
      <c r="AOL87" s="206" t="s">
        <v>1594</v>
      </c>
      <c r="AOM87" s="206" t="s">
        <v>1595</v>
      </c>
      <c r="AON87" s="206" t="s">
        <v>8</v>
      </c>
      <c r="AOO87" s="206" t="s">
        <v>1036</v>
      </c>
      <c r="AOP87" s="206" t="s">
        <v>1594</v>
      </c>
      <c r="AOQ87" s="206" t="s">
        <v>1595</v>
      </c>
      <c r="AOR87" s="206" t="s">
        <v>8</v>
      </c>
      <c r="AOS87" s="206" t="s">
        <v>1036</v>
      </c>
      <c r="AOT87" s="206" t="s">
        <v>1594</v>
      </c>
      <c r="AOU87" s="206" t="s">
        <v>1595</v>
      </c>
      <c r="AOV87" s="206" t="s">
        <v>8</v>
      </c>
      <c r="AOW87" s="206" t="s">
        <v>1036</v>
      </c>
      <c r="AOX87" s="206" t="s">
        <v>1594</v>
      </c>
      <c r="AOY87" s="206" t="s">
        <v>1595</v>
      </c>
      <c r="AOZ87" s="206" t="s">
        <v>8</v>
      </c>
      <c r="APA87" s="206" t="s">
        <v>1036</v>
      </c>
      <c r="APB87" s="206" t="s">
        <v>1594</v>
      </c>
      <c r="APC87" s="206" t="s">
        <v>1595</v>
      </c>
      <c r="APD87" s="206" t="s">
        <v>8</v>
      </c>
      <c r="APE87" s="206" t="s">
        <v>1036</v>
      </c>
      <c r="APF87" s="206" t="s">
        <v>1594</v>
      </c>
      <c r="APG87" s="206" t="s">
        <v>1595</v>
      </c>
      <c r="APH87" s="206" t="s">
        <v>8</v>
      </c>
      <c r="API87" s="206" t="s">
        <v>1036</v>
      </c>
      <c r="APJ87" s="206" t="s">
        <v>1594</v>
      </c>
      <c r="APK87" s="206" t="s">
        <v>1595</v>
      </c>
      <c r="APL87" s="206" t="s">
        <v>8</v>
      </c>
      <c r="APM87" s="206" t="s">
        <v>1036</v>
      </c>
      <c r="APN87" s="206" t="s">
        <v>1594</v>
      </c>
      <c r="APO87" s="206" t="s">
        <v>1595</v>
      </c>
      <c r="APP87" s="206" t="s">
        <v>8</v>
      </c>
      <c r="APQ87" s="206" t="s">
        <v>1036</v>
      </c>
      <c r="APR87" s="206" t="s">
        <v>1594</v>
      </c>
      <c r="APS87" s="206" t="s">
        <v>1595</v>
      </c>
      <c r="APT87" s="206" t="s">
        <v>8</v>
      </c>
      <c r="APU87" s="206" t="s">
        <v>1036</v>
      </c>
      <c r="APV87" s="206" t="s">
        <v>1594</v>
      </c>
      <c r="APW87" s="206" t="s">
        <v>1595</v>
      </c>
      <c r="APX87" s="206" t="s">
        <v>8</v>
      </c>
      <c r="APY87" s="206" t="s">
        <v>1036</v>
      </c>
      <c r="APZ87" s="206" t="s">
        <v>1594</v>
      </c>
      <c r="AQA87" s="206" t="s">
        <v>1595</v>
      </c>
      <c r="AQB87" s="206" t="s">
        <v>8</v>
      </c>
      <c r="AQC87" s="206" t="s">
        <v>1036</v>
      </c>
      <c r="AQD87" s="206" t="s">
        <v>1594</v>
      </c>
      <c r="AQE87" s="206" t="s">
        <v>1595</v>
      </c>
      <c r="AQF87" s="206" t="s">
        <v>8</v>
      </c>
      <c r="AQG87" s="206" t="s">
        <v>1036</v>
      </c>
      <c r="AQH87" s="206" t="s">
        <v>1594</v>
      </c>
      <c r="AQI87" s="206" t="s">
        <v>1595</v>
      </c>
      <c r="AQJ87" s="206" t="s">
        <v>8</v>
      </c>
      <c r="AQK87" s="206" t="s">
        <v>1036</v>
      </c>
      <c r="AQL87" s="206" t="s">
        <v>1594</v>
      </c>
      <c r="AQM87" s="206" t="s">
        <v>1595</v>
      </c>
      <c r="AQN87" s="206" t="s">
        <v>8</v>
      </c>
      <c r="AQO87" s="206" t="s">
        <v>1036</v>
      </c>
      <c r="AQP87" s="206" t="s">
        <v>1594</v>
      </c>
      <c r="AQQ87" s="206" t="s">
        <v>1595</v>
      </c>
      <c r="AQR87" s="206" t="s">
        <v>8</v>
      </c>
      <c r="AQS87" s="206" t="s">
        <v>1036</v>
      </c>
      <c r="AQT87" s="206" t="s">
        <v>1594</v>
      </c>
      <c r="AQU87" s="206" t="s">
        <v>1595</v>
      </c>
      <c r="AQV87" s="206" t="s">
        <v>8</v>
      </c>
      <c r="AQW87" s="206" t="s">
        <v>1036</v>
      </c>
      <c r="AQX87" s="206" t="s">
        <v>1594</v>
      </c>
      <c r="AQY87" s="206" t="s">
        <v>1595</v>
      </c>
      <c r="AQZ87" s="206" t="s">
        <v>8</v>
      </c>
      <c r="ARA87" s="206" t="s">
        <v>1036</v>
      </c>
      <c r="ARB87" s="206" t="s">
        <v>1594</v>
      </c>
      <c r="ARC87" s="206" t="s">
        <v>1595</v>
      </c>
      <c r="ARD87" s="206" t="s">
        <v>8</v>
      </c>
      <c r="ARE87" s="206" t="s">
        <v>1036</v>
      </c>
      <c r="ARF87" s="206" t="s">
        <v>1594</v>
      </c>
      <c r="ARG87" s="206" t="s">
        <v>1595</v>
      </c>
      <c r="ARH87" s="206" t="s">
        <v>8</v>
      </c>
      <c r="ARI87" s="206" t="s">
        <v>1036</v>
      </c>
      <c r="ARJ87" s="206" t="s">
        <v>1594</v>
      </c>
      <c r="ARK87" s="206" t="s">
        <v>1595</v>
      </c>
      <c r="ARL87" s="206" t="s">
        <v>8</v>
      </c>
      <c r="ARM87" s="206" t="s">
        <v>1036</v>
      </c>
      <c r="ARN87" s="206" t="s">
        <v>1594</v>
      </c>
      <c r="ARO87" s="206" t="s">
        <v>1595</v>
      </c>
      <c r="ARP87" s="206" t="s">
        <v>8</v>
      </c>
      <c r="ARQ87" s="206" t="s">
        <v>1036</v>
      </c>
      <c r="ARR87" s="206" t="s">
        <v>1594</v>
      </c>
      <c r="ARS87" s="206" t="s">
        <v>1595</v>
      </c>
      <c r="ART87" s="206" t="s">
        <v>8</v>
      </c>
      <c r="ARU87" s="206" t="s">
        <v>1036</v>
      </c>
      <c r="ARV87" s="206" t="s">
        <v>1594</v>
      </c>
      <c r="ARW87" s="206" t="s">
        <v>1595</v>
      </c>
      <c r="ARX87" s="206" t="s">
        <v>8</v>
      </c>
      <c r="ARY87" s="206" t="s">
        <v>1036</v>
      </c>
      <c r="ARZ87" s="206" t="s">
        <v>1594</v>
      </c>
      <c r="ASA87" s="206" t="s">
        <v>1595</v>
      </c>
      <c r="ASB87" s="206" t="s">
        <v>8</v>
      </c>
      <c r="ASC87" s="206" t="s">
        <v>1036</v>
      </c>
      <c r="ASD87" s="206" t="s">
        <v>1594</v>
      </c>
      <c r="ASE87" s="206" t="s">
        <v>1595</v>
      </c>
      <c r="ASF87" s="206" t="s">
        <v>8</v>
      </c>
      <c r="ASG87" s="206" t="s">
        <v>1036</v>
      </c>
      <c r="ASH87" s="206" t="s">
        <v>1594</v>
      </c>
      <c r="ASI87" s="206" t="s">
        <v>1595</v>
      </c>
      <c r="ASJ87" s="206" t="s">
        <v>8</v>
      </c>
      <c r="ASK87" s="206" t="s">
        <v>1036</v>
      </c>
      <c r="ASL87" s="206" t="s">
        <v>1594</v>
      </c>
      <c r="ASM87" s="206" t="s">
        <v>1595</v>
      </c>
      <c r="ASN87" s="206" t="s">
        <v>8</v>
      </c>
      <c r="ASO87" s="206" t="s">
        <v>1036</v>
      </c>
      <c r="ASP87" s="206" t="s">
        <v>1594</v>
      </c>
      <c r="ASQ87" s="206" t="s">
        <v>1595</v>
      </c>
      <c r="ASR87" s="206" t="s">
        <v>8</v>
      </c>
      <c r="ASS87" s="206" t="s">
        <v>1036</v>
      </c>
      <c r="AST87" s="206" t="s">
        <v>1594</v>
      </c>
      <c r="ASU87" s="206" t="s">
        <v>1595</v>
      </c>
      <c r="ASV87" s="206" t="s">
        <v>8</v>
      </c>
      <c r="ASW87" s="206" t="s">
        <v>1036</v>
      </c>
      <c r="ASX87" s="206" t="s">
        <v>1594</v>
      </c>
      <c r="ASY87" s="206" t="s">
        <v>1595</v>
      </c>
      <c r="ASZ87" s="206" t="s">
        <v>8</v>
      </c>
      <c r="ATA87" s="206" t="s">
        <v>1036</v>
      </c>
      <c r="ATB87" s="206" t="s">
        <v>1594</v>
      </c>
      <c r="ATC87" s="206" t="s">
        <v>1595</v>
      </c>
      <c r="ATD87" s="206" t="s">
        <v>8</v>
      </c>
      <c r="ATE87" s="206" t="s">
        <v>1036</v>
      </c>
      <c r="ATF87" s="206" t="s">
        <v>1594</v>
      </c>
      <c r="ATG87" s="206" t="s">
        <v>1595</v>
      </c>
      <c r="ATH87" s="206" t="s">
        <v>8</v>
      </c>
      <c r="ATI87" s="206" t="s">
        <v>1036</v>
      </c>
      <c r="ATJ87" s="206" t="s">
        <v>1594</v>
      </c>
      <c r="ATK87" s="206" t="s">
        <v>1595</v>
      </c>
      <c r="ATL87" s="206" t="s">
        <v>8</v>
      </c>
      <c r="ATM87" s="206" t="s">
        <v>1036</v>
      </c>
      <c r="ATN87" s="206" t="s">
        <v>1594</v>
      </c>
      <c r="ATO87" s="206" t="s">
        <v>1595</v>
      </c>
      <c r="ATP87" s="206" t="s">
        <v>8</v>
      </c>
      <c r="ATQ87" s="206" t="s">
        <v>1036</v>
      </c>
      <c r="ATR87" s="206" t="s">
        <v>1594</v>
      </c>
      <c r="ATS87" s="206" t="s">
        <v>1595</v>
      </c>
      <c r="ATT87" s="206" t="s">
        <v>8</v>
      </c>
      <c r="ATU87" s="206" t="s">
        <v>1036</v>
      </c>
      <c r="ATV87" s="206" t="s">
        <v>1594</v>
      </c>
      <c r="ATW87" s="206" t="s">
        <v>1595</v>
      </c>
      <c r="ATX87" s="206" t="s">
        <v>8</v>
      </c>
      <c r="ATY87" s="206" t="s">
        <v>1036</v>
      </c>
      <c r="ATZ87" s="206" t="s">
        <v>1594</v>
      </c>
      <c r="AUA87" s="206" t="s">
        <v>1595</v>
      </c>
      <c r="AUB87" s="206" t="s">
        <v>8</v>
      </c>
      <c r="AUC87" s="206" t="s">
        <v>1036</v>
      </c>
      <c r="AUD87" s="206" t="s">
        <v>1594</v>
      </c>
      <c r="AUE87" s="206" t="s">
        <v>1595</v>
      </c>
      <c r="AUF87" s="206" t="s">
        <v>8</v>
      </c>
      <c r="AUG87" s="206" t="s">
        <v>1036</v>
      </c>
      <c r="AUH87" s="206" t="s">
        <v>1594</v>
      </c>
      <c r="AUI87" s="206" t="s">
        <v>1595</v>
      </c>
      <c r="AUJ87" s="206" t="s">
        <v>8</v>
      </c>
      <c r="AUK87" s="206" t="s">
        <v>1036</v>
      </c>
      <c r="AUL87" s="206" t="s">
        <v>1594</v>
      </c>
      <c r="AUM87" s="206" t="s">
        <v>1595</v>
      </c>
      <c r="AUN87" s="206" t="s">
        <v>8</v>
      </c>
      <c r="AUO87" s="206" t="s">
        <v>1036</v>
      </c>
      <c r="AUP87" s="206" t="s">
        <v>1594</v>
      </c>
      <c r="AUQ87" s="206" t="s">
        <v>1595</v>
      </c>
      <c r="AUR87" s="206" t="s">
        <v>8</v>
      </c>
      <c r="AUS87" s="206" t="s">
        <v>1036</v>
      </c>
      <c r="AUT87" s="206" t="s">
        <v>1594</v>
      </c>
      <c r="AUU87" s="206" t="s">
        <v>1595</v>
      </c>
      <c r="AUV87" s="206" t="s">
        <v>8</v>
      </c>
      <c r="AUW87" s="206" t="s">
        <v>1036</v>
      </c>
      <c r="AUX87" s="206" t="s">
        <v>1594</v>
      </c>
      <c r="AUY87" s="206" t="s">
        <v>1595</v>
      </c>
      <c r="AUZ87" s="206" t="s">
        <v>8</v>
      </c>
      <c r="AVA87" s="206" t="s">
        <v>1036</v>
      </c>
      <c r="AVB87" s="206" t="s">
        <v>1594</v>
      </c>
      <c r="AVC87" s="206" t="s">
        <v>1595</v>
      </c>
      <c r="AVD87" s="206" t="s">
        <v>8</v>
      </c>
      <c r="AVE87" s="206" t="s">
        <v>1036</v>
      </c>
      <c r="AVF87" s="206" t="s">
        <v>1594</v>
      </c>
      <c r="AVG87" s="206" t="s">
        <v>1595</v>
      </c>
      <c r="AVH87" s="206" t="s">
        <v>8</v>
      </c>
      <c r="AVI87" s="206" t="s">
        <v>1036</v>
      </c>
      <c r="AVJ87" s="206" t="s">
        <v>1594</v>
      </c>
      <c r="AVK87" s="206" t="s">
        <v>1595</v>
      </c>
      <c r="AVL87" s="206" t="s">
        <v>8</v>
      </c>
      <c r="AVM87" s="206" t="s">
        <v>1036</v>
      </c>
      <c r="AVN87" s="206" t="s">
        <v>1594</v>
      </c>
      <c r="AVO87" s="206" t="s">
        <v>1595</v>
      </c>
      <c r="AVP87" s="206" t="s">
        <v>8</v>
      </c>
      <c r="AVQ87" s="206" t="s">
        <v>1036</v>
      </c>
      <c r="AVR87" s="206" t="s">
        <v>1594</v>
      </c>
      <c r="AVS87" s="206" t="s">
        <v>1595</v>
      </c>
      <c r="AVT87" s="206" t="s">
        <v>8</v>
      </c>
      <c r="AVU87" s="206" t="s">
        <v>1036</v>
      </c>
      <c r="AVV87" s="206" t="s">
        <v>1594</v>
      </c>
      <c r="AVW87" s="206" t="s">
        <v>1595</v>
      </c>
      <c r="AVX87" s="206" t="s">
        <v>8</v>
      </c>
      <c r="AVY87" s="206" t="s">
        <v>1036</v>
      </c>
      <c r="AVZ87" s="206" t="s">
        <v>1594</v>
      </c>
      <c r="AWA87" s="206" t="s">
        <v>1595</v>
      </c>
      <c r="AWB87" s="206" t="s">
        <v>8</v>
      </c>
      <c r="AWC87" s="206" t="s">
        <v>1036</v>
      </c>
      <c r="AWD87" s="206" t="s">
        <v>1594</v>
      </c>
      <c r="AWE87" s="206" t="s">
        <v>1595</v>
      </c>
      <c r="AWF87" s="206" t="s">
        <v>8</v>
      </c>
      <c r="AWG87" s="206" t="s">
        <v>1036</v>
      </c>
      <c r="AWH87" s="206" t="s">
        <v>1594</v>
      </c>
      <c r="AWI87" s="206" t="s">
        <v>1595</v>
      </c>
      <c r="AWJ87" s="206" t="s">
        <v>8</v>
      </c>
      <c r="AWK87" s="206" t="s">
        <v>1036</v>
      </c>
      <c r="AWL87" s="206" t="s">
        <v>1594</v>
      </c>
      <c r="AWM87" s="206" t="s">
        <v>1595</v>
      </c>
      <c r="AWN87" s="206" t="s">
        <v>8</v>
      </c>
      <c r="AWO87" s="206" t="s">
        <v>1036</v>
      </c>
      <c r="AWP87" s="206" t="s">
        <v>1594</v>
      </c>
      <c r="AWQ87" s="206" t="s">
        <v>1595</v>
      </c>
      <c r="AWR87" s="206" t="s">
        <v>8</v>
      </c>
      <c r="AWS87" s="206" t="s">
        <v>1036</v>
      </c>
      <c r="AWT87" s="206" t="s">
        <v>1594</v>
      </c>
      <c r="AWU87" s="206" t="s">
        <v>1595</v>
      </c>
      <c r="AWV87" s="206" t="s">
        <v>8</v>
      </c>
      <c r="AWW87" s="206" t="s">
        <v>1036</v>
      </c>
      <c r="AWX87" s="206" t="s">
        <v>1594</v>
      </c>
      <c r="AWY87" s="206" t="s">
        <v>1595</v>
      </c>
      <c r="AWZ87" s="206" t="s">
        <v>8</v>
      </c>
      <c r="AXA87" s="206" t="s">
        <v>1036</v>
      </c>
      <c r="AXB87" s="206" t="s">
        <v>1594</v>
      </c>
      <c r="AXC87" s="206" t="s">
        <v>1595</v>
      </c>
      <c r="AXD87" s="206" t="s">
        <v>8</v>
      </c>
      <c r="AXE87" s="206" t="s">
        <v>1036</v>
      </c>
      <c r="AXF87" s="206" t="s">
        <v>1594</v>
      </c>
      <c r="AXG87" s="206" t="s">
        <v>1595</v>
      </c>
      <c r="AXH87" s="206" t="s">
        <v>8</v>
      </c>
      <c r="AXI87" s="206" t="s">
        <v>1036</v>
      </c>
      <c r="AXJ87" s="206" t="s">
        <v>1594</v>
      </c>
      <c r="AXK87" s="206" t="s">
        <v>1595</v>
      </c>
      <c r="AXL87" s="206" t="s">
        <v>8</v>
      </c>
      <c r="AXM87" s="206" t="s">
        <v>1036</v>
      </c>
      <c r="AXN87" s="206" t="s">
        <v>1594</v>
      </c>
      <c r="AXO87" s="206" t="s">
        <v>1595</v>
      </c>
      <c r="AXP87" s="206" t="s">
        <v>8</v>
      </c>
      <c r="AXQ87" s="206" t="s">
        <v>1036</v>
      </c>
      <c r="AXR87" s="206" t="s">
        <v>1594</v>
      </c>
      <c r="AXS87" s="206" t="s">
        <v>1595</v>
      </c>
      <c r="AXT87" s="206" t="s">
        <v>8</v>
      </c>
      <c r="AXU87" s="206" t="s">
        <v>1036</v>
      </c>
      <c r="AXV87" s="206" t="s">
        <v>1594</v>
      </c>
      <c r="AXW87" s="206" t="s">
        <v>1595</v>
      </c>
      <c r="AXX87" s="206" t="s">
        <v>8</v>
      </c>
      <c r="AXY87" s="206" t="s">
        <v>1036</v>
      </c>
      <c r="AXZ87" s="206" t="s">
        <v>1594</v>
      </c>
      <c r="AYA87" s="206" t="s">
        <v>1595</v>
      </c>
      <c r="AYB87" s="206" t="s">
        <v>8</v>
      </c>
      <c r="AYC87" s="206" t="s">
        <v>1036</v>
      </c>
      <c r="AYD87" s="206" t="s">
        <v>1594</v>
      </c>
      <c r="AYE87" s="206" t="s">
        <v>1595</v>
      </c>
      <c r="AYF87" s="206" t="s">
        <v>8</v>
      </c>
      <c r="AYG87" s="206" t="s">
        <v>1036</v>
      </c>
      <c r="AYH87" s="206" t="s">
        <v>1594</v>
      </c>
      <c r="AYI87" s="206" t="s">
        <v>1595</v>
      </c>
      <c r="AYJ87" s="206" t="s">
        <v>8</v>
      </c>
      <c r="AYK87" s="206" t="s">
        <v>1036</v>
      </c>
      <c r="AYL87" s="206" t="s">
        <v>1594</v>
      </c>
      <c r="AYM87" s="206" t="s">
        <v>1595</v>
      </c>
      <c r="AYN87" s="206" t="s">
        <v>8</v>
      </c>
      <c r="AYO87" s="206" t="s">
        <v>1036</v>
      </c>
      <c r="AYP87" s="206" t="s">
        <v>1594</v>
      </c>
      <c r="AYQ87" s="206" t="s">
        <v>1595</v>
      </c>
      <c r="AYR87" s="206" t="s">
        <v>8</v>
      </c>
      <c r="AYS87" s="206" t="s">
        <v>1036</v>
      </c>
      <c r="AYT87" s="206" t="s">
        <v>1594</v>
      </c>
      <c r="AYU87" s="206" t="s">
        <v>1595</v>
      </c>
      <c r="AYV87" s="206" t="s">
        <v>8</v>
      </c>
      <c r="AYW87" s="206" t="s">
        <v>1036</v>
      </c>
      <c r="AYX87" s="206" t="s">
        <v>1594</v>
      </c>
      <c r="AYY87" s="206" t="s">
        <v>1595</v>
      </c>
      <c r="AYZ87" s="206" t="s">
        <v>8</v>
      </c>
      <c r="AZA87" s="206" t="s">
        <v>1036</v>
      </c>
      <c r="AZB87" s="206" t="s">
        <v>1594</v>
      </c>
      <c r="AZC87" s="206" t="s">
        <v>1595</v>
      </c>
      <c r="AZD87" s="206" t="s">
        <v>8</v>
      </c>
      <c r="AZE87" s="206" t="s">
        <v>1036</v>
      </c>
      <c r="AZF87" s="206" t="s">
        <v>1594</v>
      </c>
      <c r="AZG87" s="206" t="s">
        <v>1595</v>
      </c>
      <c r="AZH87" s="206" t="s">
        <v>8</v>
      </c>
      <c r="AZI87" s="206" t="s">
        <v>1036</v>
      </c>
      <c r="AZJ87" s="206" t="s">
        <v>1594</v>
      </c>
      <c r="AZK87" s="206" t="s">
        <v>1595</v>
      </c>
      <c r="AZL87" s="206" t="s">
        <v>8</v>
      </c>
      <c r="AZM87" s="206" t="s">
        <v>1036</v>
      </c>
      <c r="AZN87" s="206" t="s">
        <v>1594</v>
      </c>
      <c r="AZO87" s="206" t="s">
        <v>1595</v>
      </c>
      <c r="AZP87" s="206" t="s">
        <v>8</v>
      </c>
      <c r="AZQ87" s="206" t="s">
        <v>1036</v>
      </c>
      <c r="AZR87" s="206" t="s">
        <v>1594</v>
      </c>
      <c r="AZS87" s="206" t="s">
        <v>1595</v>
      </c>
      <c r="AZT87" s="206" t="s">
        <v>8</v>
      </c>
      <c r="AZU87" s="206" t="s">
        <v>1036</v>
      </c>
      <c r="AZV87" s="206" t="s">
        <v>1594</v>
      </c>
      <c r="AZW87" s="206" t="s">
        <v>1595</v>
      </c>
      <c r="AZX87" s="206" t="s">
        <v>8</v>
      </c>
      <c r="AZY87" s="206" t="s">
        <v>1036</v>
      </c>
      <c r="AZZ87" s="206" t="s">
        <v>1594</v>
      </c>
      <c r="BAA87" s="206" t="s">
        <v>1595</v>
      </c>
      <c r="BAB87" s="206" t="s">
        <v>8</v>
      </c>
      <c r="BAC87" s="206" t="s">
        <v>1036</v>
      </c>
      <c r="BAD87" s="206" t="s">
        <v>1594</v>
      </c>
      <c r="BAE87" s="206" t="s">
        <v>1595</v>
      </c>
      <c r="BAF87" s="206" t="s">
        <v>8</v>
      </c>
      <c r="BAG87" s="206" t="s">
        <v>1036</v>
      </c>
      <c r="BAH87" s="206" t="s">
        <v>1594</v>
      </c>
      <c r="BAI87" s="206" t="s">
        <v>1595</v>
      </c>
      <c r="BAJ87" s="206" t="s">
        <v>8</v>
      </c>
      <c r="BAK87" s="206" t="s">
        <v>1036</v>
      </c>
      <c r="BAL87" s="206" t="s">
        <v>1594</v>
      </c>
      <c r="BAM87" s="206" t="s">
        <v>1595</v>
      </c>
      <c r="BAN87" s="206" t="s">
        <v>8</v>
      </c>
      <c r="BAO87" s="206" t="s">
        <v>1036</v>
      </c>
      <c r="BAP87" s="206" t="s">
        <v>1594</v>
      </c>
      <c r="BAQ87" s="206" t="s">
        <v>1595</v>
      </c>
      <c r="BAR87" s="206" t="s">
        <v>8</v>
      </c>
      <c r="BAS87" s="206" t="s">
        <v>1036</v>
      </c>
      <c r="BAT87" s="206" t="s">
        <v>1594</v>
      </c>
      <c r="BAU87" s="206" t="s">
        <v>1595</v>
      </c>
      <c r="BAV87" s="206" t="s">
        <v>8</v>
      </c>
      <c r="BAW87" s="206" t="s">
        <v>1036</v>
      </c>
      <c r="BAX87" s="206" t="s">
        <v>1594</v>
      </c>
      <c r="BAY87" s="206" t="s">
        <v>1595</v>
      </c>
      <c r="BAZ87" s="206" t="s">
        <v>8</v>
      </c>
      <c r="BBA87" s="206" t="s">
        <v>1036</v>
      </c>
      <c r="BBB87" s="206" t="s">
        <v>1594</v>
      </c>
      <c r="BBC87" s="206" t="s">
        <v>1595</v>
      </c>
      <c r="BBD87" s="206" t="s">
        <v>8</v>
      </c>
      <c r="BBE87" s="206" t="s">
        <v>1036</v>
      </c>
      <c r="BBF87" s="206" t="s">
        <v>1594</v>
      </c>
      <c r="BBG87" s="206" t="s">
        <v>1595</v>
      </c>
      <c r="BBH87" s="206" t="s">
        <v>8</v>
      </c>
      <c r="BBI87" s="206" t="s">
        <v>1036</v>
      </c>
      <c r="BBJ87" s="206" t="s">
        <v>1594</v>
      </c>
      <c r="BBK87" s="206" t="s">
        <v>1595</v>
      </c>
      <c r="BBL87" s="206" t="s">
        <v>8</v>
      </c>
      <c r="BBM87" s="206" t="s">
        <v>1036</v>
      </c>
      <c r="BBN87" s="206" t="s">
        <v>1594</v>
      </c>
      <c r="BBO87" s="206" t="s">
        <v>1595</v>
      </c>
      <c r="BBP87" s="206" t="s">
        <v>8</v>
      </c>
      <c r="BBQ87" s="206" t="s">
        <v>1036</v>
      </c>
      <c r="BBR87" s="206" t="s">
        <v>1594</v>
      </c>
      <c r="BBS87" s="206" t="s">
        <v>1595</v>
      </c>
      <c r="BBT87" s="206" t="s">
        <v>8</v>
      </c>
      <c r="BBU87" s="206" t="s">
        <v>1036</v>
      </c>
      <c r="BBV87" s="206" t="s">
        <v>1594</v>
      </c>
      <c r="BBW87" s="206" t="s">
        <v>1595</v>
      </c>
      <c r="BBX87" s="206" t="s">
        <v>8</v>
      </c>
      <c r="BBY87" s="206" t="s">
        <v>1036</v>
      </c>
      <c r="BBZ87" s="206" t="s">
        <v>1594</v>
      </c>
      <c r="BCA87" s="206" t="s">
        <v>1595</v>
      </c>
      <c r="BCB87" s="206" t="s">
        <v>8</v>
      </c>
      <c r="BCC87" s="206" t="s">
        <v>1036</v>
      </c>
      <c r="BCD87" s="206" t="s">
        <v>1594</v>
      </c>
      <c r="BCE87" s="206" t="s">
        <v>1595</v>
      </c>
      <c r="BCF87" s="206" t="s">
        <v>8</v>
      </c>
      <c r="BCG87" s="206" t="s">
        <v>1036</v>
      </c>
      <c r="BCH87" s="206" t="s">
        <v>1594</v>
      </c>
      <c r="BCI87" s="206" t="s">
        <v>1595</v>
      </c>
      <c r="BCJ87" s="206" t="s">
        <v>8</v>
      </c>
      <c r="BCK87" s="206" t="s">
        <v>1036</v>
      </c>
      <c r="BCL87" s="206" t="s">
        <v>1594</v>
      </c>
      <c r="BCM87" s="206" t="s">
        <v>1595</v>
      </c>
      <c r="BCN87" s="206" t="s">
        <v>8</v>
      </c>
      <c r="BCO87" s="206" t="s">
        <v>1036</v>
      </c>
      <c r="BCP87" s="206" t="s">
        <v>1594</v>
      </c>
      <c r="BCQ87" s="206" t="s">
        <v>1595</v>
      </c>
      <c r="BCR87" s="206" t="s">
        <v>8</v>
      </c>
      <c r="BCS87" s="206" t="s">
        <v>1036</v>
      </c>
      <c r="BCT87" s="206" t="s">
        <v>1594</v>
      </c>
      <c r="BCU87" s="206" t="s">
        <v>1595</v>
      </c>
      <c r="BCV87" s="206" t="s">
        <v>8</v>
      </c>
      <c r="BCW87" s="206" t="s">
        <v>1036</v>
      </c>
      <c r="BCX87" s="206" t="s">
        <v>1594</v>
      </c>
      <c r="BCY87" s="206" t="s">
        <v>1595</v>
      </c>
      <c r="BCZ87" s="206" t="s">
        <v>8</v>
      </c>
      <c r="BDA87" s="206" t="s">
        <v>1036</v>
      </c>
      <c r="BDB87" s="206" t="s">
        <v>1594</v>
      </c>
      <c r="BDC87" s="206" t="s">
        <v>1595</v>
      </c>
      <c r="BDD87" s="206" t="s">
        <v>8</v>
      </c>
      <c r="BDE87" s="206" t="s">
        <v>1036</v>
      </c>
      <c r="BDF87" s="206" t="s">
        <v>1594</v>
      </c>
      <c r="BDG87" s="206" t="s">
        <v>1595</v>
      </c>
      <c r="BDH87" s="206" t="s">
        <v>8</v>
      </c>
      <c r="BDI87" s="206" t="s">
        <v>1036</v>
      </c>
      <c r="BDJ87" s="206" t="s">
        <v>1594</v>
      </c>
      <c r="BDK87" s="206" t="s">
        <v>1595</v>
      </c>
      <c r="BDL87" s="206" t="s">
        <v>8</v>
      </c>
      <c r="BDM87" s="206" t="s">
        <v>1036</v>
      </c>
      <c r="BDN87" s="206" t="s">
        <v>1594</v>
      </c>
      <c r="BDO87" s="206" t="s">
        <v>1595</v>
      </c>
      <c r="BDP87" s="206" t="s">
        <v>8</v>
      </c>
      <c r="BDQ87" s="206" t="s">
        <v>1036</v>
      </c>
      <c r="BDR87" s="206" t="s">
        <v>1594</v>
      </c>
      <c r="BDS87" s="206" t="s">
        <v>1595</v>
      </c>
      <c r="BDT87" s="206" t="s">
        <v>8</v>
      </c>
      <c r="BDU87" s="206" t="s">
        <v>1036</v>
      </c>
      <c r="BDV87" s="206" t="s">
        <v>1594</v>
      </c>
      <c r="BDW87" s="206" t="s">
        <v>1595</v>
      </c>
      <c r="BDX87" s="206" t="s">
        <v>8</v>
      </c>
      <c r="BDY87" s="206" t="s">
        <v>1036</v>
      </c>
      <c r="BDZ87" s="206" t="s">
        <v>1594</v>
      </c>
      <c r="BEA87" s="206" t="s">
        <v>1595</v>
      </c>
      <c r="BEB87" s="206" t="s">
        <v>8</v>
      </c>
      <c r="BEC87" s="206" t="s">
        <v>1036</v>
      </c>
      <c r="BED87" s="206" t="s">
        <v>1594</v>
      </c>
      <c r="BEE87" s="206" t="s">
        <v>1595</v>
      </c>
      <c r="BEF87" s="206" t="s">
        <v>8</v>
      </c>
      <c r="BEG87" s="206" t="s">
        <v>1036</v>
      </c>
      <c r="BEH87" s="206" t="s">
        <v>1594</v>
      </c>
      <c r="BEI87" s="206" t="s">
        <v>1595</v>
      </c>
      <c r="BEJ87" s="206" t="s">
        <v>8</v>
      </c>
      <c r="BEK87" s="206" t="s">
        <v>1036</v>
      </c>
      <c r="BEL87" s="206" t="s">
        <v>1594</v>
      </c>
      <c r="BEM87" s="206" t="s">
        <v>1595</v>
      </c>
      <c r="BEN87" s="206" t="s">
        <v>8</v>
      </c>
      <c r="BEO87" s="206" t="s">
        <v>1036</v>
      </c>
      <c r="BEP87" s="206" t="s">
        <v>1594</v>
      </c>
      <c r="BEQ87" s="206" t="s">
        <v>1595</v>
      </c>
      <c r="BER87" s="206" t="s">
        <v>8</v>
      </c>
      <c r="BES87" s="206" t="s">
        <v>1036</v>
      </c>
      <c r="BET87" s="206" t="s">
        <v>1594</v>
      </c>
      <c r="BEU87" s="206" t="s">
        <v>1595</v>
      </c>
      <c r="BEV87" s="206" t="s">
        <v>8</v>
      </c>
      <c r="BEW87" s="206" t="s">
        <v>1036</v>
      </c>
      <c r="BEX87" s="206" t="s">
        <v>1594</v>
      </c>
      <c r="BEY87" s="206" t="s">
        <v>1595</v>
      </c>
      <c r="BEZ87" s="206" t="s">
        <v>8</v>
      </c>
      <c r="BFA87" s="206" t="s">
        <v>1036</v>
      </c>
      <c r="BFB87" s="206" t="s">
        <v>1594</v>
      </c>
      <c r="BFC87" s="206" t="s">
        <v>1595</v>
      </c>
      <c r="BFD87" s="206" t="s">
        <v>8</v>
      </c>
      <c r="BFE87" s="206" t="s">
        <v>1036</v>
      </c>
      <c r="BFF87" s="206" t="s">
        <v>1594</v>
      </c>
      <c r="BFG87" s="206" t="s">
        <v>1595</v>
      </c>
      <c r="BFH87" s="206" t="s">
        <v>8</v>
      </c>
      <c r="BFI87" s="206" t="s">
        <v>1036</v>
      </c>
      <c r="BFJ87" s="206" t="s">
        <v>1594</v>
      </c>
      <c r="BFK87" s="206" t="s">
        <v>1595</v>
      </c>
      <c r="BFL87" s="206" t="s">
        <v>8</v>
      </c>
      <c r="BFM87" s="206" t="s">
        <v>1036</v>
      </c>
      <c r="BFN87" s="206" t="s">
        <v>1594</v>
      </c>
      <c r="BFO87" s="206" t="s">
        <v>1595</v>
      </c>
      <c r="BFP87" s="206" t="s">
        <v>8</v>
      </c>
      <c r="BFQ87" s="206" t="s">
        <v>1036</v>
      </c>
      <c r="BFR87" s="206" t="s">
        <v>1594</v>
      </c>
      <c r="BFS87" s="206" t="s">
        <v>1595</v>
      </c>
      <c r="BFT87" s="206" t="s">
        <v>8</v>
      </c>
      <c r="BFU87" s="206" t="s">
        <v>1036</v>
      </c>
      <c r="BFV87" s="206" t="s">
        <v>1594</v>
      </c>
      <c r="BFW87" s="206" t="s">
        <v>1595</v>
      </c>
      <c r="BFX87" s="206" t="s">
        <v>8</v>
      </c>
      <c r="BFY87" s="206" t="s">
        <v>1036</v>
      </c>
      <c r="BFZ87" s="206" t="s">
        <v>1594</v>
      </c>
      <c r="BGA87" s="206" t="s">
        <v>1595</v>
      </c>
      <c r="BGB87" s="206" t="s">
        <v>8</v>
      </c>
      <c r="BGC87" s="206" t="s">
        <v>1036</v>
      </c>
      <c r="BGD87" s="206" t="s">
        <v>1594</v>
      </c>
      <c r="BGE87" s="206" t="s">
        <v>1595</v>
      </c>
      <c r="BGF87" s="206" t="s">
        <v>8</v>
      </c>
      <c r="BGG87" s="206" t="s">
        <v>1036</v>
      </c>
      <c r="BGH87" s="206" t="s">
        <v>1594</v>
      </c>
      <c r="BGI87" s="206" t="s">
        <v>1595</v>
      </c>
      <c r="BGJ87" s="206" t="s">
        <v>8</v>
      </c>
      <c r="BGK87" s="206" t="s">
        <v>1036</v>
      </c>
      <c r="BGL87" s="206" t="s">
        <v>1594</v>
      </c>
      <c r="BGM87" s="206" t="s">
        <v>1595</v>
      </c>
      <c r="BGN87" s="206" t="s">
        <v>8</v>
      </c>
      <c r="BGO87" s="206" t="s">
        <v>1036</v>
      </c>
      <c r="BGP87" s="206" t="s">
        <v>1594</v>
      </c>
      <c r="BGQ87" s="206" t="s">
        <v>1595</v>
      </c>
      <c r="BGR87" s="206" t="s">
        <v>8</v>
      </c>
      <c r="BGS87" s="206" t="s">
        <v>1036</v>
      </c>
      <c r="BGT87" s="206" t="s">
        <v>1594</v>
      </c>
      <c r="BGU87" s="206" t="s">
        <v>1595</v>
      </c>
      <c r="BGV87" s="206" t="s">
        <v>8</v>
      </c>
      <c r="BGW87" s="206" t="s">
        <v>1036</v>
      </c>
      <c r="BGX87" s="206" t="s">
        <v>1594</v>
      </c>
      <c r="BGY87" s="206" t="s">
        <v>1595</v>
      </c>
      <c r="BGZ87" s="206" t="s">
        <v>8</v>
      </c>
      <c r="BHA87" s="206" t="s">
        <v>1036</v>
      </c>
      <c r="BHB87" s="206" t="s">
        <v>1594</v>
      </c>
      <c r="BHC87" s="206" t="s">
        <v>1595</v>
      </c>
      <c r="BHD87" s="206" t="s">
        <v>8</v>
      </c>
      <c r="BHE87" s="206" t="s">
        <v>1036</v>
      </c>
      <c r="BHF87" s="206" t="s">
        <v>1594</v>
      </c>
      <c r="BHG87" s="206" t="s">
        <v>1595</v>
      </c>
      <c r="BHH87" s="206" t="s">
        <v>8</v>
      </c>
      <c r="BHI87" s="206" t="s">
        <v>1036</v>
      </c>
      <c r="BHJ87" s="206" t="s">
        <v>1594</v>
      </c>
      <c r="BHK87" s="206" t="s">
        <v>1595</v>
      </c>
      <c r="BHL87" s="206" t="s">
        <v>8</v>
      </c>
      <c r="BHM87" s="206" t="s">
        <v>1036</v>
      </c>
      <c r="BHN87" s="206" t="s">
        <v>1594</v>
      </c>
      <c r="BHO87" s="206" t="s">
        <v>1595</v>
      </c>
      <c r="BHP87" s="206" t="s">
        <v>8</v>
      </c>
      <c r="BHQ87" s="206" t="s">
        <v>1036</v>
      </c>
      <c r="BHR87" s="206" t="s">
        <v>1594</v>
      </c>
      <c r="BHS87" s="206" t="s">
        <v>1595</v>
      </c>
      <c r="BHT87" s="206" t="s">
        <v>8</v>
      </c>
      <c r="BHU87" s="206" t="s">
        <v>1036</v>
      </c>
      <c r="BHV87" s="206" t="s">
        <v>1594</v>
      </c>
      <c r="BHW87" s="206" t="s">
        <v>1595</v>
      </c>
      <c r="BHX87" s="206" t="s">
        <v>8</v>
      </c>
      <c r="BHY87" s="206" t="s">
        <v>1036</v>
      </c>
      <c r="BHZ87" s="206" t="s">
        <v>1594</v>
      </c>
      <c r="BIA87" s="206" t="s">
        <v>1595</v>
      </c>
      <c r="BIB87" s="206" t="s">
        <v>8</v>
      </c>
      <c r="BIC87" s="206" t="s">
        <v>1036</v>
      </c>
      <c r="BID87" s="206" t="s">
        <v>1594</v>
      </c>
      <c r="BIE87" s="206" t="s">
        <v>1595</v>
      </c>
      <c r="BIF87" s="206" t="s">
        <v>8</v>
      </c>
      <c r="BIG87" s="206" t="s">
        <v>1036</v>
      </c>
      <c r="BIH87" s="206" t="s">
        <v>1594</v>
      </c>
      <c r="BII87" s="206" t="s">
        <v>1595</v>
      </c>
      <c r="BIJ87" s="206" t="s">
        <v>8</v>
      </c>
      <c r="BIK87" s="206" t="s">
        <v>1036</v>
      </c>
      <c r="BIL87" s="206" t="s">
        <v>1594</v>
      </c>
      <c r="BIM87" s="206" t="s">
        <v>1595</v>
      </c>
      <c r="BIN87" s="206" t="s">
        <v>8</v>
      </c>
      <c r="BIO87" s="206" t="s">
        <v>1036</v>
      </c>
      <c r="BIP87" s="206" t="s">
        <v>1594</v>
      </c>
      <c r="BIQ87" s="206" t="s">
        <v>1595</v>
      </c>
      <c r="BIR87" s="206" t="s">
        <v>8</v>
      </c>
      <c r="BIS87" s="206" t="s">
        <v>1036</v>
      </c>
      <c r="BIT87" s="206" t="s">
        <v>1594</v>
      </c>
      <c r="BIU87" s="206" t="s">
        <v>1595</v>
      </c>
      <c r="BIV87" s="206" t="s">
        <v>8</v>
      </c>
      <c r="BIW87" s="206" t="s">
        <v>1036</v>
      </c>
      <c r="BIX87" s="206" t="s">
        <v>1594</v>
      </c>
      <c r="BIY87" s="206" t="s">
        <v>1595</v>
      </c>
      <c r="BIZ87" s="206" t="s">
        <v>8</v>
      </c>
      <c r="BJA87" s="206" t="s">
        <v>1036</v>
      </c>
      <c r="BJB87" s="206" t="s">
        <v>1594</v>
      </c>
      <c r="BJC87" s="206" t="s">
        <v>1595</v>
      </c>
      <c r="BJD87" s="206" t="s">
        <v>8</v>
      </c>
      <c r="BJE87" s="206" t="s">
        <v>1036</v>
      </c>
      <c r="BJF87" s="206" t="s">
        <v>1594</v>
      </c>
      <c r="BJG87" s="206" t="s">
        <v>1595</v>
      </c>
      <c r="BJH87" s="206" t="s">
        <v>8</v>
      </c>
      <c r="BJI87" s="206" t="s">
        <v>1036</v>
      </c>
      <c r="BJJ87" s="206" t="s">
        <v>1594</v>
      </c>
      <c r="BJK87" s="206" t="s">
        <v>1595</v>
      </c>
      <c r="BJL87" s="206" t="s">
        <v>8</v>
      </c>
      <c r="BJM87" s="206" t="s">
        <v>1036</v>
      </c>
      <c r="BJN87" s="206" t="s">
        <v>1594</v>
      </c>
      <c r="BJO87" s="206" t="s">
        <v>1595</v>
      </c>
      <c r="BJP87" s="206" t="s">
        <v>8</v>
      </c>
      <c r="BJQ87" s="206" t="s">
        <v>1036</v>
      </c>
      <c r="BJR87" s="206" t="s">
        <v>1594</v>
      </c>
      <c r="BJS87" s="206" t="s">
        <v>1595</v>
      </c>
      <c r="BJT87" s="206" t="s">
        <v>8</v>
      </c>
      <c r="BJU87" s="206" t="s">
        <v>1036</v>
      </c>
      <c r="BJV87" s="206" t="s">
        <v>1594</v>
      </c>
      <c r="BJW87" s="206" t="s">
        <v>1595</v>
      </c>
      <c r="BJX87" s="206" t="s">
        <v>8</v>
      </c>
      <c r="BJY87" s="206" t="s">
        <v>1036</v>
      </c>
      <c r="BJZ87" s="206" t="s">
        <v>1594</v>
      </c>
      <c r="BKA87" s="206" t="s">
        <v>1595</v>
      </c>
      <c r="BKB87" s="206" t="s">
        <v>8</v>
      </c>
      <c r="BKC87" s="206" t="s">
        <v>1036</v>
      </c>
      <c r="BKD87" s="206" t="s">
        <v>1594</v>
      </c>
      <c r="BKE87" s="206" t="s">
        <v>1595</v>
      </c>
      <c r="BKF87" s="206" t="s">
        <v>8</v>
      </c>
      <c r="BKG87" s="206" t="s">
        <v>1036</v>
      </c>
      <c r="BKH87" s="206" t="s">
        <v>1594</v>
      </c>
      <c r="BKI87" s="206" t="s">
        <v>1595</v>
      </c>
      <c r="BKJ87" s="206" t="s">
        <v>8</v>
      </c>
      <c r="BKK87" s="206" t="s">
        <v>1036</v>
      </c>
      <c r="BKL87" s="206" t="s">
        <v>1594</v>
      </c>
      <c r="BKM87" s="206" t="s">
        <v>1595</v>
      </c>
      <c r="BKN87" s="206" t="s">
        <v>8</v>
      </c>
      <c r="BKO87" s="206" t="s">
        <v>1036</v>
      </c>
      <c r="BKP87" s="206" t="s">
        <v>1594</v>
      </c>
      <c r="BKQ87" s="206" t="s">
        <v>1595</v>
      </c>
      <c r="BKR87" s="206" t="s">
        <v>8</v>
      </c>
      <c r="BKS87" s="206" t="s">
        <v>1036</v>
      </c>
      <c r="BKT87" s="206" t="s">
        <v>1594</v>
      </c>
      <c r="BKU87" s="206" t="s">
        <v>1595</v>
      </c>
      <c r="BKV87" s="206" t="s">
        <v>8</v>
      </c>
      <c r="BKW87" s="206" t="s">
        <v>1036</v>
      </c>
      <c r="BKX87" s="206" t="s">
        <v>1594</v>
      </c>
      <c r="BKY87" s="206" t="s">
        <v>1595</v>
      </c>
      <c r="BKZ87" s="206" t="s">
        <v>8</v>
      </c>
      <c r="BLA87" s="206" t="s">
        <v>1036</v>
      </c>
      <c r="BLB87" s="206" t="s">
        <v>1594</v>
      </c>
      <c r="BLC87" s="206" t="s">
        <v>1595</v>
      </c>
      <c r="BLD87" s="206" t="s">
        <v>8</v>
      </c>
      <c r="BLE87" s="206" t="s">
        <v>1036</v>
      </c>
      <c r="BLF87" s="206" t="s">
        <v>1594</v>
      </c>
      <c r="BLG87" s="206" t="s">
        <v>1595</v>
      </c>
      <c r="BLH87" s="206" t="s">
        <v>8</v>
      </c>
      <c r="BLI87" s="206" t="s">
        <v>1036</v>
      </c>
      <c r="BLJ87" s="206" t="s">
        <v>1594</v>
      </c>
      <c r="BLK87" s="206" t="s">
        <v>1595</v>
      </c>
      <c r="BLL87" s="206" t="s">
        <v>8</v>
      </c>
      <c r="BLM87" s="206" t="s">
        <v>1036</v>
      </c>
      <c r="BLN87" s="206" t="s">
        <v>1594</v>
      </c>
      <c r="BLO87" s="206" t="s">
        <v>1595</v>
      </c>
      <c r="BLP87" s="206" t="s">
        <v>8</v>
      </c>
      <c r="BLQ87" s="206" t="s">
        <v>1036</v>
      </c>
      <c r="BLR87" s="206" t="s">
        <v>1594</v>
      </c>
      <c r="BLS87" s="206" t="s">
        <v>1595</v>
      </c>
      <c r="BLT87" s="206" t="s">
        <v>8</v>
      </c>
      <c r="BLU87" s="206" t="s">
        <v>1036</v>
      </c>
      <c r="BLV87" s="206" t="s">
        <v>1594</v>
      </c>
      <c r="BLW87" s="206" t="s">
        <v>1595</v>
      </c>
      <c r="BLX87" s="206" t="s">
        <v>8</v>
      </c>
      <c r="BLY87" s="206" t="s">
        <v>1036</v>
      </c>
      <c r="BLZ87" s="206" t="s">
        <v>1594</v>
      </c>
      <c r="BMA87" s="206" t="s">
        <v>1595</v>
      </c>
      <c r="BMB87" s="206" t="s">
        <v>8</v>
      </c>
      <c r="BMC87" s="206" t="s">
        <v>1036</v>
      </c>
      <c r="BMD87" s="206" t="s">
        <v>1594</v>
      </c>
      <c r="BME87" s="206" t="s">
        <v>1595</v>
      </c>
      <c r="BMF87" s="206" t="s">
        <v>8</v>
      </c>
      <c r="BMG87" s="206" t="s">
        <v>1036</v>
      </c>
      <c r="BMH87" s="206" t="s">
        <v>1594</v>
      </c>
      <c r="BMI87" s="206" t="s">
        <v>1595</v>
      </c>
      <c r="BMJ87" s="206" t="s">
        <v>8</v>
      </c>
      <c r="BMK87" s="206" t="s">
        <v>1036</v>
      </c>
      <c r="BML87" s="206" t="s">
        <v>1594</v>
      </c>
      <c r="BMM87" s="206" t="s">
        <v>1595</v>
      </c>
      <c r="BMN87" s="206" t="s">
        <v>8</v>
      </c>
      <c r="BMO87" s="206" t="s">
        <v>1036</v>
      </c>
      <c r="BMP87" s="206" t="s">
        <v>1594</v>
      </c>
      <c r="BMQ87" s="206" t="s">
        <v>1595</v>
      </c>
      <c r="BMR87" s="206" t="s">
        <v>8</v>
      </c>
      <c r="BMS87" s="206" t="s">
        <v>1036</v>
      </c>
      <c r="BMT87" s="206" t="s">
        <v>1594</v>
      </c>
      <c r="BMU87" s="206" t="s">
        <v>1595</v>
      </c>
      <c r="BMV87" s="206" t="s">
        <v>8</v>
      </c>
      <c r="BMW87" s="206" t="s">
        <v>1036</v>
      </c>
      <c r="BMX87" s="206" t="s">
        <v>1594</v>
      </c>
      <c r="BMY87" s="206" t="s">
        <v>1595</v>
      </c>
      <c r="BMZ87" s="206" t="s">
        <v>8</v>
      </c>
      <c r="BNA87" s="206" t="s">
        <v>1036</v>
      </c>
      <c r="BNB87" s="206" t="s">
        <v>1594</v>
      </c>
      <c r="BNC87" s="206" t="s">
        <v>1595</v>
      </c>
      <c r="BND87" s="206" t="s">
        <v>8</v>
      </c>
      <c r="BNE87" s="206" t="s">
        <v>1036</v>
      </c>
      <c r="BNF87" s="206" t="s">
        <v>1594</v>
      </c>
      <c r="BNG87" s="206" t="s">
        <v>1595</v>
      </c>
      <c r="BNH87" s="206" t="s">
        <v>8</v>
      </c>
      <c r="BNI87" s="206" t="s">
        <v>1036</v>
      </c>
      <c r="BNJ87" s="206" t="s">
        <v>1594</v>
      </c>
      <c r="BNK87" s="206" t="s">
        <v>1595</v>
      </c>
      <c r="BNL87" s="206" t="s">
        <v>8</v>
      </c>
      <c r="BNM87" s="206" t="s">
        <v>1036</v>
      </c>
      <c r="BNN87" s="206" t="s">
        <v>1594</v>
      </c>
      <c r="BNO87" s="206" t="s">
        <v>1595</v>
      </c>
      <c r="BNP87" s="206" t="s">
        <v>8</v>
      </c>
      <c r="BNQ87" s="206" t="s">
        <v>1036</v>
      </c>
      <c r="BNR87" s="206" t="s">
        <v>1594</v>
      </c>
      <c r="BNS87" s="206" t="s">
        <v>1595</v>
      </c>
      <c r="BNT87" s="206" t="s">
        <v>8</v>
      </c>
      <c r="BNU87" s="206" t="s">
        <v>1036</v>
      </c>
      <c r="BNV87" s="206" t="s">
        <v>1594</v>
      </c>
      <c r="BNW87" s="206" t="s">
        <v>1595</v>
      </c>
      <c r="BNX87" s="206" t="s">
        <v>8</v>
      </c>
      <c r="BNY87" s="206" t="s">
        <v>1036</v>
      </c>
      <c r="BNZ87" s="206" t="s">
        <v>1594</v>
      </c>
      <c r="BOA87" s="206" t="s">
        <v>1595</v>
      </c>
      <c r="BOB87" s="206" t="s">
        <v>8</v>
      </c>
      <c r="BOC87" s="206" t="s">
        <v>1036</v>
      </c>
      <c r="BOD87" s="206" t="s">
        <v>1594</v>
      </c>
      <c r="BOE87" s="206" t="s">
        <v>1595</v>
      </c>
      <c r="BOF87" s="206" t="s">
        <v>8</v>
      </c>
      <c r="BOG87" s="206" t="s">
        <v>1036</v>
      </c>
      <c r="BOH87" s="206" t="s">
        <v>1594</v>
      </c>
      <c r="BOI87" s="206" t="s">
        <v>1595</v>
      </c>
      <c r="BOJ87" s="206" t="s">
        <v>8</v>
      </c>
      <c r="BOK87" s="206" t="s">
        <v>1036</v>
      </c>
      <c r="BOL87" s="206" t="s">
        <v>1594</v>
      </c>
      <c r="BOM87" s="206" t="s">
        <v>1595</v>
      </c>
      <c r="BON87" s="206" t="s">
        <v>8</v>
      </c>
      <c r="BOO87" s="206" t="s">
        <v>1036</v>
      </c>
      <c r="BOP87" s="206" t="s">
        <v>1594</v>
      </c>
      <c r="BOQ87" s="206" t="s">
        <v>1595</v>
      </c>
      <c r="BOR87" s="206" t="s">
        <v>8</v>
      </c>
      <c r="BOS87" s="206" t="s">
        <v>1036</v>
      </c>
      <c r="BOT87" s="206" t="s">
        <v>1594</v>
      </c>
      <c r="BOU87" s="206" t="s">
        <v>1595</v>
      </c>
      <c r="BOV87" s="206" t="s">
        <v>8</v>
      </c>
      <c r="BOW87" s="206" t="s">
        <v>1036</v>
      </c>
      <c r="BOX87" s="206" t="s">
        <v>1594</v>
      </c>
      <c r="BOY87" s="206" t="s">
        <v>1595</v>
      </c>
      <c r="BOZ87" s="206" t="s">
        <v>8</v>
      </c>
      <c r="BPA87" s="206" t="s">
        <v>1036</v>
      </c>
      <c r="BPB87" s="206" t="s">
        <v>1594</v>
      </c>
      <c r="BPC87" s="206" t="s">
        <v>1595</v>
      </c>
      <c r="BPD87" s="206" t="s">
        <v>8</v>
      </c>
      <c r="BPE87" s="206" t="s">
        <v>1036</v>
      </c>
      <c r="BPF87" s="206" t="s">
        <v>1594</v>
      </c>
      <c r="BPG87" s="206" t="s">
        <v>1595</v>
      </c>
      <c r="BPH87" s="206" t="s">
        <v>8</v>
      </c>
      <c r="BPI87" s="206" t="s">
        <v>1036</v>
      </c>
      <c r="BPJ87" s="206" t="s">
        <v>1594</v>
      </c>
      <c r="BPK87" s="206" t="s">
        <v>1595</v>
      </c>
      <c r="BPL87" s="206" t="s">
        <v>8</v>
      </c>
      <c r="BPM87" s="206" t="s">
        <v>1036</v>
      </c>
      <c r="BPN87" s="206" t="s">
        <v>1594</v>
      </c>
      <c r="BPO87" s="206" t="s">
        <v>1595</v>
      </c>
      <c r="BPP87" s="206" t="s">
        <v>8</v>
      </c>
      <c r="BPQ87" s="206" t="s">
        <v>1036</v>
      </c>
      <c r="BPR87" s="206" t="s">
        <v>1594</v>
      </c>
      <c r="BPS87" s="206" t="s">
        <v>1595</v>
      </c>
      <c r="BPT87" s="206" t="s">
        <v>8</v>
      </c>
      <c r="BPU87" s="206" t="s">
        <v>1036</v>
      </c>
      <c r="BPV87" s="206" t="s">
        <v>1594</v>
      </c>
      <c r="BPW87" s="206" t="s">
        <v>1595</v>
      </c>
      <c r="BPX87" s="206" t="s">
        <v>8</v>
      </c>
      <c r="BPY87" s="206" t="s">
        <v>1036</v>
      </c>
      <c r="BPZ87" s="206" t="s">
        <v>1594</v>
      </c>
      <c r="BQA87" s="206" t="s">
        <v>1595</v>
      </c>
      <c r="BQB87" s="206" t="s">
        <v>8</v>
      </c>
      <c r="BQC87" s="206" t="s">
        <v>1036</v>
      </c>
      <c r="BQD87" s="206" t="s">
        <v>1594</v>
      </c>
      <c r="BQE87" s="206" t="s">
        <v>1595</v>
      </c>
      <c r="BQF87" s="206" t="s">
        <v>8</v>
      </c>
      <c r="BQG87" s="206" t="s">
        <v>1036</v>
      </c>
      <c r="BQH87" s="206" t="s">
        <v>1594</v>
      </c>
      <c r="BQI87" s="206" t="s">
        <v>1595</v>
      </c>
      <c r="BQJ87" s="206" t="s">
        <v>8</v>
      </c>
      <c r="BQK87" s="206" t="s">
        <v>1036</v>
      </c>
      <c r="BQL87" s="206" t="s">
        <v>1594</v>
      </c>
      <c r="BQM87" s="206" t="s">
        <v>1595</v>
      </c>
      <c r="BQN87" s="206" t="s">
        <v>8</v>
      </c>
      <c r="BQO87" s="206" t="s">
        <v>1036</v>
      </c>
      <c r="BQP87" s="206" t="s">
        <v>1594</v>
      </c>
      <c r="BQQ87" s="206" t="s">
        <v>1595</v>
      </c>
      <c r="BQR87" s="206" t="s">
        <v>8</v>
      </c>
      <c r="BQS87" s="206" t="s">
        <v>1036</v>
      </c>
      <c r="BQT87" s="206" t="s">
        <v>1594</v>
      </c>
      <c r="BQU87" s="206" t="s">
        <v>1595</v>
      </c>
      <c r="BQV87" s="206" t="s">
        <v>8</v>
      </c>
      <c r="BQW87" s="206" t="s">
        <v>1036</v>
      </c>
      <c r="BQX87" s="206" t="s">
        <v>1594</v>
      </c>
      <c r="BQY87" s="206" t="s">
        <v>1595</v>
      </c>
      <c r="BQZ87" s="206" t="s">
        <v>8</v>
      </c>
      <c r="BRA87" s="206" t="s">
        <v>1036</v>
      </c>
      <c r="BRB87" s="206" t="s">
        <v>1594</v>
      </c>
      <c r="BRC87" s="206" t="s">
        <v>1595</v>
      </c>
      <c r="BRD87" s="206" t="s">
        <v>8</v>
      </c>
      <c r="BRE87" s="206" t="s">
        <v>1036</v>
      </c>
      <c r="BRF87" s="206" t="s">
        <v>1594</v>
      </c>
      <c r="BRG87" s="206" t="s">
        <v>1595</v>
      </c>
      <c r="BRH87" s="206" t="s">
        <v>8</v>
      </c>
      <c r="BRI87" s="206" t="s">
        <v>1036</v>
      </c>
      <c r="BRJ87" s="206" t="s">
        <v>1594</v>
      </c>
      <c r="BRK87" s="206" t="s">
        <v>1595</v>
      </c>
      <c r="BRL87" s="206" t="s">
        <v>8</v>
      </c>
      <c r="BRM87" s="206" t="s">
        <v>1036</v>
      </c>
      <c r="BRN87" s="206" t="s">
        <v>1594</v>
      </c>
      <c r="BRO87" s="206" t="s">
        <v>1595</v>
      </c>
      <c r="BRP87" s="206" t="s">
        <v>8</v>
      </c>
      <c r="BRQ87" s="206" t="s">
        <v>1036</v>
      </c>
      <c r="BRR87" s="206" t="s">
        <v>1594</v>
      </c>
      <c r="BRS87" s="206" t="s">
        <v>1595</v>
      </c>
      <c r="BRT87" s="206" t="s">
        <v>8</v>
      </c>
      <c r="BRU87" s="206" t="s">
        <v>1036</v>
      </c>
      <c r="BRV87" s="206" t="s">
        <v>1594</v>
      </c>
      <c r="BRW87" s="206" t="s">
        <v>1595</v>
      </c>
      <c r="BRX87" s="206" t="s">
        <v>8</v>
      </c>
      <c r="BRY87" s="206" t="s">
        <v>1036</v>
      </c>
      <c r="BRZ87" s="206" t="s">
        <v>1594</v>
      </c>
      <c r="BSA87" s="206" t="s">
        <v>1595</v>
      </c>
      <c r="BSB87" s="206" t="s">
        <v>8</v>
      </c>
      <c r="BSC87" s="206" t="s">
        <v>1036</v>
      </c>
      <c r="BSD87" s="206" t="s">
        <v>1594</v>
      </c>
      <c r="BSE87" s="206" t="s">
        <v>1595</v>
      </c>
      <c r="BSF87" s="206" t="s">
        <v>8</v>
      </c>
      <c r="BSG87" s="206" t="s">
        <v>1036</v>
      </c>
      <c r="BSH87" s="206" t="s">
        <v>1594</v>
      </c>
      <c r="BSI87" s="206" t="s">
        <v>1595</v>
      </c>
      <c r="BSJ87" s="206" t="s">
        <v>8</v>
      </c>
      <c r="BSK87" s="206" t="s">
        <v>1036</v>
      </c>
      <c r="BSL87" s="206" t="s">
        <v>1594</v>
      </c>
      <c r="BSM87" s="206" t="s">
        <v>1595</v>
      </c>
      <c r="BSN87" s="206" t="s">
        <v>8</v>
      </c>
      <c r="BSO87" s="206" t="s">
        <v>1036</v>
      </c>
      <c r="BSP87" s="206" t="s">
        <v>1594</v>
      </c>
      <c r="BSQ87" s="206" t="s">
        <v>1595</v>
      </c>
      <c r="BSR87" s="206" t="s">
        <v>8</v>
      </c>
      <c r="BSS87" s="206" t="s">
        <v>1036</v>
      </c>
      <c r="BST87" s="206" t="s">
        <v>1594</v>
      </c>
      <c r="BSU87" s="206" t="s">
        <v>1595</v>
      </c>
      <c r="BSV87" s="206" t="s">
        <v>8</v>
      </c>
      <c r="BSW87" s="206" t="s">
        <v>1036</v>
      </c>
      <c r="BSX87" s="206" t="s">
        <v>1594</v>
      </c>
      <c r="BSY87" s="206" t="s">
        <v>1595</v>
      </c>
      <c r="BSZ87" s="206" t="s">
        <v>8</v>
      </c>
      <c r="BTA87" s="206" t="s">
        <v>1036</v>
      </c>
      <c r="BTB87" s="206" t="s">
        <v>1594</v>
      </c>
      <c r="BTC87" s="206" t="s">
        <v>1595</v>
      </c>
      <c r="BTD87" s="206" t="s">
        <v>8</v>
      </c>
      <c r="BTE87" s="206" t="s">
        <v>1036</v>
      </c>
      <c r="BTF87" s="206" t="s">
        <v>1594</v>
      </c>
      <c r="BTG87" s="206" t="s">
        <v>1595</v>
      </c>
      <c r="BTH87" s="206" t="s">
        <v>8</v>
      </c>
      <c r="BTI87" s="206" t="s">
        <v>1036</v>
      </c>
      <c r="BTJ87" s="206" t="s">
        <v>1594</v>
      </c>
      <c r="BTK87" s="206" t="s">
        <v>1595</v>
      </c>
      <c r="BTL87" s="206" t="s">
        <v>8</v>
      </c>
      <c r="BTM87" s="206" t="s">
        <v>1036</v>
      </c>
      <c r="BTN87" s="206" t="s">
        <v>1594</v>
      </c>
      <c r="BTO87" s="206" t="s">
        <v>1595</v>
      </c>
      <c r="BTP87" s="206" t="s">
        <v>8</v>
      </c>
      <c r="BTQ87" s="206" t="s">
        <v>1036</v>
      </c>
      <c r="BTR87" s="206" t="s">
        <v>1594</v>
      </c>
      <c r="BTS87" s="206" t="s">
        <v>1595</v>
      </c>
      <c r="BTT87" s="206" t="s">
        <v>8</v>
      </c>
      <c r="BTU87" s="206" t="s">
        <v>1036</v>
      </c>
      <c r="BTV87" s="206" t="s">
        <v>1594</v>
      </c>
      <c r="BTW87" s="206" t="s">
        <v>1595</v>
      </c>
      <c r="BTX87" s="206" t="s">
        <v>8</v>
      </c>
      <c r="BTY87" s="206" t="s">
        <v>1036</v>
      </c>
      <c r="BTZ87" s="206" t="s">
        <v>1594</v>
      </c>
      <c r="BUA87" s="206" t="s">
        <v>1595</v>
      </c>
      <c r="BUB87" s="206" t="s">
        <v>8</v>
      </c>
      <c r="BUC87" s="206" t="s">
        <v>1036</v>
      </c>
      <c r="BUD87" s="206" t="s">
        <v>1594</v>
      </c>
      <c r="BUE87" s="206" t="s">
        <v>1595</v>
      </c>
      <c r="BUF87" s="206" t="s">
        <v>8</v>
      </c>
      <c r="BUG87" s="206" t="s">
        <v>1036</v>
      </c>
      <c r="BUH87" s="206" t="s">
        <v>1594</v>
      </c>
      <c r="BUI87" s="206" t="s">
        <v>1595</v>
      </c>
      <c r="BUJ87" s="206" t="s">
        <v>8</v>
      </c>
      <c r="BUK87" s="206" t="s">
        <v>1036</v>
      </c>
      <c r="BUL87" s="206" t="s">
        <v>1594</v>
      </c>
      <c r="BUM87" s="206" t="s">
        <v>1595</v>
      </c>
      <c r="BUN87" s="206" t="s">
        <v>8</v>
      </c>
      <c r="BUO87" s="206" t="s">
        <v>1036</v>
      </c>
      <c r="BUP87" s="206" t="s">
        <v>1594</v>
      </c>
      <c r="BUQ87" s="206" t="s">
        <v>1595</v>
      </c>
      <c r="BUR87" s="206" t="s">
        <v>8</v>
      </c>
      <c r="BUS87" s="206" t="s">
        <v>1036</v>
      </c>
      <c r="BUT87" s="206" t="s">
        <v>1594</v>
      </c>
      <c r="BUU87" s="206" t="s">
        <v>1595</v>
      </c>
      <c r="BUV87" s="206" t="s">
        <v>8</v>
      </c>
      <c r="BUW87" s="206" t="s">
        <v>1036</v>
      </c>
      <c r="BUX87" s="206" t="s">
        <v>1594</v>
      </c>
      <c r="BUY87" s="206" t="s">
        <v>1595</v>
      </c>
      <c r="BUZ87" s="206" t="s">
        <v>8</v>
      </c>
      <c r="BVA87" s="206" t="s">
        <v>1036</v>
      </c>
      <c r="BVB87" s="206" t="s">
        <v>1594</v>
      </c>
      <c r="BVC87" s="206" t="s">
        <v>1595</v>
      </c>
      <c r="BVD87" s="206" t="s">
        <v>8</v>
      </c>
      <c r="BVE87" s="206" t="s">
        <v>1036</v>
      </c>
      <c r="BVF87" s="206" t="s">
        <v>1594</v>
      </c>
      <c r="BVG87" s="206" t="s">
        <v>1595</v>
      </c>
      <c r="BVH87" s="206" t="s">
        <v>8</v>
      </c>
      <c r="BVI87" s="206" t="s">
        <v>1036</v>
      </c>
      <c r="BVJ87" s="206" t="s">
        <v>1594</v>
      </c>
      <c r="BVK87" s="206" t="s">
        <v>1595</v>
      </c>
      <c r="BVL87" s="206" t="s">
        <v>8</v>
      </c>
      <c r="BVM87" s="206" t="s">
        <v>1036</v>
      </c>
      <c r="BVN87" s="206" t="s">
        <v>1594</v>
      </c>
      <c r="BVO87" s="206" t="s">
        <v>1595</v>
      </c>
      <c r="BVP87" s="206" t="s">
        <v>8</v>
      </c>
      <c r="BVQ87" s="206" t="s">
        <v>1036</v>
      </c>
      <c r="BVR87" s="206" t="s">
        <v>1594</v>
      </c>
      <c r="BVS87" s="206" t="s">
        <v>1595</v>
      </c>
      <c r="BVT87" s="206" t="s">
        <v>8</v>
      </c>
      <c r="BVU87" s="206" t="s">
        <v>1036</v>
      </c>
      <c r="BVV87" s="206" t="s">
        <v>1594</v>
      </c>
      <c r="BVW87" s="206" t="s">
        <v>1595</v>
      </c>
      <c r="BVX87" s="206" t="s">
        <v>8</v>
      </c>
      <c r="BVY87" s="206" t="s">
        <v>1036</v>
      </c>
      <c r="BVZ87" s="206" t="s">
        <v>1594</v>
      </c>
      <c r="BWA87" s="206" t="s">
        <v>1595</v>
      </c>
      <c r="BWB87" s="206" t="s">
        <v>8</v>
      </c>
      <c r="BWC87" s="206" t="s">
        <v>1036</v>
      </c>
      <c r="BWD87" s="206" t="s">
        <v>1594</v>
      </c>
      <c r="BWE87" s="206" t="s">
        <v>1595</v>
      </c>
      <c r="BWF87" s="206" t="s">
        <v>8</v>
      </c>
      <c r="BWG87" s="206" t="s">
        <v>1036</v>
      </c>
      <c r="BWH87" s="206" t="s">
        <v>1594</v>
      </c>
      <c r="BWI87" s="206" t="s">
        <v>1595</v>
      </c>
      <c r="BWJ87" s="206" t="s">
        <v>8</v>
      </c>
      <c r="BWK87" s="206" t="s">
        <v>1036</v>
      </c>
      <c r="BWL87" s="206" t="s">
        <v>1594</v>
      </c>
      <c r="BWM87" s="206" t="s">
        <v>1595</v>
      </c>
      <c r="BWN87" s="206" t="s">
        <v>8</v>
      </c>
      <c r="BWO87" s="206" t="s">
        <v>1036</v>
      </c>
      <c r="BWP87" s="206" t="s">
        <v>1594</v>
      </c>
      <c r="BWQ87" s="206" t="s">
        <v>1595</v>
      </c>
      <c r="BWR87" s="206" t="s">
        <v>8</v>
      </c>
      <c r="BWS87" s="206" t="s">
        <v>1036</v>
      </c>
      <c r="BWT87" s="206" t="s">
        <v>1594</v>
      </c>
      <c r="BWU87" s="206" t="s">
        <v>1595</v>
      </c>
      <c r="BWV87" s="206" t="s">
        <v>8</v>
      </c>
      <c r="BWW87" s="206" t="s">
        <v>1036</v>
      </c>
      <c r="BWX87" s="206" t="s">
        <v>1594</v>
      </c>
      <c r="BWY87" s="206" t="s">
        <v>1595</v>
      </c>
      <c r="BWZ87" s="206" t="s">
        <v>8</v>
      </c>
      <c r="BXA87" s="206" t="s">
        <v>1036</v>
      </c>
      <c r="BXB87" s="206" t="s">
        <v>1594</v>
      </c>
      <c r="BXC87" s="206" t="s">
        <v>1595</v>
      </c>
      <c r="BXD87" s="206" t="s">
        <v>8</v>
      </c>
      <c r="BXE87" s="206" t="s">
        <v>1036</v>
      </c>
      <c r="BXF87" s="206" t="s">
        <v>1594</v>
      </c>
      <c r="BXG87" s="206" t="s">
        <v>1595</v>
      </c>
      <c r="BXH87" s="206" t="s">
        <v>8</v>
      </c>
      <c r="BXI87" s="206" t="s">
        <v>1036</v>
      </c>
      <c r="BXJ87" s="206" t="s">
        <v>1594</v>
      </c>
      <c r="BXK87" s="206" t="s">
        <v>1595</v>
      </c>
      <c r="BXL87" s="206" t="s">
        <v>8</v>
      </c>
      <c r="BXM87" s="206" t="s">
        <v>1036</v>
      </c>
      <c r="BXN87" s="206" t="s">
        <v>1594</v>
      </c>
      <c r="BXO87" s="206" t="s">
        <v>1595</v>
      </c>
      <c r="BXP87" s="206" t="s">
        <v>8</v>
      </c>
      <c r="BXQ87" s="206" t="s">
        <v>1036</v>
      </c>
      <c r="BXR87" s="206" t="s">
        <v>1594</v>
      </c>
      <c r="BXS87" s="206" t="s">
        <v>1595</v>
      </c>
      <c r="BXT87" s="206" t="s">
        <v>8</v>
      </c>
      <c r="BXU87" s="206" t="s">
        <v>1036</v>
      </c>
      <c r="BXV87" s="206" t="s">
        <v>1594</v>
      </c>
      <c r="BXW87" s="206" t="s">
        <v>1595</v>
      </c>
      <c r="BXX87" s="206" t="s">
        <v>8</v>
      </c>
      <c r="BXY87" s="206" t="s">
        <v>1036</v>
      </c>
      <c r="BXZ87" s="206" t="s">
        <v>1594</v>
      </c>
      <c r="BYA87" s="206" t="s">
        <v>1595</v>
      </c>
      <c r="BYB87" s="206" t="s">
        <v>8</v>
      </c>
      <c r="BYC87" s="206" t="s">
        <v>1036</v>
      </c>
      <c r="BYD87" s="206" t="s">
        <v>1594</v>
      </c>
      <c r="BYE87" s="206" t="s">
        <v>1595</v>
      </c>
      <c r="BYF87" s="206" t="s">
        <v>8</v>
      </c>
      <c r="BYG87" s="206" t="s">
        <v>1036</v>
      </c>
      <c r="BYH87" s="206" t="s">
        <v>1594</v>
      </c>
      <c r="BYI87" s="206" t="s">
        <v>1595</v>
      </c>
      <c r="BYJ87" s="206" t="s">
        <v>8</v>
      </c>
      <c r="BYK87" s="206" t="s">
        <v>1036</v>
      </c>
      <c r="BYL87" s="206" t="s">
        <v>1594</v>
      </c>
      <c r="BYM87" s="206" t="s">
        <v>1595</v>
      </c>
      <c r="BYN87" s="206" t="s">
        <v>8</v>
      </c>
      <c r="BYO87" s="206" t="s">
        <v>1036</v>
      </c>
      <c r="BYP87" s="206" t="s">
        <v>1594</v>
      </c>
      <c r="BYQ87" s="206" t="s">
        <v>1595</v>
      </c>
      <c r="BYR87" s="206" t="s">
        <v>8</v>
      </c>
      <c r="BYS87" s="206" t="s">
        <v>1036</v>
      </c>
      <c r="BYT87" s="206" t="s">
        <v>1594</v>
      </c>
      <c r="BYU87" s="206" t="s">
        <v>1595</v>
      </c>
      <c r="BYV87" s="206" t="s">
        <v>8</v>
      </c>
      <c r="BYW87" s="206" t="s">
        <v>1036</v>
      </c>
      <c r="BYX87" s="206" t="s">
        <v>1594</v>
      </c>
      <c r="BYY87" s="206" t="s">
        <v>1595</v>
      </c>
      <c r="BYZ87" s="206" t="s">
        <v>8</v>
      </c>
      <c r="BZA87" s="206" t="s">
        <v>1036</v>
      </c>
      <c r="BZB87" s="206" t="s">
        <v>1594</v>
      </c>
      <c r="BZC87" s="206" t="s">
        <v>1595</v>
      </c>
      <c r="BZD87" s="206" t="s">
        <v>8</v>
      </c>
      <c r="BZE87" s="206" t="s">
        <v>1036</v>
      </c>
      <c r="BZF87" s="206" t="s">
        <v>1594</v>
      </c>
      <c r="BZG87" s="206" t="s">
        <v>1595</v>
      </c>
      <c r="BZH87" s="206" t="s">
        <v>8</v>
      </c>
      <c r="BZI87" s="206" t="s">
        <v>1036</v>
      </c>
      <c r="BZJ87" s="206" t="s">
        <v>1594</v>
      </c>
      <c r="BZK87" s="206" t="s">
        <v>1595</v>
      </c>
      <c r="BZL87" s="206" t="s">
        <v>8</v>
      </c>
      <c r="BZM87" s="206" t="s">
        <v>1036</v>
      </c>
      <c r="BZN87" s="206" t="s">
        <v>1594</v>
      </c>
      <c r="BZO87" s="206" t="s">
        <v>1595</v>
      </c>
      <c r="BZP87" s="206" t="s">
        <v>8</v>
      </c>
      <c r="BZQ87" s="206" t="s">
        <v>1036</v>
      </c>
      <c r="BZR87" s="206" t="s">
        <v>1594</v>
      </c>
      <c r="BZS87" s="206" t="s">
        <v>1595</v>
      </c>
      <c r="BZT87" s="206" t="s">
        <v>8</v>
      </c>
      <c r="BZU87" s="206" t="s">
        <v>1036</v>
      </c>
      <c r="BZV87" s="206" t="s">
        <v>1594</v>
      </c>
      <c r="BZW87" s="206" t="s">
        <v>1595</v>
      </c>
      <c r="BZX87" s="206" t="s">
        <v>8</v>
      </c>
      <c r="BZY87" s="206" t="s">
        <v>1036</v>
      </c>
      <c r="BZZ87" s="206" t="s">
        <v>1594</v>
      </c>
      <c r="CAA87" s="206" t="s">
        <v>1595</v>
      </c>
      <c r="CAB87" s="206" t="s">
        <v>8</v>
      </c>
      <c r="CAC87" s="206" t="s">
        <v>1036</v>
      </c>
      <c r="CAD87" s="206" t="s">
        <v>1594</v>
      </c>
      <c r="CAE87" s="206" t="s">
        <v>1595</v>
      </c>
      <c r="CAF87" s="206" t="s">
        <v>8</v>
      </c>
      <c r="CAG87" s="206" t="s">
        <v>1036</v>
      </c>
      <c r="CAH87" s="206" t="s">
        <v>1594</v>
      </c>
      <c r="CAI87" s="206" t="s">
        <v>1595</v>
      </c>
      <c r="CAJ87" s="206" t="s">
        <v>8</v>
      </c>
      <c r="CAK87" s="206" t="s">
        <v>1036</v>
      </c>
      <c r="CAL87" s="206" t="s">
        <v>1594</v>
      </c>
      <c r="CAM87" s="206" t="s">
        <v>1595</v>
      </c>
      <c r="CAN87" s="206" t="s">
        <v>8</v>
      </c>
      <c r="CAO87" s="206" t="s">
        <v>1036</v>
      </c>
      <c r="CAP87" s="206" t="s">
        <v>1594</v>
      </c>
      <c r="CAQ87" s="206" t="s">
        <v>1595</v>
      </c>
      <c r="CAR87" s="206" t="s">
        <v>8</v>
      </c>
      <c r="CAS87" s="206" t="s">
        <v>1036</v>
      </c>
      <c r="CAT87" s="206" t="s">
        <v>1594</v>
      </c>
      <c r="CAU87" s="206" t="s">
        <v>1595</v>
      </c>
      <c r="CAV87" s="206" t="s">
        <v>8</v>
      </c>
      <c r="CAW87" s="206" t="s">
        <v>1036</v>
      </c>
      <c r="CAX87" s="206" t="s">
        <v>1594</v>
      </c>
      <c r="CAY87" s="206" t="s">
        <v>1595</v>
      </c>
      <c r="CAZ87" s="206" t="s">
        <v>8</v>
      </c>
      <c r="CBA87" s="206" t="s">
        <v>1036</v>
      </c>
      <c r="CBB87" s="206" t="s">
        <v>1594</v>
      </c>
      <c r="CBC87" s="206" t="s">
        <v>1595</v>
      </c>
      <c r="CBD87" s="206" t="s">
        <v>8</v>
      </c>
      <c r="CBE87" s="206" t="s">
        <v>1036</v>
      </c>
      <c r="CBF87" s="206" t="s">
        <v>1594</v>
      </c>
      <c r="CBG87" s="206" t="s">
        <v>1595</v>
      </c>
      <c r="CBH87" s="206" t="s">
        <v>8</v>
      </c>
      <c r="CBI87" s="206" t="s">
        <v>1036</v>
      </c>
      <c r="CBJ87" s="206" t="s">
        <v>1594</v>
      </c>
      <c r="CBK87" s="206" t="s">
        <v>1595</v>
      </c>
      <c r="CBL87" s="206" t="s">
        <v>8</v>
      </c>
      <c r="CBM87" s="206" t="s">
        <v>1036</v>
      </c>
      <c r="CBN87" s="206" t="s">
        <v>1594</v>
      </c>
      <c r="CBO87" s="206" t="s">
        <v>1595</v>
      </c>
      <c r="CBP87" s="206" t="s">
        <v>8</v>
      </c>
      <c r="CBQ87" s="206" t="s">
        <v>1036</v>
      </c>
      <c r="CBR87" s="206" t="s">
        <v>1594</v>
      </c>
      <c r="CBS87" s="206" t="s">
        <v>1595</v>
      </c>
      <c r="CBT87" s="206" t="s">
        <v>8</v>
      </c>
      <c r="CBU87" s="206" t="s">
        <v>1036</v>
      </c>
      <c r="CBV87" s="206" t="s">
        <v>1594</v>
      </c>
      <c r="CBW87" s="206" t="s">
        <v>1595</v>
      </c>
      <c r="CBX87" s="206" t="s">
        <v>8</v>
      </c>
      <c r="CBY87" s="206" t="s">
        <v>1036</v>
      </c>
      <c r="CBZ87" s="206" t="s">
        <v>1594</v>
      </c>
      <c r="CCA87" s="206" t="s">
        <v>1595</v>
      </c>
      <c r="CCB87" s="206" t="s">
        <v>8</v>
      </c>
      <c r="CCC87" s="206" t="s">
        <v>1036</v>
      </c>
      <c r="CCD87" s="206" t="s">
        <v>1594</v>
      </c>
      <c r="CCE87" s="206" t="s">
        <v>1595</v>
      </c>
      <c r="CCF87" s="206" t="s">
        <v>8</v>
      </c>
      <c r="CCG87" s="206" t="s">
        <v>1036</v>
      </c>
      <c r="CCH87" s="206" t="s">
        <v>1594</v>
      </c>
      <c r="CCI87" s="206" t="s">
        <v>1595</v>
      </c>
      <c r="CCJ87" s="206" t="s">
        <v>8</v>
      </c>
      <c r="CCK87" s="206" t="s">
        <v>1036</v>
      </c>
      <c r="CCL87" s="206" t="s">
        <v>1594</v>
      </c>
      <c r="CCM87" s="206" t="s">
        <v>1595</v>
      </c>
      <c r="CCN87" s="206" t="s">
        <v>8</v>
      </c>
      <c r="CCO87" s="206" t="s">
        <v>1036</v>
      </c>
      <c r="CCP87" s="206" t="s">
        <v>1594</v>
      </c>
      <c r="CCQ87" s="206" t="s">
        <v>1595</v>
      </c>
      <c r="CCR87" s="206" t="s">
        <v>8</v>
      </c>
      <c r="CCS87" s="206" t="s">
        <v>1036</v>
      </c>
      <c r="CCT87" s="206" t="s">
        <v>1594</v>
      </c>
      <c r="CCU87" s="206" t="s">
        <v>1595</v>
      </c>
      <c r="CCV87" s="206" t="s">
        <v>8</v>
      </c>
      <c r="CCW87" s="206" t="s">
        <v>1036</v>
      </c>
      <c r="CCX87" s="206" t="s">
        <v>1594</v>
      </c>
      <c r="CCY87" s="206" t="s">
        <v>1595</v>
      </c>
      <c r="CCZ87" s="206" t="s">
        <v>8</v>
      </c>
      <c r="CDA87" s="206" t="s">
        <v>1036</v>
      </c>
      <c r="CDB87" s="206" t="s">
        <v>1594</v>
      </c>
      <c r="CDC87" s="206" t="s">
        <v>1595</v>
      </c>
      <c r="CDD87" s="206" t="s">
        <v>8</v>
      </c>
      <c r="CDE87" s="206" t="s">
        <v>1036</v>
      </c>
      <c r="CDF87" s="206" t="s">
        <v>1594</v>
      </c>
      <c r="CDG87" s="206" t="s">
        <v>1595</v>
      </c>
      <c r="CDH87" s="206" t="s">
        <v>8</v>
      </c>
      <c r="CDI87" s="206" t="s">
        <v>1036</v>
      </c>
      <c r="CDJ87" s="206" t="s">
        <v>1594</v>
      </c>
      <c r="CDK87" s="206" t="s">
        <v>1595</v>
      </c>
      <c r="CDL87" s="206" t="s">
        <v>8</v>
      </c>
      <c r="CDM87" s="206" t="s">
        <v>1036</v>
      </c>
      <c r="CDN87" s="206" t="s">
        <v>1594</v>
      </c>
      <c r="CDO87" s="206" t="s">
        <v>1595</v>
      </c>
      <c r="CDP87" s="206" t="s">
        <v>8</v>
      </c>
      <c r="CDQ87" s="206" t="s">
        <v>1036</v>
      </c>
      <c r="CDR87" s="206" t="s">
        <v>1594</v>
      </c>
      <c r="CDS87" s="206" t="s">
        <v>1595</v>
      </c>
      <c r="CDT87" s="206" t="s">
        <v>8</v>
      </c>
      <c r="CDU87" s="206" t="s">
        <v>1036</v>
      </c>
      <c r="CDV87" s="206" t="s">
        <v>1594</v>
      </c>
      <c r="CDW87" s="206" t="s">
        <v>1595</v>
      </c>
      <c r="CDX87" s="206" t="s">
        <v>8</v>
      </c>
      <c r="CDY87" s="206" t="s">
        <v>1036</v>
      </c>
      <c r="CDZ87" s="206" t="s">
        <v>1594</v>
      </c>
      <c r="CEA87" s="206" t="s">
        <v>1595</v>
      </c>
      <c r="CEB87" s="206" t="s">
        <v>8</v>
      </c>
      <c r="CEC87" s="206" t="s">
        <v>1036</v>
      </c>
      <c r="CED87" s="206" t="s">
        <v>1594</v>
      </c>
      <c r="CEE87" s="206" t="s">
        <v>1595</v>
      </c>
      <c r="CEF87" s="206" t="s">
        <v>8</v>
      </c>
      <c r="CEG87" s="206" t="s">
        <v>1036</v>
      </c>
      <c r="CEH87" s="206" t="s">
        <v>1594</v>
      </c>
      <c r="CEI87" s="206" t="s">
        <v>1595</v>
      </c>
      <c r="CEJ87" s="206" t="s">
        <v>8</v>
      </c>
      <c r="CEK87" s="206" t="s">
        <v>1036</v>
      </c>
      <c r="CEL87" s="206" t="s">
        <v>1594</v>
      </c>
      <c r="CEM87" s="206" t="s">
        <v>1595</v>
      </c>
      <c r="CEN87" s="206" t="s">
        <v>8</v>
      </c>
      <c r="CEO87" s="206" t="s">
        <v>1036</v>
      </c>
      <c r="CEP87" s="206" t="s">
        <v>1594</v>
      </c>
      <c r="CEQ87" s="206" t="s">
        <v>1595</v>
      </c>
      <c r="CER87" s="206" t="s">
        <v>8</v>
      </c>
      <c r="CES87" s="206" t="s">
        <v>1036</v>
      </c>
      <c r="CET87" s="206" t="s">
        <v>1594</v>
      </c>
      <c r="CEU87" s="206" t="s">
        <v>1595</v>
      </c>
      <c r="CEV87" s="206" t="s">
        <v>8</v>
      </c>
      <c r="CEW87" s="206" t="s">
        <v>1036</v>
      </c>
      <c r="CEX87" s="206" t="s">
        <v>1594</v>
      </c>
      <c r="CEY87" s="206" t="s">
        <v>1595</v>
      </c>
      <c r="CEZ87" s="206" t="s">
        <v>8</v>
      </c>
      <c r="CFA87" s="206" t="s">
        <v>1036</v>
      </c>
      <c r="CFB87" s="206" t="s">
        <v>1594</v>
      </c>
      <c r="CFC87" s="206" t="s">
        <v>1595</v>
      </c>
      <c r="CFD87" s="206" t="s">
        <v>8</v>
      </c>
      <c r="CFE87" s="206" t="s">
        <v>1036</v>
      </c>
      <c r="CFF87" s="206" t="s">
        <v>1594</v>
      </c>
      <c r="CFG87" s="206" t="s">
        <v>1595</v>
      </c>
      <c r="CFH87" s="206" t="s">
        <v>8</v>
      </c>
      <c r="CFI87" s="206" t="s">
        <v>1036</v>
      </c>
      <c r="CFJ87" s="206" t="s">
        <v>1594</v>
      </c>
      <c r="CFK87" s="206" t="s">
        <v>1595</v>
      </c>
      <c r="CFL87" s="206" t="s">
        <v>8</v>
      </c>
      <c r="CFM87" s="206" t="s">
        <v>1036</v>
      </c>
      <c r="CFN87" s="206" t="s">
        <v>1594</v>
      </c>
      <c r="CFO87" s="206" t="s">
        <v>1595</v>
      </c>
      <c r="CFP87" s="206" t="s">
        <v>8</v>
      </c>
      <c r="CFQ87" s="206" t="s">
        <v>1036</v>
      </c>
      <c r="CFR87" s="206" t="s">
        <v>1594</v>
      </c>
      <c r="CFS87" s="206" t="s">
        <v>1595</v>
      </c>
      <c r="CFT87" s="206" t="s">
        <v>8</v>
      </c>
      <c r="CFU87" s="206" t="s">
        <v>1036</v>
      </c>
      <c r="CFV87" s="206" t="s">
        <v>1594</v>
      </c>
      <c r="CFW87" s="206" t="s">
        <v>1595</v>
      </c>
      <c r="CFX87" s="206" t="s">
        <v>8</v>
      </c>
      <c r="CFY87" s="206" t="s">
        <v>1036</v>
      </c>
      <c r="CFZ87" s="206" t="s">
        <v>1594</v>
      </c>
      <c r="CGA87" s="206" t="s">
        <v>1595</v>
      </c>
      <c r="CGB87" s="206" t="s">
        <v>8</v>
      </c>
      <c r="CGC87" s="206" t="s">
        <v>1036</v>
      </c>
      <c r="CGD87" s="206" t="s">
        <v>1594</v>
      </c>
      <c r="CGE87" s="206" t="s">
        <v>1595</v>
      </c>
      <c r="CGF87" s="206" t="s">
        <v>8</v>
      </c>
      <c r="CGG87" s="206" t="s">
        <v>1036</v>
      </c>
      <c r="CGH87" s="206" t="s">
        <v>1594</v>
      </c>
      <c r="CGI87" s="206" t="s">
        <v>1595</v>
      </c>
      <c r="CGJ87" s="206" t="s">
        <v>8</v>
      </c>
      <c r="CGK87" s="206" t="s">
        <v>1036</v>
      </c>
      <c r="CGL87" s="206" t="s">
        <v>1594</v>
      </c>
      <c r="CGM87" s="206" t="s">
        <v>1595</v>
      </c>
      <c r="CGN87" s="206" t="s">
        <v>8</v>
      </c>
      <c r="CGO87" s="206" t="s">
        <v>1036</v>
      </c>
      <c r="CGP87" s="206" t="s">
        <v>1594</v>
      </c>
      <c r="CGQ87" s="206" t="s">
        <v>1595</v>
      </c>
      <c r="CGR87" s="206" t="s">
        <v>8</v>
      </c>
      <c r="CGS87" s="206" t="s">
        <v>1036</v>
      </c>
      <c r="CGT87" s="206" t="s">
        <v>1594</v>
      </c>
      <c r="CGU87" s="206" t="s">
        <v>1595</v>
      </c>
      <c r="CGV87" s="206" t="s">
        <v>8</v>
      </c>
      <c r="CGW87" s="206" t="s">
        <v>1036</v>
      </c>
      <c r="CGX87" s="206" t="s">
        <v>1594</v>
      </c>
      <c r="CGY87" s="206" t="s">
        <v>1595</v>
      </c>
      <c r="CGZ87" s="206" t="s">
        <v>8</v>
      </c>
      <c r="CHA87" s="206" t="s">
        <v>1036</v>
      </c>
      <c r="CHB87" s="206" t="s">
        <v>1594</v>
      </c>
      <c r="CHC87" s="206" t="s">
        <v>1595</v>
      </c>
      <c r="CHD87" s="206" t="s">
        <v>8</v>
      </c>
      <c r="CHE87" s="206" t="s">
        <v>1036</v>
      </c>
      <c r="CHF87" s="206" t="s">
        <v>1594</v>
      </c>
      <c r="CHG87" s="206" t="s">
        <v>1595</v>
      </c>
      <c r="CHH87" s="206" t="s">
        <v>8</v>
      </c>
      <c r="CHI87" s="206" t="s">
        <v>1036</v>
      </c>
      <c r="CHJ87" s="206" t="s">
        <v>1594</v>
      </c>
      <c r="CHK87" s="206" t="s">
        <v>1595</v>
      </c>
      <c r="CHL87" s="206" t="s">
        <v>8</v>
      </c>
      <c r="CHM87" s="206" t="s">
        <v>1036</v>
      </c>
      <c r="CHN87" s="206" t="s">
        <v>1594</v>
      </c>
      <c r="CHO87" s="206" t="s">
        <v>1595</v>
      </c>
      <c r="CHP87" s="206" t="s">
        <v>8</v>
      </c>
      <c r="CHQ87" s="206" t="s">
        <v>1036</v>
      </c>
      <c r="CHR87" s="206" t="s">
        <v>1594</v>
      </c>
      <c r="CHS87" s="206" t="s">
        <v>1595</v>
      </c>
      <c r="CHT87" s="206" t="s">
        <v>8</v>
      </c>
      <c r="CHU87" s="206" t="s">
        <v>1036</v>
      </c>
      <c r="CHV87" s="206" t="s">
        <v>1594</v>
      </c>
      <c r="CHW87" s="206" t="s">
        <v>1595</v>
      </c>
      <c r="CHX87" s="206" t="s">
        <v>8</v>
      </c>
      <c r="CHY87" s="206" t="s">
        <v>1036</v>
      </c>
      <c r="CHZ87" s="206" t="s">
        <v>1594</v>
      </c>
      <c r="CIA87" s="206" t="s">
        <v>1595</v>
      </c>
      <c r="CIB87" s="206" t="s">
        <v>8</v>
      </c>
      <c r="CIC87" s="206" t="s">
        <v>1036</v>
      </c>
      <c r="CID87" s="206" t="s">
        <v>1594</v>
      </c>
      <c r="CIE87" s="206" t="s">
        <v>1595</v>
      </c>
      <c r="CIF87" s="206" t="s">
        <v>8</v>
      </c>
      <c r="CIG87" s="206" t="s">
        <v>1036</v>
      </c>
      <c r="CIH87" s="206" t="s">
        <v>1594</v>
      </c>
      <c r="CII87" s="206" t="s">
        <v>1595</v>
      </c>
      <c r="CIJ87" s="206" t="s">
        <v>8</v>
      </c>
      <c r="CIK87" s="206" t="s">
        <v>1036</v>
      </c>
      <c r="CIL87" s="206" t="s">
        <v>1594</v>
      </c>
      <c r="CIM87" s="206" t="s">
        <v>1595</v>
      </c>
      <c r="CIN87" s="206" t="s">
        <v>8</v>
      </c>
      <c r="CIO87" s="206" t="s">
        <v>1036</v>
      </c>
      <c r="CIP87" s="206" t="s">
        <v>1594</v>
      </c>
      <c r="CIQ87" s="206" t="s">
        <v>1595</v>
      </c>
      <c r="CIR87" s="206" t="s">
        <v>8</v>
      </c>
      <c r="CIS87" s="206" t="s">
        <v>1036</v>
      </c>
      <c r="CIT87" s="206" t="s">
        <v>1594</v>
      </c>
      <c r="CIU87" s="206" t="s">
        <v>1595</v>
      </c>
      <c r="CIV87" s="206" t="s">
        <v>8</v>
      </c>
      <c r="CIW87" s="206" t="s">
        <v>1036</v>
      </c>
      <c r="CIX87" s="206" t="s">
        <v>1594</v>
      </c>
      <c r="CIY87" s="206" t="s">
        <v>1595</v>
      </c>
      <c r="CIZ87" s="206" t="s">
        <v>8</v>
      </c>
      <c r="CJA87" s="206" t="s">
        <v>1036</v>
      </c>
      <c r="CJB87" s="206" t="s">
        <v>1594</v>
      </c>
      <c r="CJC87" s="206" t="s">
        <v>1595</v>
      </c>
      <c r="CJD87" s="206" t="s">
        <v>8</v>
      </c>
      <c r="CJE87" s="206" t="s">
        <v>1036</v>
      </c>
      <c r="CJF87" s="206" t="s">
        <v>1594</v>
      </c>
      <c r="CJG87" s="206" t="s">
        <v>1595</v>
      </c>
      <c r="CJH87" s="206" t="s">
        <v>8</v>
      </c>
      <c r="CJI87" s="206" t="s">
        <v>1036</v>
      </c>
      <c r="CJJ87" s="206" t="s">
        <v>1594</v>
      </c>
      <c r="CJK87" s="206" t="s">
        <v>1595</v>
      </c>
      <c r="CJL87" s="206" t="s">
        <v>8</v>
      </c>
      <c r="CJM87" s="206" t="s">
        <v>1036</v>
      </c>
      <c r="CJN87" s="206" t="s">
        <v>1594</v>
      </c>
      <c r="CJO87" s="206" t="s">
        <v>1595</v>
      </c>
      <c r="CJP87" s="206" t="s">
        <v>8</v>
      </c>
      <c r="CJQ87" s="206" t="s">
        <v>1036</v>
      </c>
      <c r="CJR87" s="206" t="s">
        <v>1594</v>
      </c>
      <c r="CJS87" s="206" t="s">
        <v>1595</v>
      </c>
      <c r="CJT87" s="206" t="s">
        <v>8</v>
      </c>
      <c r="CJU87" s="206" t="s">
        <v>1036</v>
      </c>
      <c r="CJV87" s="206" t="s">
        <v>1594</v>
      </c>
      <c r="CJW87" s="206" t="s">
        <v>1595</v>
      </c>
      <c r="CJX87" s="206" t="s">
        <v>8</v>
      </c>
      <c r="CJY87" s="206" t="s">
        <v>1036</v>
      </c>
      <c r="CJZ87" s="206" t="s">
        <v>1594</v>
      </c>
      <c r="CKA87" s="206" t="s">
        <v>1595</v>
      </c>
      <c r="CKB87" s="206" t="s">
        <v>8</v>
      </c>
      <c r="CKC87" s="206" t="s">
        <v>1036</v>
      </c>
      <c r="CKD87" s="206" t="s">
        <v>1594</v>
      </c>
      <c r="CKE87" s="206" t="s">
        <v>1595</v>
      </c>
      <c r="CKF87" s="206" t="s">
        <v>8</v>
      </c>
      <c r="CKG87" s="206" t="s">
        <v>1036</v>
      </c>
      <c r="CKH87" s="206" t="s">
        <v>1594</v>
      </c>
      <c r="CKI87" s="206" t="s">
        <v>1595</v>
      </c>
      <c r="CKJ87" s="206" t="s">
        <v>8</v>
      </c>
      <c r="CKK87" s="206" t="s">
        <v>1036</v>
      </c>
      <c r="CKL87" s="206" t="s">
        <v>1594</v>
      </c>
      <c r="CKM87" s="206" t="s">
        <v>1595</v>
      </c>
      <c r="CKN87" s="206" t="s">
        <v>8</v>
      </c>
      <c r="CKO87" s="206" t="s">
        <v>1036</v>
      </c>
      <c r="CKP87" s="206" t="s">
        <v>1594</v>
      </c>
      <c r="CKQ87" s="206" t="s">
        <v>1595</v>
      </c>
      <c r="CKR87" s="206" t="s">
        <v>8</v>
      </c>
      <c r="CKS87" s="206" t="s">
        <v>1036</v>
      </c>
      <c r="CKT87" s="206" t="s">
        <v>1594</v>
      </c>
      <c r="CKU87" s="206" t="s">
        <v>1595</v>
      </c>
      <c r="CKV87" s="206" t="s">
        <v>8</v>
      </c>
      <c r="CKW87" s="206" t="s">
        <v>1036</v>
      </c>
      <c r="CKX87" s="206" t="s">
        <v>1594</v>
      </c>
      <c r="CKY87" s="206" t="s">
        <v>1595</v>
      </c>
      <c r="CKZ87" s="206" t="s">
        <v>8</v>
      </c>
      <c r="CLA87" s="206" t="s">
        <v>1036</v>
      </c>
      <c r="CLB87" s="206" t="s">
        <v>1594</v>
      </c>
      <c r="CLC87" s="206" t="s">
        <v>1595</v>
      </c>
      <c r="CLD87" s="206" t="s">
        <v>8</v>
      </c>
      <c r="CLE87" s="206" t="s">
        <v>1036</v>
      </c>
      <c r="CLF87" s="206" t="s">
        <v>1594</v>
      </c>
      <c r="CLG87" s="206" t="s">
        <v>1595</v>
      </c>
      <c r="CLH87" s="206" t="s">
        <v>8</v>
      </c>
      <c r="CLI87" s="206" t="s">
        <v>1036</v>
      </c>
      <c r="CLJ87" s="206" t="s">
        <v>1594</v>
      </c>
      <c r="CLK87" s="206" t="s">
        <v>1595</v>
      </c>
      <c r="CLL87" s="206" t="s">
        <v>8</v>
      </c>
      <c r="CLM87" s="206" t="s">
        <v>1036</v>
      </c>
      <c r="CLN87" s="206" t="s">
        <v>1594</v>
      </c>
      <c r="CLO87" s="206" t="s">
        <v>1595</v>
      </c>
      <c r="CLP87" s="206" t="s">
        <v>8</v>
      </c>
      <c r="CLQ87" s="206" t="s">
        <v>1036</v>
      </c>
      <c r="CLR87" s="206" t="s">
        <v>1594</v>
      </c>
      <c r="CLS87" s="206" t="s">
        <v>1595</v>
      </c>
      <c r="CLT87" s="206" t="s">
        <v>8</v>
      </c>
      <c r="CLU87" s="206" t="s">
        <v>1036</v>
      </c>
      <c r="CLV87" s="206" t="s">
        <v>1594</v>
      </c>
      <c r="CLW87" s="206" t="s">
        <v>1595</v>
      </c>
      <c r="CLX87" s="206" t="s">
        <v>8</v>
      </c>
      <c r="CLY87" s="206" t="s">
        <v>1036</v>
      </c>
      <c r="CLZ87" s="206" t="s">
        <v>1594</v>
      </c>
      <c r="CMA87" s="206" t="s">
        <v>1595</v>
      </c>
      <c r="CMB87" s="206" t="s">
        <v>8</v>
      </c>
      <c r="CMC87" s="206" t="s">
        <v>1036</v>
      </c>
      <c r="CMD87" s="206" t="s">
        <v>1594</v>
      </c>
      <c r="CME87" s="206" t="s">
        <v>1595</v>
      </c>
      <c r="CMF87" s="206" t="s">
        <v>8</v>
      </c>
      <c r="CMG87" s="206" t="s">
        <v>1036</v>
      </c>
      <c r="CMH87" s="206" t="s">
        <v>1594</v>
      </c>
      <c r="CMI87" s="206" t="s">
        <v>1595</v>
      </c>
      <c r="CMJ87" s="206" t="s">
        <v>8</v>
      </c>
      <c r="CMK87" s="206" t="s">
        <v>1036</v>
      </c>
      <c r="CML87" s="206" t="s">
        <v>1594</v>
      </c>
      <c r="CMM87" s="206" t="s">
        <v>1595</v>
      </c>
      <c r="CMN87" s="206" t="s">
        <v>8</v>
      </c>
      <c r="CMO87" s="206" t="s">
        <v>1036</v>
      </c>
      <c r="CMP87" s="206" t="s">
        <v>1594</v>
      </c>
      <c r="CMQ87" s="206" t="s">
        <v>1595</v>
      </c>
      <c r="CMR87" s="206" t="s">
        <v>8</v>
      </c>
      <c r="CMS87" s="206" t="s">
        <v>1036</v>
      </c>
      <c r="CMT87" s="206" t="s">
        <v>1594</v>
      </c>
      <c r="CMU87" s="206" t="s">
        <v>1595</v>
      </c>
      <c r="CMV87" s="206" t="s">
        <v>8</v>
      </c>
      <c r="CMW87" s="206" t="s">
        <v>1036</v>
      </c>
      <c r="CMX87" s="206" t="s">
        <v>1594</v>
      </c>
      <c r="CMY87" s="206" t="s">
        <v>1595</v>
      </c>
      <c r="CMZ87" s="206" t="s">
        <v>8</v>
      </c>
      <c r="CNA87" s="206" t="s">
        <v>1036</v>
      </c>
      <c r="CNB87" s="206" t="s">
        <v>1594</v>
      </c>
      <c r="CNC87" s="206" t="s">
        <v>1595</v>
      </c>
      <c r="CND87" s="206" t="s">
        <v>8</v>
      </c>
      <c r="CNE87" s="206" t="s">
        <v>1036</v>
      </c>
      <c r="CNF87" s="206" t="s">
        <v>1594</v>
      </c>
      <c r="CNG87" s="206" t="s">
        <v>1595</v>
      </c>
      <c r="CNH87" s="206" t="s">
        <v>8</v>
      </c>
      <c r="CNI87" s="206" t="s">
        <v>1036</v>
      </c>
      <c r="CNJ87" s="206" t="s">
        <v>1594</v>
      </c>
      <c r="CNK87" s="206" t="s">
        <v>1595</v>
      </c>
      <c r="CNL87" s="206" t="s">
        <v>8</v>
      </c>
      <c r="CNM87" s="206" t="s">
        <v>1036</v>
      </c>
      <c r="CNN87" s="206" t="s">
        <v>1594</v>
      </c>
      <c r="CNO87" s="206" t="s">
        <v>1595</v>
      </c>
      <c r="CNP87" s="206" t="s">
        <v>8</v>
      </c>
      <c r="CNQ87" s="206" t="s">
        <v>1036</v>
      </c>
      <c r="CNR87" s="206" t="s">
        <v>1594</v>
      </c>
      <c r="CNS87" s="206" t="s">
        <v>1595</v>
      </c>
      <c r="CNT87" s="206" t="s">
        <v>8</v>
      </c>
      <c r="CNU87" s="206" t="s">
        <v>1036</v>
      </c>
      <c r="CNV87" s="206" t="s">
        <v>1594</v>
      </c>
      <c r="CNW87" s="206" t="s">
        <v>1595</v>
      </c>
      <c r="CNX87" s="206" t="s">
        <v>8</v>
      </c>
      <c r="CNY87" s="206" t="s">
        <v>1036</v>
      </c>
      <c r="CNZ87" s="206" t="s">
        <v>1594</v>
      </c>
      <c r="COA87" s="206" t="s">
        <v>1595</v>
      </c>
      <c r="COB87" s="206" t="s">
        <v>8</v>
      </c>
      <c r="COC87" s="206" t="s">
        <v>1036</v>
      </c>
      <c r="COD87" s="206" t="s">
        <v>1594</v>
      </c>
      <c r="COE87" s="206" t="s">
        <v>1595</v>
      </c>
      <c r="COF87" s="206" t="s">
        <v>8</v>
      </c>
      <c r="COG87" s="206" t="s">
        <v>1036</v>
      </c>
      <c r="COH87" s="206" t="s">
        <v>1594</v>
      </c>
      <c r="COI87" s="206" t="s">
        <v>1595</v>
      </c>
      <c r="COJ87" s="206" t="s">
        <v>8</v>
      </c>
      <c r="COK87" s="206" t="s">
        <v>1036</v>
      </c>
      <c r="COL87" s="206" t="s">
        <v>1594</v>
      </c>
      <c r="COM87" s="206" t="s">
        <v>1595</v>
      </c>
      <c r="CON87" s="206" t="s">
        <v>8</v>
      </c>
      <c r="COO87" s="206" t="s">
        <v>1036</v>
      </c>
      <c r="COP87" s="206" t="s">
        <v>1594</v>
      </c>
      <c r="COQ87" s="206" t="s">
        <v>1595</v>
      </c>
      <c r="COR87" s="206" t="s">
        <v>8</v>
      </c>
      <c r="COS87" s="206" t="s">
        <v>1036</v>
      </c>
      <c r="COT87" s="206" t="s">
        <v>1594</v>
      </c>
      <c r="COU87" s="206" t="s">
        <v>1595</v>
      </c>
      <c r="COV87" s="206" t="s">
        <v>8</v>
      </c>
      <c r="COW87" s="206" t="s">
        <v>1036</v>
      </c>
      <c r="COX87" s="206" t="s">
        <v>1594</v>
      </c>
      <c r="COY87" s="206" t="s">
        <v>1595</v>
      </c>
      <c r="COZ87" s="206" t="s">
        <v>8</v>
      </c>
      <c r="CPA87" s="206" t="s">
        <v>1036</v>
      </c>
      <c r="CPB87" s="206" t="s">
        <v>1594</v>
      </c>
      <c r="CPC87" s="206" t="s">
        <v>1595</v>
      </c>
      <c r="CPD87" s="206" t="s">
        <v>8</v>
      </c>
      <c r="CPE87" s="206" t="s">
        <v>1036</v>
      </c>
      <c r="CPF87" s="206" t="s">
        <v>1594</v>
      </c>
      <c r="CPG87" s="206" t="s">
        <v>1595</v>
      </c>
      <c r="CPH87" s="206" t="s">
        <v>8</v>
      </c>
      <c r="CPI87" s="206" t="s">
        <v>1036</v>
      </c>
      <c r="CPJ87" s="206" t="s">
        <v>1594</v>
      </c>
      <c r="CPK87" s="206" t="s">
        <v>1595</v>
      </c>
      <c r="CPL87" s="206" t="s">
        <v>8</v>
      </c>
      <c r="CPM87" s="206" t="s">
        <v>1036</v>
      </c>
      <c r="CPN87" s="206" t="s">
        <v>1594</v>
      </c>
      <c r="CPO87" s="206" t="s">
        <v>1595</v>
      </c>
      <c r="CPP87" s="206" t="s">
        <v>8</v>
      </c>
      <c r="CPQ87" s="206" t="s">
        <v>1036</v>
      </c>
      <c r="CPR87" s="206" t="s">
        <v>1594</v>
      </c>
      <c r="CPS87" s="206" t="s">
        <v>1595</v>
      </c>
      <c r="CPT87" s="206" t="s">
        <v>8</v>
      </c>
      <c r="CPU87" s="206" t="s">
        <v>1036</v>
      </c>
      <c r="CPV87" s="206" t="s">
        <v>1594</v>
      </c>
      <c r="CPW87" s="206" t="s">
        <v>1595</v>
      </c>
      <c r="CPX87" s="206" t="s">
        <v>8</v>
      </c>
      <c r="CPY87" s="206" t="s">
        <v>1036</v>
      </c>
      <c r="CPZ87" s="206" t="s">
        <v>1594</v>
      </c>
      <c r="CQA87" s="206" t="s">
        <v>1595</v>
      </c>
      <c r="CQB87" s="206" t="s">
        <v>8</v>
      </c>
      <c r="CQC87" s="206" t="s">
        <v>1036</v>
      </c>
      <c r="CQD87" s="206" t="s">
        <v>1594</v>
      </c>
      <c r="CQE87" s="206" t="s">
        <v>1595</v>
      </c>
      <c r="CQF87" s="206" t="s">
        <v>8</v>
      </c>
      <c r="CQG87" s="206" t="s">
        <v>1036</v>
      </c>
      <c r="CQH87" s="206" t="s">
        <v>1594</v>
      </c>
      <c r="CQI87" s="206" t="s">
        <v>1595</v>
      </c>
      <c r="CQJ87" s="206" t="s">
        <v>8</v>
      </c>
      <c r="CQK87" s="206" t="s">
        <v>1036</v>
      </c>
      <c r="CQL87" s="206" t="s">
        <v>1594</v>
      </c>
      <c r="CQM87" s="206" t="s">
        <v>1595</v>
      </c>
      <c r="CQN87" s="206" t="s">
        <v>8</v>
      </c>
      <c r="CQO87" s="206" t="s">
        <v>1036</v>
      </c>
      <c r="CQP87" s="206" t="s">
        <v>1594</v>
      </c>
      <c r="CQQ87" s="206" t="s">
        <v>1595</v>
      </c>
      <c r="CQR87" s="206" t="s">
        <v>8</v>
      </c>
      <c r="CQS87" s="206" t="s">
        <v>1036</v>
      </c>
      <c r="CQT87" s="206" t="s">
        <v>1594</v>
      </c>
      <c r="CQU87" s="206" t="s">
        <v>1595</v>
      </c>
      <c r="CQV87" s="206" t="s">
        <v>8</v>
      </c>
      <c r="CQW87" s="206" t="s">
        <v>1036</v>
      </c>
      <c r="CQX87" s="206" t="s">
        <v>1594</v>
      </c>
      <c r="CQY87" s="206" t="s">
        <v>1595</v>
      </c>
      <c r="CQZ87" s="206" t="s">
        <v>8</v>
      </c>
      <c r="CRA87" s="206" t="s">
        <v>1036</v>
      </c>
      <c r="CRB87" s="206" t="s">
        <v>1594</v>
      </c>
      <c r="CRC87" s="206" t="s">
        <v>1595</v>
      </c>
      <c r="CRD87" s="206" t="s">
        <v>8</v>
      </c>
      <c r="CRE87" s="206" t="s">
        <v>1036</v>
      </c>
      <c r="CRF87" s="206" t="s">
        <v>1594</v>
      </c>
      <c r="CRG87" s="206" t="s">
        <v>1595</v>
      </c>
      <c r="CRH87" s="206" t="s">
        <v>8</v>
      </c>
      <c r="CRI87" s="206" t="s">
        <v>1036</v>
      </c>
      <c r="CRJ87" s="206" t="s">
        <v>1594</v>
      </c>
      <c r="CRK87" s="206" t="s">
        <v>1595</v>
      </c>
      <c r="CRL87" s="206" t="s">
        <v>8</v>
      </c>
      <c r="CRM87" s="206" t="s">
        <v>1036</v>
      </c>
      <c r="CRN87" s="206" t="s">
        <v>1594</v>
      </c>
      <c r="CRO87" s="206" t="s">
        <v>1595</v>
      </c>
      <c r="CRP87" s="206" t="s">
        <v>8</v>
      </c>
      <c r="CRQ87" s="206" t="s">
        <v>1036</v>
      </c>
      <c r="CRR87" s="206" t="s">
        <v>1594</v>
      </c>
      <c r="CRS87" s="206" t="s">
        <v>1595</v>
      </c>
      <c r="CRT87" s="206" t="s">
        <v>8</v>
      </c>
      <c r="CRU87" s="206" t="s">
        <v>1036</v>
      </c>
      <c r="CRV87" s="206" t="s">
        <v>1594</v>
      </c>
      <c r="CRW87" s="206" t="s">
        <v>1595</v>
      </c>
      <c r="CRX87" s="206" t="s">
        <v>8</v>
      </c>
      <c r="CRY87" s="206" t="s">
        <v>1036</v>
      </c>
      <c r="CRZ87" s="206" t="s">
        <v>1594</v>
      </c>
      <c r="CSA87" s="206" t="s">
        <v>1595</v>
      </c>
      <c r="CSB87" s="206" t="s">
        <v>8</v>
      </c>
      <c r="CSC87" s="206" t="s">
        <v>1036</v>
      </c>
      <c r="CSD87" s="206" t="s">
        <v>1594</v>
      </c>
      <c r="CSE87" s="206" t="s">
        <v>1595</v>
      </c>
      <c r="CSF87" s="206" t="s">
        <v>8</v>
      </c>
      <c r="CSG87" s="206" t="s">
        <v>1036</v>
      </c>
      <c r="CSH87" s="206" t="s">
        <v>1594</v>
      </c>
      <c r="CSI87" s="206" t="s">
        <v>1595</v>
      </c>
      <c r="CSJ87" s="206" t="s">
        <v>8</v>
      </c>
      <c r="CSK87" s="206" t="s">
        <v>1036</v>
      </c>
      <c r="CSL87" s="206" t="s">
        <v>1594</v>
      </c>
      <c r="CSM87" s="206" t="s">
        <v>1595</v>
      </c>
      <c r="CSN87" s="206" t="s">
        <v>8</v>
      </c>
      <c r="CSO87" s="206" t="s">
        <v>1036</v>
      </c>
      <c r="CSP87" s="206" t="s">
        <v>1594</v>
      </c>
      <c r="CSQ87" s="206" t="s">
        <v>1595</v>
      </c>
      <c r="CSR87" s="206" t="s">
        <v>8</v>
      </c>
      <c r="CSS87" s="206" t="s">
        <v>1036</v>
      </c>
      <c r="CST87" s="206" t="s">
        <v>1594</v>
      </c>
      <c r="CSU87" s="206" t="s">
        <v>1595</v>
      </c>
      <c r="CSV87" s="206" t="s">
        <v>8</v>
      </c>
      <c r="CSW87" s="206" t="s">
        <v>1036</v>
      </c>
      <c r="CSX87" s="206" t="s">
        <v>1594</v>
      </c>
      <c r="CSY87" s="206" t="s">
        <v>1595</v>
      </c>
      <c r="CSZ87" s="206" t="s">
        <v>8</v>
      </c>
      <c r="CTA87" s="206" t="s">
        <v>1036</v>
      </c>
      <c r="CTB87" s="206" t="s">
        <v>1594</v>
      </c>
      <c r="CTC87" s="206" t="s">
        <v>1595</v>
      </c>
      <c r="CTD87" s="206" t="s">
        <v>8</v>
      </c>
      <c r="CTE87" s="206" t="s">
        <v>1036</v>
      </c>
      <c r="CTF87" s="206" t="s">
        <v>1594</v>
      </c>
      <c r="CTG87" s="206" t="s">
        <v>1595</v>
      </c>
      <c r="CTH87" s="206" t="s">
        <v>8</v>
      </c>
      <c r="CTI87" s="206" t="s">
        <v>1036</v>
      </c>
      <c r="CTJ87" s="206" t="s">
        <v>1594</v>
      </c>
      <c r="CTK87" s="206" t="s">
        <v>1595</v>
      </c>
      <c r="CTL87" s="206" t="s">
        <v>8</v>
      </c>
      <c r="CTM87" s="206" t="s">
        <v>1036</v>
      </c>
      <c r="CTN87" s="206" t="s">
        <v>1594</v>
      </c>
      <c r="CTO87" s="206" t="s">
        <v>1595</v>
      </c>
      <c r="CTP87" s="206" t="s">
        <v>8</v>
      </c>
      <c r="CTQ87" s="206" t="s">
        <v>1036</v>
      </c>
      <c r="CTR87" s="206" t="s">
        <v>1594</v>
      </c>
      <c r="CTS87" s="206" t="s">
        <v>1595</v>
      </c>
      <c r="CTT87" s="206" t="s">
        <v>8</v>
      </c>
      <c r="CTU87" s="206" t="s">
        <v>1036</v>
      </c>
      <c r="CTV87" s="206" t="s">
        <v>1594</v>
      </c>
      <c r="CTW87" s="206" t="s">
        <v>1595</v>
      </c>
      <c r="CTX87" s="206" t="s">
        <v>8</v>
      </c>
      <c r="CTY87" s="206" t="s">
        <v>1036</v>
      </c>
      <c r="CTZ87" s="206" t="s">
        <v>1594</v>
      </c>
      <c r="CUA87" s="206" t="s">
        <v>1595</v>
      </c>
      <c r="CUB87" s="206" t="s">
        <v>8</v>
      </c>
      <c r="CUC87" s="206" t="s">
        <v>1036</v>
      </c>
      <c r="CUD87" s="206" t="s">
        <v>1594</v>
      </c>
      <c r="CUE87" s="206" t="s">
        <v>1595</v>
      </c>
      <c r="CUF87" s="206" t="s">
        <v>8</v>
      </c>
      <c r="CUG87" s="206" t="s">
        <v>1036</v>
      </c>
      <c r="CUH87" s="206" t="s">
        <v>1594</v>
      </c>
      <c r="CUI87" s="206" t="s">
        <v>1595</v>
      </c>
      <c r="CUJ87" s="206" t="s">
        <v>8</v>
      </c>
      <c r="CUK87" s="206" t="s">
        <v>1036</v>
      </c>
      <c r="CUL87" s="206" t="s">
        <v>1594</v>
      </c>
      <c r="CUM87" s="206" t="s">
        <v>1595</v>
      </c>
      <c r="CUN87" s="206" t="s">
        <v>8</v>
      </c>
      <c r="CUO87" s="206" t="s">
        <v>1036</v>
      </c>
      <c r="CUP87" s="206" t="s">
        <v>1594</v>
      </c>
      <c r="CUQ87" s="206" t="s">
        <v>1595</v>
      </c>
      <c r="CUR87" s="206" t="s">
        <v>8</v>
      </c>
      <c r="CUS87" s="206" t="s">
        <v>1036</v>
      </c>
      <c r="CUT87" s="206" t="s">
        <v>1594</v>
      </c>
      <c r="CUU87" s="206" t="s">
        <v>1595</v>
      </c>
      <c r="CUV87" s="206" t="s">
        <v>8</v>
      </c>
      <c r="CUW87" s="206" t="s">
        <v>1036</v>
      </c>
      <c r="CUX87" s="206" t="s">
        <v>1594</v>
      </c>
      <c r="CUY87" s="206" t="s">
        <v>1595</v>
      </c>
      <c r="CUZ87" s="206" t="s">
        <v>8</v>
      </c>
      <c r="CVA87" s="206" t="s">
        <v>1036</v>
      </c>
      <c r="CVB87" s="206" t="s">
        <v>1594</v>
      </c>
      <c r="CVC87" s="206" t="s">
        <v>1595</v>
      </c>
      <c r="CVD87" s="206" t="s">
        <v>8</v>
      </c>
      <c r="CVE87" s="206" t="s">
        <v>1036</v>
      </c>
      <c r="CVF87" s="206" t="s">
        <v>1594</v>
      </c>
      <c r="CVG87" s="206" t="s">
        <v>1595</v>
      </c>
      <c r="CVH87" s="206" t="s">
        <v>8</v>
      </c>
      <c r="CVI87" s="206" t="s">
        <v>1036</v>
      </c>
      <c r="CVJ87" s="206" t="s">
        <v>1594</v>
      </c>
      <c r="CVK87" s="206" t="s">
        <v>1595</v>
      </c>
      <c r="CVL87" s="206" t="s">
        <v>8</v>
      </c>
      <c r="CVM87" s="206" t="s">
        <v>1036</v>
      </c>
      <c r="CVN87" s="206" t="s">
        <v>1594</v>
      </c>
      <c r="CVO87" s="206" t="s">
        <v>1595</v>
      </c>
      <c r="CVP87" s="206" t="s">
        <v>8</v>
      </c>
      <c r="CVQ87" s="206" t="s">
        <v>1036</v>
      </c>
      <c r="CVR87" s="206" t="s">
        <v>1594</v>
      </c>
      <c r="CVS87" s="206" t="s">
        <v>1595</v>
      </c>
      <c r="CVT87" s="206" t="s">
        <v>8</v>
      </c>
      <c r="CVU87" s="206" t="s">
        <v>1036</v>
      </c>
      <c r="CVV87" s="206" t="s">
        <v>1594</v>
      </c>
      <c r="CVW87" s="206" t="s">
        <v>1595</v>
      </c>
      <c r="CVX87" s="206" t="s">
        <v>8</v>
      </c>
      <c r="CVY87" s="206" t="s">
        <v>1036</v>
      </c>
      <c r="CVZ87" s="206" t="s">
        <v>1594</v>
      </c>
      <c r="CWA87" s="206" t="s">
        <v>1595</v>
      </c>
      <c r="CWB87" s="206" t="s">
        <v>8</v>
      </c>
      <c r="CWC87" s="206" t="s">
        <v>1036</v>
      </c>
      <c r="CWD87" s="206" t="s">
        <v>1594</v>
      </c>
      <c r="CWE87" s="206" t="s">
        <v>1595</v>
      </c>
      <c r="CWF87" s="206" t="s">
        <v>8</v>
      </c>
      <c r="CWG87" s="206" t="s">
        <v>1036</v>
      </c>
      <c r="CWH87" s="206" t="s">
        <v>1594</v>
      </c>
      <c r="CWI87" s="206" t="s">
        <v>1595</v>
      </c>
      <c r="CWJ87" s="206" t="s">
        <v>8</v>
      </c>
      <c r="CWK87" s="206" t="s">
        <v>1036</v>
      </c>
      <c r="CWL87" s="206" t="s">
        <v>1594</v>
      </c>
      <c r="CWM87" s="206" t="s">
        <v>1595</v>
      </c>
      <c r="CWN87" s="206" t="s">
        <v>8</v>
      </c>
      <c r="CWO87" s="206" t="s">
        <v>1036</v>
      </c>
      <c r="CWP87" s="206" t="s">
        <v>1594</v>
      </c>
      <c r="CWQ87" s="206" t="s">
        <v>1595</v>
      </c>
      <c r="CWR87" s="206" t="s">
        <v>8</v>
      </c>
      <c r="CWS87" s="206" t="s">
        <v>1036</v>
      </c>
      <c r="CWT87" s="206" t="s">
        <v>1594</v>
      </c>
      <c r="CWU87" s="206" t="s">
        <v>1595</v>
      </c>
      <c r="CWV87" s="206" t="s">
        <v>8</v>
      </c>
      <c r="CWW87" s="206" t="s">
        <v>1036</v>
      </c>
      <c r="CWX87" s="206" t="s">
        <v>1594</v>
      </c>
      <c r="CWY87" s="206" t="s">
        <v>1595</v>
      </c>
      <c r="CWZ87" s="206" t="s">
        <v>8</v>
      </c>
      <c r="CXA87" s="206" t="s">
        <v>1036</v>
      </c>
      <c r="CXB87" s="206" t="s">
        <v>1594</v>
      </c>
      <c r="CXC87" s="206" t="s">
        <v>1595</v>
      </c>
      <c r="CXD87" s="206" t="s">
        <v>8</v>
      </c>
      <c r="CXE87" s="206" t="s">
        <v>1036</v>
      </c>
      <c r="CXF87" s="206" t="s">
        <v>1594</v>
      </c>
      <c r="CXG87" s="206" t="s">
        <v>1595</v>
      </c>
      <c r="CXH87" s="206" t="s">
        <v>8</v>
      </c>
      <c r="CXI87" s="206" t="s">
        <v>1036</v>
      </c>
      <c r="CXJ87" s="206" t="s">
        <v>1594</v>
      </c>
      <c r="CXK87" s="206" t="s">
        <v>1595</v>
      </c>
      <c r="CXL87" s="206" t="s">
        <v>8</v>
      </c>
      <c r="CXM87" s="206" t="s">
        <v>1036</v>
      </c>
      <c r="CXN87" s="206" t="s">
        <v>1594</v>
      </c>
      <c r="CXO87" s="206" t="s">
        <v>1595</v>
      </c>
      <c r="CXP87" s="206" t="s">
        <v>8</v>
      </c>
      <c r="CXQ87" s="206" t="s">
        <v>1036</v>
      </c>
      <c r="CXR87" s="206" t="s">
        <v>1594</v>
      </c>
      <c r="CXS87" s="206" t="s">
        <v>1595</v>
      </c>
      <c r="CXT87" s="206" t="s">
        <v>8</v>
      </c>
      <c r="CXU87" s="206" t="s">
        <v>1036</v>
      </c>
      <c r="CXV87" s="206" t="s">
        <v>1594</v>
      </c>
      <c r="CXW87" s="206" t="s">
        <v>1595</v>
      </c>
      <c r="CXX87" s="206" t="s">
        <v>8</v>
      </c>
      <c r="CXY87" s="206" t="s">
        <v>1036</v>
      </c>
      <c r="CXZ87" s="206" t="s">
        <v>1594</v>
      </c>
      <c r="CYA87" s="206" t="s">
        <v>1595</v>
      </c>
      <c r="CYB87" s="206" t="s">
        <v>8</v>
      </c>
      <c r="CYC87" s="206" t="s">
        <v>1036</v>
      </c>
      <c r="CYD87" s="206" t="s">
        <v>1594</v>
      </c>
      <c r="CYE87" s="206" t="s">
        <v>1595</v>
      </c>
      <c r="CYF87" s="206" t="s">
        <v>8</v>
      </c>
      <c r="CYG87" s="206" t="s">
        <v>1036</v>
      </c>
      <c r="CYH87" s="206" t="s">
        <v>1594</v>
      </c>
      <c r="CYI87" s="206" t="s">
        <v>1595</v>
      </c>
      <c r="CYJ87" s="206" t="s">
        <v>8</v>
      </c>
      <c r="CYK87" s="206" t="s">
        <v>1036</v>
      </c>
      <c r="CYL87" s="206" t="s">
        <v>1594</v>
      </c>
      <c r="CYM87" s="206" t="s">
        <v>1595</v>
      </c>
      <c r="CYN87" s="206" t="s">
        <v>8</v>
      </c>
      <c r="CYO87" s="206" t="s">
        <v>1036</v>
      </c>
      <c r="CYP87" s="206" t="s">
        <v>1594</v>
      </c>
      <c r="CYQ87" s="206" t="s">
        <v>1595</v>
      </c>
      <c r="CYR87" s="206" t="s">
        <v>8</v>
      </c>
      <c r="CYS87" s="206" t="s">
        <v>1036</v>
      </c>
      <c r="CYT87" s="206" t="s">
        <v>1594</v>
      </c>
      <c r="CYU87" s="206" t="s">
        <v>1595</v>
      </c>
      <c r="CYV87" s="206" t="s">
        <v>8</v>
      </c>
      <c r="CYW87" s="206" t="s">
        <v>1036</v>
      </c>
      <c r="CYX87" s="206" t="s">
        <v>1594</v>
      </c>
      <c r="CYY87" s="206" t="s">
        <v>1595</v>
      </c>
      <c r="CYZ87" s="206" t="s">
        <v>8</v>
      </c>
      <c r="CZA87" s="206" t="s">
        <v>1036</v>
      </c>
      <c r="CZB87" s="206" t="s">
        <v>1594</v>
      </c>
      <c r="CZC87" s="206" t="s">
        <v>1595</v>
      </c>
      <c r="CZD87" s="206" t="s">
        <v>8</v>
      </c>
      <c r="CZE87" s="206" t="s">
        <v>1036</v>
      </c>
      <c r="CZF87" s="206" t="s">
        <v>1594</v>
      </c>
      <c r="CZG87" s="206" t="s">
        <v>1595</v>
      </c>
      <c r="CZH87" s="206" t="s">
        <v>8</v>
      </c>
      <c r="CZI87" s="206" t="s">
        <v>1036</v>
      </c>
      <c r="CZJ87" s="206" t="s">
        <v>1594</v>
      </c>
      <c r="CZK87" s="206" t="s">
        <v>1595</v>
      </c>
      <c r="CZL87" s="206" t="s">
        <v>8</v>
      </c>
      <c r="CZM87" s="206" t="s">
        <v>1036</v>
      </c>
      <c r="CZN87" s="206" t="s">
        <v>1594</v>
      </c>
      <c r="CZO87" s="206" t="s">
        <v>1595</v>
      </c>
      <c r="CZP87" s="206" t="s">
        <v>8</v>
      </c>
      <c r="CZQ87" s="206" t="s">
        <v>1036</v>
      </c>
      <c r="CZR87" s="206" t="s">
        <v>1594</v>
      </c>
      <c r="CZS87" s="206" t="s">
        <v>1595</v>
      </c>
      <c r="CZT87" s="206" t="s">
        <v>8</v>
      </c>
      <c r="CZU87" s="206" t="s">
        <v>1036</v>
      </c>
      <c r="CZV87" s="206" t="s">
        <v>1594</v>
      </c>
      <c r="CZW87" s="206" t="s">
        <v>1595</v>
      </c>
      <c r="CZX87" s="206" t="s">
        <v>8</v>
      </c>
      <c r="CZY87" s="206" t="s">
        <v>1036</v>
      </c>
      <c r="CZZ87" s="206" t="s">
        <v>1594</v>
      </c>
      <c r="DAA87" s="206" t="s">
        <v>1595</v>
      </c>
      <c r="DAB87" s="206" t="s">
        <v>8</v>
      </c>
      <c r="DAC87" s="206" t="s">
        <v>1036</v>
      </c>
      <c r="DAD87" s="206" t="s">
        <v>1594</v>
      </c>
      <c r="DAE87" s="206" t="s">
        <v>1595</v>
      </c>
      <c r="DAF87" s="206" t="s">
        <v>8</v>
      </c>
      <c r="DAG87" s="206" t="s">
        <v>1036</v>
      </c>
      <c r="DAH87" s="206" t="s">
        <v>1594</v>
      </c>
      <c r="DAI87" s="206" t="s">
        <v>1595</v>
      </c>
      <c r="DAJ87" s="206" t="s">
        <v>8</v>
      </c>
      <c r="DAK87" s="206" t="s">
        <v>1036</v>
      </c>
      <c r="DAL87" s="206" t="s">
        <v>1594</v>
      </c>
      <c r="DAM87" s="206" t="s">
        <v>1595</v>
      </c>
      <c r="DAN87" s="206" t="s">
        <v>8</v>
      </c>
      <c r="DAO87" s="206" t="s">
        <v>1036</v>
      </c>
      <c r="DAP87" s="206" t="s">
        <v>1594</v>
      </c>
      <c r="DAQ87" s="206" t="s">
        <v>1595</v>
      </c>
      <c r="DAR87" s="206" t="s">
        <v>8</v>
      </c>
      <c r="DAS87" s="206" t="s">
        <v>1036</v>
      </c>
      <c r="DAT87" s="206" t="s">
        <v>1594</v>
      </c>
      <c r="DAU87" s="206" t="s">
        <v>1595</v>
      </c>
      <c r="DAV87" s="206" t="s">
        <v>8</v>
      </c>
      <c r="DAW87" s="206" t="s">
        <v>1036</v>
      </c>
      <c r="DAX87" s="206" t="s">
        <v>1594</v>
      </c>
      <c r="DAY87" s="206" t="s">
        <v>1595</v>
      </c>
      <c r="DAZ87" s="206" t="s">
        <v>8</v>
      </c>
      <c r="DBA87" s="206" t="s">
        <v>1036</v>
      </c>
      <c r="DBB87" s="206" t="s">
        <v>1594</v>
      </c>
      <c r="DBC87" s="206" t="s">
        <v>1595</v>
      </c>
      <c r="DBD87" s="206" t="s">
        <v>8</v>
      </c>
      <c r="DBE87" s="206" t="s">
        <v>1036</v>
      </c>
      <c r="DBF87" s="206" t="s">
        <v>1594</v>
      </c>
      <c r="DBG87" s="206" t="s">
        <v>1595</v>
      </c>
      <c r="DBH87" s="206" t="s">
        <v>8</v>
      </c>
      <c r="DBI87" s="206" t="s">
        <v>1036</v>
      </c>
      <c r="DBJ87" s="206" t="s">
        <v>1594</v>
      </c>
      <c r="DBK87" s="206" t="s">
        <v>1595</v>
      </c>
      <c r="DBL87" s="206" t="s">
        <v>8</v>
      </c>
      <c r="DBM87" s="206" t="s">
        <v>1036</v>
      </c>
      <c r="DBN87" s="206" t="s">
        <v>1594</v>
      </c>
      <c r="DBO87" s="206" t="s">
        <v>1595</v>
      </c>
      <c r="DBP87" s="206" t="s">
        <v>8</v>
      </c>
      <c r="DBQ87" s="206" t="s">
        <v>1036</v>
      </c>
      <c r="DBR87" s="206" t="s">
        <v>1594</v>
      </c>
      <c r="DBS87" s="206" t="s">
        <v>1595</v>
      </c>
      <c r="DBT87" s="206" t="s">
        <v>8</v>
      </c>
      <c r="DBU87" s="206" t="s">
        <v>1036</v>
      </c>
      <c r="DBV87" s="206" t="s">
        <v>1594</v>
      </c>
      <c r="DBW87" s="206" t="s">
        <v>1595</v>
      </c>
      <c r="DBX87" s="206" t="s">
        <v>8</v>
      </c>
      <c r="DBY87" s="206" t="s">
        <v>1036</v>
      </c>
      <c r="DBZ87" s="206" t="s">
        <v>1594</v>
      </c>
      <c r="DCA87" s="206" t="s">
        <v>1595</v>
      </c>
      <c r="DCB87" s="206" t="s">
        <v>8</v>
      </c>
      <c r="DCC87" s="206" t="s">
        <v>1036</v>
      </c>
      <c r="DCD87" s="206" t="s">
        <v>1594</v>
      </c>
      <c r="DCE87" s="206" t="s">
        <v>1595</v>
      </c>
      <c r="DCF87" s="206" t="s">
        <v>8</v>
      </c>
      <c r="DCG87" s="206" t="s">
        <v>1036</v>
      </c>
      <c r="DCH87" s="206" t="s">
        <v>1594</v>
      </c>
      <c r="DCI87" s="206" t="s">
        <v>1595</v>
      </c>
      <c r="DCJ87" s="206" t="s">
        <v>8</v>
      </c>
      <c r="DCK87" s="206" t="s">
        <v>1036</v>
      </c>
      <c r="DCL87" s="206" t="s">
        <v>1594</v>
      </c>
      <c r="DCM87" s="206" t="s">
        <v>1595</v>
      </c>
      <c r="DCN87" s="206" t="s">
        <v>8</v>
      </c>
      <c r="DCO87" s="206" t="s">
        <v>1036</v>
      </c>
      <c r="DCP87" s="206" t="s">
        <v>1594</v>
      </c>
      <c r="DCQ87" s="206" t="s">
        <v>1595</v>
      </c>
      <c r="DCR87" s="206" t="s">
        <v>8</v>
      </c>
      <c r="DCS87" s="206" t="s">
        <v>1036</v>
      </c>
      <c r="DCT87" s="206" t="s">
        <v>1594</v>
      </c>
      <c r="DCU87" s="206" t="s">
        <v>1595</v>
      </c>
      <c r="DCV87" s="206" t="s">
        <v>8</v>
      </c>
      <c r="DCW87" s="206" t="s">
        <v>1036</v>
      </c>
      <c r="DCX87" s="206" t="s">
        <v>1594</v>
      </c>
      <c r="DCY87" s="206" t="s">
        <v>1595</v>
      </c>
      <c r="DCZ87" s="206" t="s">
        <v>8</v>
      </c>
      <c r="DDA87" s="206" t="s">
        <v>1036</v>
      </c>
      <c r="DDB87" s="206" t="s">
        <v>1594</v>
      </c>
      <c r="DDC87" s="206" t="s">
        <v>1595</v>
      </c>
      <c r="DDD87" s="206" t="s">
        <v>8</v>
      </c>
      <c r="DDE87" s="206" t="s">
        <v>1036</v>
      </c>
      <c r="DDF87" s="206" t="s">
        <v>1594</v>
      </c>
      <c r="DDG87" s="206" t="s">
        <v>1595</v>
      </c>
      <c r="DDH87" s="206" t="s">
        <v>8</v>
      </c>
      <c r="DDI87" s="206" t="s">
        <v>1036</v>
      </c>
      <c r="DDJ87" s="206" t="s">
        <v>1594</v>
      </c>
      <c r="DDK87" s="206" t="s">
        <v>1595</v>
      </c>
      <c r="DDL87" s="206" t="s">
        <v>8</v>
      </c>
      <c r="DDM87" s="206" t="s">
        <v>1036</v>
      </c>
      <c r="DDN87" s="206" t="s">
        <v>1594</v>
      </c>
      <c r="DDO87" s="206" t="s">
        <v>1595</v>
      </c>
      <c r="DDP87" s="206" t="s">
        <v>8</v>
      </c>
      <c r="DDQ87" s="206" t="s">
        <v>1036</v>
      </c>
      <c r="DDR87" s="206" t="s">
        <v>1594</v>
      </c>
      <c r="DDS87" s="206" t="s">
        <v>1595</v>
      </c>
      <c r="DDT87" s="206" t="s">
        <v>8</v>
      </c>
      <c r="DDU87" s="206" t="s">
        <v>1036</v>
      </c>
      <c r="DDV87" s="206" t="s">
        <v>1594</v>
      </c>
      <c r="DDW87" s="206" t="s">
        <v>1595</v>
      </c>
      <c r="DDX87" s="206" t="s">
        <v>8</v>
      </c>
      <c r="DDY87" s="206" t="s">
        <v>1036</v>
      </c>
      <c r="DDZ87" s="206" t="s">
        <v>1594</v>
      </c>
      <c r="DEA87" s="206" t="s">
        <v>1595</v>
      </c>
      <c r="DEB87" s="206" t="s">
        <v>8</v>
      </c>
      <c r="DEC87" s="206" t="s">
        <v>1036</v>
      </c>
      <c r="DED87" s="206" t="s">
        <v>1594</v>
      </c>
      <c r="DEE87" s="206" t="s">
        <v>1595</v>
      </c>
      <c r="DEF87" s="206" t="s">
        <v>8</v>
      </c>
      <c r="DEG87" s="206" t="s">
        <v>1036</v>
      </c>
      <c r="DEH87" s="206" t="s">
        <v>1594</v>
      </c>
      <c r="DEI87" s="206" t="s">
        <v>1595</v>
      </c>
      <c r="DEJ87" s="206" t="s">
        <v>8</v>
      </c>
      <c r="DEK87" s="206" t="s">
        <v>1036</v>
      </c>
      <c r="DEL87" s="206" t="s">
        <v>1594</v>
      </c>
      <c r="DEM87" s="206" t="s">
        <v>1595</v>
      </c>
      <c r="DEN87" s="206" t="s">
        <v>8</v>
      </c>
      <c r="DEO87" s="206" t="s">
        <v>1036</v>
      </c>
      <c r="DEP87" s="206" t="s">
        <v>1594</v>
      </c>
      <c r="DEQ87" s="206" t="s">
        <v>1595</v>
      </c>
      <c r="DER87" s="206" t="s">
        <v>8</v>
      </c>
      <c r="DES87" s="206" t="s">
        <v>1036</v>
      </c>
      <c r="DET87" s="206" t="s">
        <v>1594</v>
      </c>
      <c r="DEU87" s="206" t="s">
        <v>1595</v>
      </c>
      <c r="DEV87" s="206" t="s">
        <v>8</v>
      </c>
      <c r="DEW87" s="206" t="s">
        <v>1036</v>
      </c>
      <c r="DEX87" s="206" t="s">
        <v>1594</v>
      </c>
      <c r="DEY87" s="206" t="s">
        <v>1595</v>
      </c>
      <c r="DEZ87" s="206" t="s">
        <v>8</v>
      </c>
      <c r="DFA87" s="206" t="s">
        <v>1036</v>
      </c>
      <c r="DFB87" s="206" t="s">
        <v>1594</v>
      </c>
      <c r="DFC87" s="206" t="s">
        <v>1595</v>
      </c>
      <c r="DFD87" s="206" t="s">
        <v>8</v>
      </c>
      <c r="DFE87" s="206" t="s">
        <v>1036</v>
      </c>
      <c r="DFF87" s="206" t="s">
        <v>1594</v>
      </c>
      <c r="DFG87" s="206" t="s">
        <v>1595</v>
      </c>
      <c r="DFH87" s="206" t="s">
        <v>8</v>
      </c>
      <c r="DFI87" s="206" t="s">
        <v>1036</v>
      </c>
      <c r="DFJ87" s="206" t="s">
        <v>1594</v>
      </c>
      <c r="DFK87" s="206" t="s">
        <v>1595</v>
      </c>
      <c r="DFL87" s="206" t="s">
        <v>8</v>
      </c>
      <c r="DFM87" s="206" t="s">
        <v>1036</v>
      </c>
      <c r="DFN87" s="206" t="s">
        <v>1594</v>
      </c>
      <c r="DFO87" s="206" t="s">
        <v>1595</v>
      </c>
      <c r="DFP87" s="206" t="s">
        <v>8</v>
      </c>
      <c r="DFQ87" s="206" t="s">
        <v>1036</v>
      </c>
      <c r="DFR87" s="206" t="s">
        <v>1594</v>
      </c>
      <c r="DFS87" s="206" t="s">
        <v>1595</v>
      </c>
      <c r="DFT87" s="206" t="s">
        <v>8</v>
      </c>
      <c r="DFU87" s="206" t="s">
        <v>1036</v>
      </c>
      <c r="DFV87" s="206" t="s">
        <v>1594</v>
      </c>
      <c r="DFW87" s="206" t="s">
        <v>1595</v>
      </c>
      <c r="DFX87" s="206" t="s">
        <v>8</v>
      </c>
      <c r="DFY87" s="206" t="s">
        <v>1036</v>
      </c>
      <c r="DFZ87" s="206" t="s">
        <v>1594</v>
      </c>
      <c r="DGA87" s="206" t="s">
        <v>1595</v>
      </c>
      <c r="DGB87" s="206" t="s">
        <v>8</v>
      </c>
      <c r="DGC87" s="206" t="s">
        <v>1036</v>
      </c>
      <c r="DGD87" s="206" t="s">
        <v>1594</v>
      </c>
      <c r="DGE87" s="206" t="s">
        <v>1595</v>
      </c>
      <c r="DGF87" s="206" t="s">
        <v>8</v>
      </c>
      <c r="DGG87" s="206" t="s">
        <v>1036</v>
      </c>
      <c r="DGH87" s="206" t="s">
        <v>1594</v>
      </c>
      <c r="DGI87" s="206" t="s">
        <v>1595</v>
      </c>
      <c r="DGJ87" s="206" t="s">
        <v>8</v>
      </c>
      <c r="DGK87" s="206" t="s">
        <v>1036</v>
      </c>
      <c r="DGL87" s="206" t="s">
        <v>1594</v>
      </c>
      <c r="DGM87" s="206" t="s">
        <v>1595</v>
      </c>
      <c r="DGN87" s="206" t="s">
        <v>8</v>
      </c>
      <c r="DGO87" s="206" t="s">
        <v>1036</v>
      </c>
      <c r="DGP87" s="206" t="s">
        <v>1594</v>
      </c>
      <c r="DGQ87" s="206" t="s">
        <v>1595</v>
      </c>
      <c r="DGR87" s="206" t="s">
        <v>8</v>
      </c>
      <c r="DGS87" s="206" t="s">
        <v>1036</v>
      </c>
      <c r="DGT87" s="206" t="s">
        <v>1594</v>
      </c>
      <c r="DGU87" s="206" t="s">
        <v>1595</v>
      </c>
      <c r="DGV87" s="206" t="s">
        <v>8</v>
      </c>
      <c r="DGW87" s="206" t="s">
        <v>1036</v>
      </c>
      <c r="DGX87" s="206" t="s">
        <v>1594</v>
      </c>
      <c r="DGY87" s="206" t="s">
        <v>1595</v>
      </c>
      <c r="DGZ87" s="206" t="s">
        <v>8</v>
      </c>
      <c r="DHA87" s="206" t="s">
        <v>1036</v>
      </c>
      <c r="DHB87" s="206" t="s">
        <v>1594</v>
      </c>
      <c r="DHC87" s="206" t="s">
        <v>1595</v>
      </c>
      <c r="DHD87" s="206" t="s">
        <v>8</v>
      </c>
      <c r="DHE87" s="206" t="s">
        <v>1036</v>
      </c>
      <c r="DHF87" s="206" t="s">
        <v>1594</v>
      </c>
      <c r="DHG87" s="206" t="s">
        <v>1595</v>
      </c>
      <c r="DHH87" s="206" t="s">
        <v>8</v>
      </c>
      <c r="DHI87" s="206" t="s">
        <v>1036</v>
      </c>
      <c r="DHJ87" s="206" t="s">
        <v>1594</v>
      </c>
      <c r="DHK87" s="206" t="s">
        <v>1595</v>
      </c>
      <c r="DHL87" s="206" t="s">
        <v>8</v>
      </c>
      <c r="DHM87" s="206" t="s">
        <v>1036</v>
      </c>
      <c r="DHN87" s="206" t="s">
        <v>1594</v>
      </c>
      <c r="DHO87" s="206" t="s">
        <v>1595</v>
      </c>
      <c r="DHP87" s="206" t="s">
        <v>8</v>
      </c>
      <c r="DHQ87" s="206" t="s">
        <v>1036</v>
      </c>
      <c r="DHR87" s="206" t="s">
        <v>1594</v>
      </c>
      <c r="DHS87" s="206" t="s">
        <v>1595</v>
      </c>
      <c r="DHT87" s="206" t="s">
        <v>8</v>
      </c>
      <c r="DHU87" s="206" t="s">
        <v>1036</v>
      </c>
      <c r="DHV87" s="206" t="s">
        <v>1594</v>
      </c>
      <c r="DHW87" s="206" t="s">
        <v>1595</v>
      </c>
      <c r="DHX87" s="206" t="s">
        <v>8</v>
      </c>
      <c r="DHY87" s="206" t="s">
        <v>1036</v>
      </c>
      <c r="DHZ87" s="206" t="s">
        <v>1594</v>
      </c>
      <c r="DIA87" s="206" t="s">
        <v>1595</v>
      </c>
      <c r="DIB87" s="206" t="s">
        <v>8</v>
      </c>
      <c r="DIC87" s="206" t="s">
        <v>1036</v>
      </c>
      <c r="DID87" s="206" t="s">
        <v>1594</v>
      </c>
      <c r="DIE87" s="206" t="s">
        <v>1595</v>
      </c>
      <c r="DIF87" s="206" t="s">
        <v>8</v>
      </c>
      <c r="DIG87" s="206" t="s">
        <v>1036</v>
      </c>
      <c r="DIH87" s="206" t="s">
        <v>1594</v>
      </c>
      <c r="DII87" s="206" t="s">
        <v>1595</v>
      </c>
      <c r="DIJ87" s="206" t="s">
        <v>8</v>
      </c>
      <c r="DIK87" s="206" t="s">
        <v>1036</v>
      </c>
      <c r="DIL87" s="206" t="s">
        <v>1594</v>
      </c>
      <c r="DIM87" s="206" t="s">
        <v>1595</v>
      </c>
      <c r="DIN87" s="206" t="s">
        <v>8</v>
      </c>
      <c r="DIO87" s="206" t="s">
        <v>1036</v>
      </c>
      <c r="DIP87" s="206" t="s">
        <v>1594</v>
      </c>
      <c r="DIQ87" s="206" t="s">
        <v>1595</v>
      </c>
      <c r="DIR87" s="206" t="s">
        <v>8</v>
      </c>
      <c r="DIS87" s="206" t="s">
        <v>1036</v>
      </c>
      <c r="DIT87" s="206" t="s">
        <v>1594</v>
      </c>
      <c r="DIU87" s="206" t="s">
        <v>1595</v>
      </c>
      <c r="DIV87" s="206" t="s">
        <v>8</v>
      </c>
      <c r="DIW87" s="206" t="s">
        <v>1036</v>
      </c>
      <c r="DIX87" s="206" t="s">
        <v>1594</v>
      </c>
      <c r="DIY87" s="206" t="s">
        <v>1595</v>
      </c>
      <c r="DIZ87" s="206" t="s">
        <v>8</v>
      </c>
      <c r="DJA87" s="206" t="s">
        <v>1036</v>
      </c>
      <c r="DJB87" s="206" t="s">
        <v>1594</v>
      </c>
      <c r="DJC87" s="206" t="s">
        <v>1595</v>
      </c>
      <c r="DJD87" s="206" t="s">
        <v>8</v>
      </c>
      <c r="DJE87" s="206" t="s">
        <v>1036</v>
      </c>
      <c r="DJF87" s="206" t="s">
        <v>1594</v>
      </c>
      <c r="DJG87" s="206" t="s">
        <v>1595</v>
      </c>
      <c r="DJH87" s="206" t="s">
        <v>8</v>
      </c>
      <c r="DJI87" s="206" t="s">
        <v>1036</v>
      </c>
      <c r="DJJ87" s="206" t="s">
        <v>1594</v>
      </c>
      <c r="DJK87" s="206" t="s">
        <v>1595</v>
      </c>
      <c r="DJL87" s="206" t="s">
        <v>8</v>
      </c>
      <c r="DJM87" s="206" t="s">
        <v>1036</v>
      </c>
      <c r="DJN87" s="206" t="s">
        <v>1594</v>
      </c>
      <c r="DJO87" s="206" t="s">
        <v>1595</v>
      </c>
      <c r="DJP87" s="206" t="s">
        <v>8</v>
      </c>
      <c r="DJQ87" s="206" t="s">
        <v>1036</v>
      </c>
      <c r="DJR87" s="206" t="s">
        <v>1594</v>
      </c>
      <c r="DJS87" s="206" t="s">
        <v>1595</v>
      </c>
      <c r="DJT87" s="206" t="s">
        <v>8</v>
      </c>
      <c r="DJU87" s="206" t="s">
        <v>1036</v>
      </c>
      <c r="DJV87" s="206" t="s">
        <v>1594</v>
      </c>
      <c r="DJW87" s="206" t="s">
        <v>1595</v>
      </c>
      <c r="DJX87" s="206" t="s">
        <v>8</v>
      </c>
      <c r="DJY87" s="206" t="s">
        <v>1036</v>
      </c>
      <c r="DJZ87" s="206" t="s">
        <v>1594</v>
      </c>
      <c r="DKA87" s="206" t="s">
        <v>1595</v>
      </c>
      <c r="DKB87" s="206" t="s">
        <v>8</v>
      </c>
      <c r="DKC87" s="206" t="s">
        <v>1036</v>
      </c>
      <c r="DKD87" s="206" t="s">
        <v>1594</v>
      </c>
      <c r="DKE87" s="206" t="s">
        <v>1595</v>
      </c>
      <c r="DKF87" s="206" t="s">
        <v>8</v>
      </c>
      <c r="DKG87" s="206" t="s">
        <v>1036</v>
      </c>
      <c r="DKH87" s="206" t="s">
        <v>1594</v>
      </c>
      <c r="DKI87" s="206" t="s">
        <v>1595</v>
      </c>
      <c r="DKJ87" s="206" t="s">
        <v>8</v>
      </c>
      <c r="DKK87" s="206" t="s">
        <v>1036</v>
      </c>
      <c r="DKL87" s="206" t="s">
        <v>1594</v>
      </c>
      <c r="DKM87" s="206" t="s">
        <v>1595</v>
      </c>
      <c r="DKN87" s="206" t="s">
        <v>8</v>
      </c>
      <c r="DKO87" s="206" t="s">
        <v>1036</v>
      </c>
      <c r="DKP87" s="206" t="s">
        <v>1594</v>
      </c>
      <c r="DKQ87" s="206" t="s">
        <v>1595</v>
      </c>
      <c r="DKR87" s="206" t="s">
        <v>8</v>
      </c>
      <c r="DKS87" s="206" t="s">
        <v>1036</v>
      </c>
      <c r="DKT87" s="206" t="s">
        <v>1594</v>
      </c>
      <c r="DKU87" s="206" t="s">
        <v>1595</v>
      </c>
      <c r="DKV87" s="206" t="s">
        <v>8</v>
      </c>
      <c r="DKW87" s="206" t="s">
        <v>1036</v>
      </c>
      <c r="DKX87" s="206" t="s">
        <v>1594</v>
      </c>
      <c r="DKY87" s="206" t="s">
        <v>1595</v>
      </c>
      <c r="DKZ87" s="206" t="s">
        <v>8</v>
      </c>
      <c r="DLA87" s="206" t="s">
        <v>1036</v>
      </c>
      <c r="DLB87" s="206" t="s">
        <v>1594</v>
      </c>
      <c r="DLC87" s="206" t="s">
        <v>1595</v>
      </c>
      <c r="DLD87" s="206" t="s">
        <v>8</v>
      </c>
      <c r="DLE87" s="206" t="s">
        <v>1036</v>
      </c>
      <c r="DLF87" s="206" t="s">
        <v>1594</v>
      </c>
      <c r="DLG87" s="206" t="s">
        <v>1595</v>
      </c>
      <c r="DLH87" s="206" t="s">
        <v>8</v>
      </c>
      <c r="DLI87" s="206" t="s">
        <v>1036</v>
      </c>
      <c r="DLJ87" s="206" t="s">
        <v>1594</v>
      </c>
      <c r="DLK87" s="206" t="s">
        <v>1595</v>
      </c>
      <c r="DLL87" s="206" t="s">
        <v>8</v>
      </c>
      <c r="DLM87" s="206" t="s">
        <v>1036</v>
      </c>
      <c r="DLN87" s="206" t="s">
        <v>1594</v>
      </c>
      <c r="DLO87" s="206" t="s">
        <v>1595</v>
      </c>
      <c r="DLP87" s="206" t="s">
        <v>8</v>
      </c>
      <c r="DLQ87" s="206" t="s">
        <v>1036</v>
      </c>
      <c r="DLR87" s="206" t="s">
        <v>1594</v>
      </c>
      <c r="DLS87" s="206" t="s">
        <v>1595</v>
      </c>
      <c r="DLT87" s="206" t="s">
        <v>8</v>
      </c>
      <c r="DLU87" s="206" t="s">
        <v>1036</v>
      </c>
      <c r="DLV87" s="206" t="s">
        <v>1594</v>
      </c>
      <c r="DLW87" s="206" t="s">
        <v>1595</v>
      </c>
      <c r="DLX87" s="206" t="s">
        <v>8</v>
      </c>
      <c r="DLY87" s="206" t="s">
        <v>1036</v>
      </c>
      <c r="DLZ87" s="206" t="s">
        <v>1594</v>
      </c>
      <c r="DMA87" s="206" t="s">
        <v>1595</v>
      </c>
      <c r="DMB87" s="206" t="s">
        <v>8</v>
      </c>
      <c r="DMC87" s="206" t="s">
        <v>1036</v>
      </c>
      <c r="DMD87" s="206" t="s">
        <v>1594</v>
      </c>
      <c r="DME87" s="206" t="s">
        <v>1595</v>
      </c>
      <c r="DMF87" s="206" t="s">
        <v>8</v>
      </c>
      <c r="DMG87" s="206" t="s">
        <v>1036</v>
      </c>
      <c r="DMH87" s="206" t="s">
        <v>1594</v>
      </c>
      <c r="DMI87" s="206" t="s">
        <v>1595</v>
      </c>
      <c r="DMJ87" s="206" t="s">
        <v>8</v>
      </c>
      <c r="DMK87" s="206" t="s">
        <v>1036</v>
      </c>
      <c r="DML87" s="206" t="s">
        <v>1594</v>
      </c>
      <c r="DMM87" s="206" t="s">
        <v>1595</v>
      </c>
      <c r="DMN87" s="206" t="s">
        <v>8</v>
      </c>
      <c r="DMO87" s="206" t="s">
        <v>1036</v>
      </c>
      <c r="DMP87" s="206" t="s">
        <v>1594</v>
      </c>
      <c r="DMQ87" s="206" t="s">
        <v>1595</v>
      </c>
      <c r="DMR87" s="206" t="s">
        <v>8</v>
      </c>
      <c r="DMS87" s="206" t="s">
        <v>1036</v>
      </c>
      <c r="DMT87" s="206" t="s">
        <v>1594</v>
      </c>
      <c r="DMU87" s="206" t="s">
        <v>1595</v>
      </c>
      <c r="DMV87" s="206" t="s">
        <v>8</v>
      </c>
      <c r="DMW87" s="206" t="s">
        <v>1036</v>
      </c>
      <c r="DMX87" s="206" t="s">
        <v>1594</v>
      </c>
      <c r="DMY87" s="206" t="s">
        <v>1595</v>
      </c>
      <c r="DMZ87" s="206" t="s">
        <v>8</v>
      </c>
      <c r="DNA87" s="206" t="s">
        <v>1036</v>
      </c>
      <c r="DNB87" s="206" t="s">
        <v>1594</v>
      </c>
      <c r="DNC87" s="206" t="s">
        <v>1595</v>
      </c>
      <c r="DND87" s="206" t="s">
        <v>8</v>
      </c>
      <c r="DNE87" s="206" t="s">
        <v>1036</v>
      </c>
      <c r="DNF87" s="206" t="s">
        <v>1594</v>
      </c>
      <c r="DNG87" s="206" t="s">
        <v>1595</v>
      </c>
      <c r="DNH87" s="206" t="s">
        <v>8</v>
      </c>
      <c r="DNI87" s="206" t="s">
        <v>1036</v>
      </c>
      <c r="DNJ87" s="206" t="s">
        <v>1594</v>
      </c>
      <c r="DNK87" s="206" t="s">
        <v>1595</v>
      </c>
      <c r="DNL87" s="206" t="s">
        <v>8</v>
      </c>
      <c r="DNM87" s="206" t="s">
        <v>1036</v>
      </c>
      <c r="DNN87" s="206" t="s">
        <v>1594</v>
      </c>
      <c r="DNO87" s="206" t="s">
        <v>1595</v>
      </c>
      <c r="DNP87" s="206" t="s">
        <v>8</v>
      </c>
      <c r="DNQ87" s="206" t="s">
        <v>1036</v>
      </c>
      <c r="DNR87" s="206" t="s">
        <v>1594</v>
      </c>
      <c r="DNS87" s="206" t="s">
        <v>1595</v>
      </c>
      <c r="DNT87" s="206" t="s">
        <v>8</v>
      </c>
      <c r="DNU87" s="206" t="s">
        <v>1036</v>
      </c>
      <c r="DNV87" s="206" t="s">
        <v>1594</v>
      </c>
      <c r="DNW87" s="206" t="s">
        <v>1595</v>
      </c>
      <c r="DNX87" s="206" t="s">
        <v>8</v>
      </c>
      <c r="DNY87" s="206" t="s">
        <v>1036</v>
      </c>
      <c r="DNZ87" s="206" t="s">
        <v>1594</v>
      </c>
      <c r="DOA87" s="206" t="s">
        <v>1595</v>
      </c>
      <c r="DOB87" s="206" t="s">
        <v>8</v>
      </c>
      <c r="DOC87" s="206" t="s">
        <v>1036</v>
      </c>
      <c r="DOD87" s="206" t="s">
        <v>1594</v>
      </c>
      <c r="DOE87" s="206" t="s">
        <v>1595</v>
      </c>
      <c r="DOF87" s="206" t="s">
        <v>8</v>
      </c>
      <c r="DOG87" s="206" t="s">
        <v>1036</v>
      </c>
      <c r="DOH87" s="206" t="s">
        <v>1594</v>
      </c>
      <c r="DOI87" s="206" t="s">
        <v>1595</v>
      </c>
      <c r="DOJ87" s="206" t="s">
        <v>8</v>
      </c>
      <c r="DOK87" s="206" t="s">
        <v>1036</v>
      </c>
      <c r="DOL87" s="206" t="s">
        <v>1594</v>
      </c>
      <c r="DOM87" s="206" t="s">
        <v>1595</v>
      </c>
      <c r="DON87" s="206" t="s">
        <v>8</v>
      </c>
      <c r="DOO87" s="206" t="s">
        <v>1036</v>
      </c>
      <c r="DOP87" s="206" t="s">
        <v>1594</v>
      </c>
      <c r="DOQ87" s="206" t="s">
        <v>1595</v>
      </c>
      <c r="DOR87" s="206" t="s">
        <v>8</v>
      </c>
      <c r="DOS87" s="206" t="s">
        <v>1036</v>
      </c>
      <c r="DOT87" s="206" t="s">
        <v>1594</v>
      </c>
      <c r="DOU87" s="206" t="s">
        <v>1595</v>
      </c>
      <c r="DOV87" s="206" t="s">
        <v>8</v>
      </c>
      <c r="DOW87" s="206" t="s">
        <v>1036</v>
      </c>
      <c r="DOX87" s="206" t="s">
        <v>1594</v>
      </c>
      <c r="DOY87" s="206" t="s">
        <v>1595</v>
      </c>
      <c r="DOZ87" s="206" t="s">
        <v>8</v>
      </c>
      <c r="DPA87" s="206" t="s">
        <v>1036</v>
      </c>
      <c r="DPB87" s="206" t="s">
        <v>1594</v>
      </c>
      <c r="DPC87" s="206" t="s">
        <v>1595</v>
      </c>
      <c r="DPD87" s="206" t="s">
        <v>8</v>
      </c>
      <c r="DPE87" s="206" t="s">
        <v>1036</v>
      </c>
      <c r="DPF87" s="206" t="s">
        <v>1594</v>
      </c>
      <c r="DPG87" s="206" t="s">
        <v>1595</v>
      </c>
      <c r="DPH87" s="206" t="s">
        <v>8</v>
      </c>
      <c r="DPI87" s="206" t="s">
        <v>1036</v>
      </c>
      <c r="DPJ87" s="206" t="s">
        <v>1594</v>
      </c>
      <c r="DPK87" s="206" t="s">
        <v>1595</v>
      </c>
      <c r="DPL87" s="206" t="s">
        <v>8</v>
      </c>
      <c r="DPM87" s="206" t="s">
        <v>1036</v>
      </c>
      <c r="DPN87" s="206" t="s">
        <v>1594</v>
      </c>
      <c r="DPO87" s="206" t="s">
        <v>1595</v>
      </c>
      <c r="DPP87" s="206" t="s">
        <v>8</v>
      </c>
      <c r="DPQ87" s="206" t="s">
        <v>1036</v>
      </c>
      <c r="DPR87" s="206" t="s">
        <v>1594</v>
      </c>
      <c r="DPS87" s="206" t="s">
        <v>1595</v>
      </c>
      <c r="DPT87" s="206" t="s">
        <v>8</v>
      </c>
      <c r="DPU87" s="206" t="s">
        <v>1036</v>
      </c>
      <c r="DPV87" s="206" t="s">
        <v>1594</v>
      </c>
      <c r="DPW87" s="206" t="s">
        <v>1595</v>
      </c>
      <c r="DPX87" s="206" t="s">
        <v>8</v>
      </c>
      <c r="DPY87" s="206" t="s">
        <v>1036</v>
      </c>
      <c r="DPZ87" s="206" t="s">
        <v>1594</v>
      </c>
      <c r="DQA87" s="206" t="s">
        <v>1595</v>
      </c>
      <c r="DQB87" s="206" t="s">
        <v>8</v>
      </c>
      <c r="DQC87" s="206" t="s">
        <v>1036</v>
      </c>
      <c r="DQD87" s="206" t="s">
        <v>1594</v>
      </c>
      <c r="DQE87" s="206" t="s">
        <v>1595</v>
      </c>
      <c r="DQF87" s="206" t="s">
        <v>8</v>
      </c>
      <c r="DQG87" s="206" t="s">
        <v>1036</v>
      </c>
      <c r="DQH87" s="206" t="s">
        <v>1594</v>
      </c>
      <c r="DQI87" s="206" t="s">
        <v>1595</v>
      </c>
      <c r="DQJ87" s="206" t="s">
        <v>8</v>
      </c>
      <c r="DQK87" s="206" t="s">
        <v>1036</v>
      </c>
      <c r="DQL87" s="206" t="s">
        <v>1594</v>
      </c>
      <c r="DQM87" s="206" t="s">
        <v>1595</v>
      </c>
      <c r="DQN87" s="206" t="s">
        <v>8</v>
      </c>
      <c r="DQO87" s="206" t="s">
        <v>1036</v>
      </c>
      <c r="DQP87" s="206" t="s">
        <v>1594</v>
      </c>
      <c r="DQQ87" s="206" t="s">
        <v>1595</v>
      </c>
      <c r="DQR87" s="206" t="s">
        <v>8</v>
      </c>
      <c r="DQS87" s="206" t="s">
        <v>1036</v>
      </c>
      <c r="DQT87" s="206" t="s">
        <v>1594</v>
      </c>
      <c r="DQU87" s="206" t="s">
        <v>1595</v>
      </c>
      <c r="DQV87" s="206" t="s">
        <v>8</v>
      </c>
      <c r="DQW87" s="206" t="s">
        <v>1036</v>
      </c>
      <c r="DQX87" s="206" t="s">
        <v>1594</v>
      </c>
      <c r="DQY87" s="206" t="s">
        <v>1595</v>
      </c>
      <c r="DQZ87" s="206" t="s">
        <v>8</v>
      </c>
      <c r="DRA87" s="206" t="s">
        <v>1036</v>
      </c>
      <c r="DRB87" s="206" t="s">
        <v>1594</v>
      </c>
      <c r="DRC87" s="206" t="s">
        <v>1595</v>
      </c>
      <c r="DRD87" s="206" t="s">
        <v>8</v>
      </c>
      <c r="DRE87" s="206" t="s">
        <v>1036</v>
      </c>
      <c r="DRF87" s="206" t="s">
        <v>1594</v>
      </c>
      <c r="DRG87" s="206" t="s">
        <v>1595</v>
      </c>
      <c r="DRH87" s="206" t="s">
        <v>8</v>
      </c>
      <c r="DRI87" s="206" t="s">
        <v>1036</v>
      </c>
      <c r="DRJ87" s="206" t="s">
        <v>1594</v>
      </c>
      <c r="DRK87" s="206" t="s">
        <v>1595</v>
      </c>
      <c r="DRL87" s="206" t="s">
        <v>8</v>
      </c>
      <c r="DRM87" s="206" t="s">
        <v>1036</v>
      </c>
      <c r="DRN87" s="206" t="s">
        <v>1594</v>
      </c>
      <c r="DRO87" s="206" t="s">
        <v>1595</v>
      </c>
      <c r="DRP87" s="206" t="s">
        <v>8</v>
      </c>
      <c r="DRQ87" s="206" t="s">
        <v>1036</v>
      </c>
      <c r="DRR87" s="206" t="s">
        <v>1594</v>
      </c>
      <c r="DRS87" s="206" t="s">
        <v>1595</v>
      </c>
      <c r="DRT87" s="206" t="s">
        <v>8</v>
      </c>
      <c r="DRU87" s="206" t="s">
        <v>1036</v>
      </c>
      <c r="DRV87" s="206" t="s">
        <v>1594</v>
      </c>
      <c r="DRW87" s="206" t="s">
        <v>1595</v>
      </c>
      <c r="DRX87" s="206" t="s">
        <v>8</v>
      </c>
      <c r="DRY87" s="206" t="s">
        <v>1036</v>
      </c>
      <c r="DRZ87" s="206" t="s">
        <v>1594</v>
      </c>
      <c r="DSA87" s="206" t="s">
        <v>1595</v>
      </c>
      <c r="DSB87" s="206" t="s">
        <v>8</v>
      </c>
      <c r="DSC87" s="206" t="s">
        <v>1036</v>
      </c>
      <c r="DSD87" s="206" t="s">
        <v>1594</v>
      </c>
      <c r="DSE87" s="206" t="s">
        <v>1595</v>
      </c>
      <c r="DSF87" s="206" t="s">
        <v>8</v>
      </c>
      <c r="DSG87" s="206" t="s">
        <v>1036</v>
      </c>
      <c r="DSH87" s="206" t="s">
        <v>1594</v>
      </c>
      <c r="DSI87" s="206" t="s">
        <v>1595</v>
      </c>
      <c r="DSJ87" s="206" t="s">
        <v>8</v>
      </c>
      <c r="DSK87" s="206" t="s">
        <v>1036</v>
      </c>
      <c r="DSL87" s="206" t="s">
        <v>1594</v>
      </c>
      <c r="DSM87" s="206" t="s">
        <v>1595</v>
      </c>
      <c r="DSN87" s="206" t="s">
        <v>8</v>
      </c>
      <c r="DSO87" s="206" t="s">
        <v>1036</v>
      </c>
      <c r="DSP87" s="206" t="s">
        <v>1594</v>
      </c>
      <c r="DSQ87" s="206" t="s">
        <v>1595</v>
      </c>
      <c r="DSR87" s="206" t="s">
        <v>8</v>
      </c>
      <c r="DSS87" s="206" t="s">
        <v>1036</v>
      </c>
      <c r="DST87" s="206" t="s">
        <v>1594</v>
      </c>
      <c r="DSU87" s="206" t="s">
        <v>1595</v>
      </c>
      <c r="DSV87" s="206" t="s">
        <v>8</v>
      </c>
      <c r="DSW87" s="206" t="s">
        <v>1036</v>
      </c>
      <c r="DSX87" s="206" t="s">
        <v>1594</v>
      </c>
      <c r="DSY87" s="206" t="s">
        <v>1595</v>
      </c>
      <c r="DSZ87" s="206" t="s">
        <v>8</v>
      </c>
      <c r="DTA87" s="206" t="s">
        <v>1036</v>
      </c>
      <c r="DTB87" s="206" t="s">
        <v>1594</v>
      </c>
      <c r="DTC87" s="206" t="s">
        <v>1595</v>
      </c>
      <c r="DTD87" s="206" t="s">
        <v>8</v>
      </c>
      <c r="DTE87" s="206" t="s">
        <v>1036</v>
      </c>
      <c r="DTF87" s="206" t="s">
        <v>1594</v>
      </c>
      <c r="DTG87" s="206" t="s">
        <v>1595</v>
      </c>
      <c r="DTH87" s="206" t="s">
        <v>8</v>
      </c>
      <c r="DTI87" s="206" t="s">
        <v>1036</v>
      </c>
      <c r="DTJ87" s="206" t="s">
        <v>1594</v>
      </c>
      <c r="DTK87" s="206" t="s">
        <v>1595</v>
      </c>
      <c r="DTL87" s="206" t="s">
        <v>8</v>
      </c>
      <c r="DTM87" s="206" t="s">
        <v>1036</v>
      </c>
      <c r="DTN87" s="206" t="s">
        <v>1594</v>
      </c>
      <c r="DTO87" s="206" t="s">
        <v>1595</v>
      </c>
      <c r="DTP87" s="206" t="s">
        <v>8</v>
      </c>
      <c r="DTQ87" s="206" t="s">
        <v>1036</v>
      </c>
      <c r="DTR87" s="206" t="s">
        <v>1594</v>
      </c>
      <c r="DTS87" s="206" t="s">
        <v>1595</v>
      </c>
      <c r="DTT87" s="206" t="s">
        <v>8</v>
      </c>
      <c r="DTU87" s="206" t="s">
        <v>1036</v>
      </c>
      <c r="DTV87" s="206" t="s">
        <v>1594</v>
      </c>
      <c r="DTW87" s="206" t="s">
        <v>1595</v>
      </c>
      <c r="DTX87" s="206" t="s">
        <v>8</v>
      </c>
      <c r="DTY87" s="206" t="s">
        <v>1036</v>
      </c>
      <c r="DTZ87" s="206" t="s">
        <v>1594</v>
      </c>
      <c r="DUA87" s="206" t="s">
        <v>1595</v>
      </c>
      <c r="DUB87" s="206" t="s">
        <v>8</v>
      </c>
      <c r="DUC87" s="206" t="s">
        <v>1036</v>
      </c>
      <c r="DUD87" s="206" t="s">
        <v>1594</v>
      </c>
      <c r="DUE87" s="206" t="s">
        <v>1595</v>
      </c>
      <c r="DUF87" s="206" t="s">
        <v>8</v>
      </c>
      <c r="DUG87" s="206" t="s">
        <v>1036</v>
      </c>
      <c r="DUH87" s="206" t="s">
        <v>1594</v>
      </c>
      <c r="DUI87" s="206" t="s">
        <v>1595</v>
      </c>
      <c r="DUJ87" s="206" t="s">
        <v>8</v>
      </c>
      <c r="DUK87" s="206" t="s">
        <v>1036</v>
      </c>
      <c r="DUL87" s="206" t="s">
        <v>1594</v>
      </c>
      <c r="DUM87" s="206" t="s">
        <v>1595</v>
      </c>
      <c r="DUN87" s="206" t="s">
        <v>8</v>
      </c>
      <c r="DUO87" s="206" t="s">
        <v>1036</v>
      </c>
      <c r="DUP87" s="206" t="s">
        <v>1594</v>
      </c>
      <c r="DUQ87" s="206" t="s">
        <v>1595</v>
      </c>
      <c r="DUR87" s="206" t="s">
        <v>8</v>
      </c>
      <c r="DUS87" s="206" t="s">
        <v>1036</v>
      </c>
      <c r="DUT87" s="206" t="s">
        <v>1594</v>
      </c>
      <c r="DUU87" s="206" t="s">
        <v>1595</v>
      </c>
      <c r="DUV87" s="206" t="s">
        <v>8</v>
      </c>
      <c r="DUW87" s="206" t="s">
        <v>1036</v>
      </c>
      <c r="DUX87" s="206" t="s">
        <v>1594</v>
      </c>
      <c r="DUY87" s="206" t="s">
        <v>1595</v>
      </c>
      <c r="DUZ87" s="206" t="s">
        <v>8</v>
      </c>
      <c r="DVA87" s="206" t="s">
        <v>1036</v>
      </c>
      <c r="DVB87" s="206" t="s">
        <v>1594</v>
      </c>
      <c r="DVC87" s="206" t="s">
        <v>1595</v>
      </c>
      <c r="DVD87" s="206" t="s">
        <v>8</v>
      </c>
      <c r="DVE87" s="206" t="s">
        <v>1036</v>
      </c>
      <c r="DVF87" s="206" t="s">
        <v>1594</v>
      </c>
      <c r="DVG87" s="206" t="s">
        <v>1595</v>
      </c>
      <c r="DVH87" s="206" t="s">
        <v>8</v>
      </c>
      <c r="DVI87" s="206" t="s">
        <v>1036</v>
      </c>
      <c r="DVJ87" s="206" t="s">
        <v>1594</v>
      </c>
      <c r="DVK87" s="206" t="s">
        <v>1595</v>
      </c>
      <c r="DVL87" s="206" t="s">
        <v>8</v>
      </c>
      <c r="DVM87" s="206" t="s">
        <v>1036</v>
      </c>
      <c r="DVN87" s="206" t="s">
        <v>1594</v>
      </c>
      <c r="DVO87" s="206" t="s">
        <v>1595</v>
      </c>
      <c r="DVP87" s="206" t="s">
        <v>8</v>
      </c>
      <c r="DVQ87" s="206" t="s">
        <v>1036</v>
      </c>
      <c r="DVR87" s="206" t="s">
        <v>1594</v>
      </c>
      <c r="DVS87" s="206" t="s">
        <v>1595</v>
      </c>
      <c r="DVT87" s="206" t="s">
        <v>8</v>
      </c>
      <c r="DVU87" s="206" t="s">
        <v>1036</v>
      </c>
      <c r="DVV87" s="206" t="s">
        <v>1594</v>
      </c>
      <c r="DVW87" s="206" t="s">
        <v>1595</v>
      </c>
      <c r="DVX87" s="206" t="s">
        <v>8</v>
      </c>
      <c r="DVY87" s="206" t="s">
        <v>1036</v>
      </c>
      <c r="DVZ87" s="206" t="s">
        <v>1594</v>
      </c>
      <c r="DWA87" s="206" t="s">
        <v>1595</v>
      </c>
      <c r="DWB87" s="206" t="s">
        <v>8</v>
      </c>
      <c r="DWC87" s="206" t="s">
        <v>1036</v>
      </c>
      <c r="DWD87" s="206" t="s">
        <v>1594</v>
      </c>
      <c r="DWE87" s="206" t="s">
        <v>1595</v>
      </c>
      <c r="DWF87" s="206" t="s">
        <v>8</v>
      </c>
      <c r="DWG87" s="206" t="s">
        <v>1036</v>
      </c>
      <c r="DWH87" s="206" t="s">
        <v>1594</v>
      </c>
      <c r="DWI87" s="206" t="s">
        <v>1595</v>
      </c>
      <c r="DWJ87" s="206" t="s">
        <v>8</v>
      </c>
      <c r="DWK87" s="206" t="s">
        <v>1036</v>
      </c>
      <c r="DWL87" s="206" t="s">
        <v>1594</v>
      </c>
      <c r="DWM87" s="206" t="s">
        <v>1595</v>
      </c>
      <c r="DWN87" s="206" t="s">
        <v>8</v>
      </c>
      <c r="DWO87" s="206" t="s">
        <v>1036</v>
      </c>
      <c r="DWP87" s="206" t="s">
        <v>1594</v>
      </c>
      <c r="DWQ87" s="206" t="s">
        <v>1595</v>
      </c>
      <c r="DWR87" s="206" t="s">
        <v>8</v>
      </c>
      <c r="DWS87" s="206" t="s">
        <v>1036</v>
      </c>
      <c r="DWT87" s="206" t="s">
        <v>1594</v>
      </c>
      <c r="DWU87" s="206" t="s">
        <v>1595</v>
      </c>
      <c r="DWV87" s="206" t="s">
        <v>8</v>
      </c>
      <c r="DWW87" s="206" t="s">
        <v>1036</v>
      </c>
      <c r="DWX87" s="206" t="s">
        <v>1594</v>
      </c>
      <c r="DWY87" s="206" t="s">
        <v>1595</v>
      </c>
      <c r="DWZ87" s="206" t="s">
        <v>8</v>
      </c>
      <c r="DXA87" s="206" t="s">
        <v>1036</v>
      </c>
      <c r="DXB87" s="206" t="s">
        <v>1594</v>
      </c>
      <c r="DXC87" s="206" t="s">
        <v>1595</v>
      </c>
      <c r="DXD87" s="206" t="s">
        <v>8</v>
      </c>
      <c r="DXE87" s="206" t="s">
        <v>1036</v>
      </c>
      <c r="DXF87" s="206" t="s">
        <v>1594</v>
      </c>
      <c r="DXG87" s="206" t="s">
        <v>1595</v>
      </c>
      <c r="DXH87" s="206" t="s">
        <v>8</v>
      </c>
      <c r="DXI87" s="206" t="s">
        <v>1036</v>
      </c>
      <c r="DXJ87" s="206" t="s">
        <v>1594</v>
      </c>
      <c r="DXK87" s="206" t="s">
        <v>1595</v>
      </c>
      <c r="DXL87" s="206" t="s">
        <v>8</v>
      </c>
      <c r="DXM87" s="206" t="s">
        <v>1036</v>
      </c>
      <c r="DXN87" s="206" t="s">
        <v>1594</v>
      </c>
      <c r="DXO87" s="206" t="s">
        <v>1595</v>
      </c>
      <c r="DXP87" s="206" t="s">
        <v>8</v>
      </c>
      <c r="DXQ87" s="206" t="s">
        <v>1036</v>
      </c>
      <c r="DXR87" s="206" t="s">
        <v>1594</v>
      </c>
      <c r="DXS87" s="206" t="s">
        <v>1595</v>
      </c>
      <c r="DXT87" s="206" t="s">
        <v>8</v>
      </c>
      <c r="DXU87" s="206" t="s">
        <v>1036</v>
      </c>
      <c r="DXV87" s="206" t="s">
        <v>1594</v>
      </c>
      <c r="DXW87" s="206" t="s">
        <v>1595</v>
      </c>
      <c r="DXX87" s="206" t="s">
        <v>8</v>
      </c>
      <c r="DXY87" s="206" t="s">
        <v>1036</v>
      </c>
      <c r="DXZ87" s="206" t="s">
        <v>1594</v>
      </c>
      <c r="DYA87" s="206" t="s">
        <v>1595</v>
      </c>
      <c r="DYB87" s="206" t="s">
        <v>8</v>
      </c>
      <c r="DYC87" s="206" t="s">
        <v>1036</v>
      </c>
      <c r="DYD87" s="206" t="s">
        <v>1594</v>
      </c>
      <c r="DYE87" s="206" t="s">
        <v>1595</v>
      </c>
      <c r="DYF87" s="206" t="s">
        <v>8</v>
      </c>
      <c r="DYG87" s="206" t="s">
        <v>1036</v>
      </c>
      <c r="DYH87" s="206" t="s">
        <v>1594</v>
      </c>
      <c r="DYI87" s="206" t="s">
        <v>1595</v>
      </c>
      <c r="DYJ87" s="206" t="s">
        <v>8</v>
      </c>
      <c r="DYK87" s="206" t="s">
        <v>1036</v>
      </c>
      <c r="DYL87" s="206" t="s">
        <v>1594</v>
      </c>
      <c r="DYM87" s="206" t="s">
        <v>1595</v>
      </c>
      <c r="DYN87" s="206" t="s">
        <v>8</v>
      </c>
      <c r="DYO87" s="206" t="s">
        <v>1036</v>
      </c>
      <c r="DYP87" s="206" t="s">
        <v>1594</v>
      </c>
      <c r="DYQ87" s="206" t="s">
        <v>1595</v>
      </c>
      <c r="DYR87" s="206" t="s">
        <v>8</v>
      </c>
      <c r="DYS87" s="206" t="s">
        <v>1036</v>
      </c>
      <c r="DYT87" s="206" t="s">
        <v>1594</v>
      </c>
      <c r="DYU87" s="206" t="s">
        <v>1595</v>
      </c>
      <c r="DYV87" s="206" t="s">
        <v>8</v>
      </c>
      <c r="DYW87" s="206" t="s">
        <v>1036</v>
      </c>
      <c r="DYX87" s="206" t="s">
        <v>1594</v>
      </c>
      <c r="DYY87" s="206" t="s">
        <v>1595</v>
      </c>
      <c r="DYZ87" s="206" t="s">
        <v>8</v>
      </c>
      <c r="DZA87" s="206" t="s">
        <v>1036</v>
      </c>
      <c r="DZB87" s="206" t="s">
        <v>1594</v>
      </c>
      <c r="DZC87" s="206" t="s">
        <v>1595</v>
      </c>
      <c r="DZD87" s="206" t="s">
        <v>8</v>
      </c>
      <c r="DZE87" s="206" t="s">
        <v>1036</v>
      </c>
      <c r="DZF87" s="206" t="s">
        <v>1594</v>
      </c>
      <c r="DZG87" s="206" t="s">
        <v>1595</v>
      </c>
      <c r="DZH87" s="206" t="s">
        <v>8</v>
      </c>
      <c r="DZI87" s="206" t="s">
        <v>1036</v>
      </c>
      <c r="DZJ87" s="206" t="s">
        <v>1594</v>
      </c>
      <c r="DZK87" s="206" t="s">
        <v>1595</v>
      </c>
      <c r="DZL87" s="206" t="s">
        <v>8</v>
      </c>
      <c r="DZM87" s="206" t="s">
        <v>1036</v>
      </c>
      <c r="DZN87" s="206" t="s">
        <v>1594</v>
      </c>
      <c r="DZO87" s="206" t="s">
        <v>1595</v>
      </c>
      <c r="DZP87" s="206" t="s">
        <v>8</v>
      </c>
      <c r="DZQ87" s="206" t="s">
        <v>1036</v>
      </c>
      <c r="DZR87" s="206" t="s">
        <v>1594</v>
      </c>
      <c r="DZS87" s="206" t="s">
        <v>1595</v>
      </c>
      <c r="DZT87" s="206" t="s">
        <v>8</v>
      </c>
      <c r="DZU87" s="206" t="s">
        <v>1036</v>
      </c>
      <c r="DZV87" s="206" t="s">
        <v>1594</v>
      </c>
      <c r="DZW87" s="206" t="s">
        <v>1595</v>
      </c>
      <c r="DZX87" s="206" t="s">
        <v>8</v>
      </c>
      <c r="DZY87" s="206" t="s">
        <v>1036</v>
      </c>
      <c r="DZZ87" s="206" t="s">
        <v>1594</v>
      </c>
      <c r="EAA87" s="206" t="s">
        <v>1595</v>
      </c>
      <c r="EAB87" s="206" t="s">
        <v>8</v>
      </c>
      <c r="EAC87" s="206" t="s">
        <v>1036</v>
      </c>
      <c r="EAD87" s="206" t="s">
        <v>1594</v>
      </c>
      <c r="EAE87" s="206" t="s">
        <v>1595</v>
      </c>
      <c r="EAF87" s="206" t="s">
        <v>8</v>
      </c>
      <c r="EAG87" s="206" t="s">
        <v>1036</v>
      </c>
      <c r="EAH87" s="206" t="s">
        <v>1594</v>
      </c>
      <c r="EAI87" s="206" t="s">
        <v>1595</v>
      </c>
      <c r="EAJ87" s="206" t="s">
        <v>8</v>
      </c>
      <c r="EAK87" s="206" t="s">
        <v>1036</v>
      </c>
      <c r="EAL87" s="206" t="s">
        <v>1594</v>
      </c>
      <c r="EAM87" s="206" t="s">
        <v>1595</v>
      </c>
      <c r="EAN87" s="206" t="s">
        <v>8</v>
      </c>
      <c r="EAO87" s="206" t="s">
        <v>1036</v>
      </c>
      <c r="EAP87" s="206" t="s">
        <v>1594</v>
      </c>
      <c r="EAQ87" s="206" t="s">
        <v>1595</v>
      </c>
      <c r="EAR87" s="206" t="s">
        <v>8</v>
      </c>
      <c r="EAS87" s="206" t="s">
        <v>1036</v>
      </c>
      <c r="EAT87" s="206" t="s">
        <v>1594</v>
      </c>
      <c r="EAU87" s="206" t="s">
        <v>1595</v>
      </c>
      <c r="EAV87" s="206" t="s">
        <v>8</v>
      </c>
      <c r="EAW87" s="206" t="s">
        <v>1036</v>
      </c>
      <c r="EAX87" s="206" t="s">
        <v>1594</v>
      </c>
      <c r="EAY87" s="206" t="s">
        <v>1595</v>
      </c>
      <c r="EAZ87" s="206" t="s">
        <v>8</v>
      </c>
      <c r="EBA87" s="206" t="s">
        <v>1036</v>
      </c>
      <c r="EBB87" s="206" t="s">
        <v>1594</v>
      </c>
      <c r="EBC87" s="206" t="s">
        <v>1595</v>
      </c>
      <c r="EBD87" s="206" t="s">
        <v>8</v>
      </c>
      <c r="EBE87" s="206" t="s">
        <v>1036</v>
      </c>
      <c r="EBF87" s="206" t="s">
        <v>1594</v>
      </c>
      <c r="EBG87" s="206" t="s">
        <v>1595</v>
      </c>
      <c r="EBH87" s="206" t="s">
        <v>8</v>
      </c>
      <c r="EBI87" s="206" t="s">
        <v>1036</v>
      </c>
      <c r="EBJ87" s="206" t="s">
        <v>1594</v>
      </c>
      <c r="EBK87" s="206" t="s">
        <v>1595</v>
      </c>
      <c r="EBL87" s="206" t="s">
        <v>8</v>
      </c>
      <c r="EBM87" s="206" t="s">
        <v>1036</v>
      </c>
      <c r="EBN87" s="206" t="s">
        <v>1594</v>
      </c>
      <c r="EBO87" s="206" t="s">
        <v>1595</v>
      </c>
      <c r="EBP87" s="206" t="s">
        <v>8</v>
      </c>
      <c r="EBQ87" s="206" t="s">
        <v>1036</v>
      </c>
      <c r="EBR87" s="206" t="s">
        <v>1594</v>
      </c>
      <c r="EBS87" s="206" t="s">
        <v>1595</v>
      </c>
      <c r="EBT87" s="206" t="s">
        <v>8</v>
      </c>
      <c r="EBU87" s="206" t="s">
        <v>1036</v>
      </c>
      <c r="EBV87" s="206" t="s">
        <v>1594</v>
      </c>
      <c r="EBW87" s="206" t="s">
        <v>1595</v>
      </c>
      <c r="EBX87" s="206" t="s">
        <v>8</v>
      </c>
      <c r="EBY87" s="206" t="s">
        <v>1036</v>
      </c>
      <c r="EBZ87" s="206" t="s">
        <v>1594</v>
      </c>
      <c r="ECA87" s="206" t="s">
        <v>1595</v>
      </c>
      <c r="ECB87" s="206" t="s">
        <v>8</v>
      </c>
      <c r="ECC87" s="206" t="s">
        <v>1036</v>
      </c>
      <c r="ECD87" s="206" t="s">
        <v>1594</v>
      </c>
      <c r="ECE87" s="206" t="s">
        <v>1595</v>
      </c>
      <c r="ECF87" s="206" t="s">
        <v>8</v>
      </c>
      <c r="ECG87" s="206" t="s">
        <v>1036</v>
      </c>
      <c r="ECH87" s="206" t="s">
        <v>1594</v>
      </c>
      <c r="ECI87" s="206" t="s">
        <v>1595</v>
      </c>
      <c r="ECJ87" s="206" t="s">
        <v>8</v>
      </c>
      <c r="ECK87" s="206" t="s">
        <v>1036</v>
      </c>
      <c r="ECL87" s="206" t="s">
        <v>1594</v>
      </c>
      <c r="ECM87" s="206" t="s">
        <v>1595</v>
      </c>
      <c r="ECN87" s="206" t="s">
        <v>8</v>
      </c>
      <c r="ECO87" s="206" t="s">
        <v>1036</v>
      </c>
      <c r="ECP87" s="206" t="s">
        <v>1594</v>
      </c>
      <c r="ECQ87" s="206" t="s">
        <v>1595</v>
      </c>
      <c r="ECR87" s="206" t="s">
        <v>8</v>
      </c>
      <c r="ECS87" s="206" t="s">
        <v>1036</v>
      </c>
      <c r="ECT87" s="206" t="s">
        <v>1594</v>
      </c>
      <c r="ECU87" s="206" t="s">
        <v>1595</v>
      </c>
      <c r="ECV87" s="206" t="s">
        <v>8</v>
      </c>
      <c r="ECW87" s="206" t="s">
        <v>1036</v>
      </c>
      <c r="ECX87" s="206" t="s">
        <v>1594</v>
      </c>
      <c r="ECY87" s="206" t="s">
        <v>1595</v>
      </c>
      <c r="ECZ87" s="206" t="s">
        <v>8</v>
      </c>
      <c r="EDA87" s="206" t="s">
        <v>1036</v>
      </c>
      <c r="EDB87" s="206" t="s">
        <v>1594</v>
      </c>
      <c r="EDC87" s="206" t="s">
        <v>1595</v>
      </c>
      <c r="EDD87" s="206" t="s">
        <v>8</v>
      </c>
      <c r="EDE87" s="206" t="s">
        <v>1036</v>
      </c>
      <c r="EDF87" s="206" t="s">
        <v>1594</v>
      </c>
      <c r="EDG87" s="206" t="s">
        <v>1595</v>
      </c>
      <c r="EDH87" s="206" t="s">
        <v>8</v>
      </c>
      <c r="EDI87" s="206" t="s">
        <v>1036</v>
      </c>
      <c r="EDJ87" s="206" t="s">
        <v>1594</v>
      </c>
      <c r="EDK87" s="206" t="s">
        <v>1595</v>
      </c>
      <c r="EDL87" s="206" t="s">
        <v>8</v>
      </c>
      <c r="EDM87" s="206" t="s">
        <v>1036</v>
      </c>
      <c r="EDN87" s="206" t="s">
        <v>1594</v>
      </c>
      <c r="EDO87" s="206" t="s">
        <v>1595</v>
      </c>
      <c r="EDP87" s="206" t="s">
        <v>8</v>
      </c>
      <c r="EDQ87" s="206" t="s">
        <v>1036</v>
      </c>
      <c r="EDR87" s="206" t="s">
        <v>1594</v>
      </c>
      <c r="EDS87" s="206" t="s">
        <v>1595</v>
      </c>
      <c r="EDT87" s="206" t="s">
        <v>8</v>
      </c>
      <c r="EDU87" s="206" t="s">
        <v>1036</v>
      </c>
      <c r="EDV87" s="206" t="s">
        <v>1594</v>
      </c>
      <c r="EDW87" s="206" t="s">
        <v>1595</v>
      </c>
      <c r="EDX87" s="206" t="s">
        <v>8</v>
      </c>
      <c r="EDY87" s="206" t="s">
        <v>1036</v>
      </c>
      <c r="EDZ87" s="206" t="s">
        <v>1594</v>
      </c>
      <c r="EEA87" s="206" t="s">
        <v>1595</v>
      </c>
      <c r="EEB87" s="206" t="s">
        <v>8</v>
      </c>
      <c r="EEC87" s="206" t="s">
        <v>1036</v>
      </c>
      <c r="EED87" s="206" t="s">
        <v>1594</v>
      </c>
      <c r="EEE87" s="206" t="s">
        <v>1595</v>
      </c>
      <c r="EEF87" s="206" t="s">
        <v>8</v>
      </c>
      <c r="EEG87" s="206" t="s">
        <v>1036</v>
      </c>
      <c r="EEH87" s="206" t="s">
        <v>1594</v>
      </c>
      <c r="EEI87" s="206" t="s">
        <v>1595</v>
      </c>
      <c r="EEJ87" s="206" t="s">
        <v>8</v>
      </c>
      <c r="EEK87" s="206" t="s">
        <v>1036</v>
      </c>
      <c r="EEL87" s="206" t="s">
        <v>1594</v>
      </c>
      <c r="EEM87" s="206" t="s">
        <v>1595</v>
      </c>
      <c r="EEN87" s="206" t="s">
        <v>8</v>
      </c>
      <c r="EEO87" s="206" t="s">
        <v>1036</v>
      </c>
      <c r="EEP87" s="206" t="s">
        <v>1594</v>
      </c>
      <c r="EEQ87" s="206" t="s">
        <v>1595</v>
      </c>
      <c r="EER87" s="206" t="s">
        <v>8</v>
      </c>
      <c r="EES87" s="206" t="s">
        <v>1036</v>
      </c>
      <c r="EET87" s="206" t="s">
        <v>1594</v>
      </c>
      <c r="EEU87" s="206" t="s">
        <v>1595</v>
      </c>
      <c r="EEV87" s="206" t="s">
        <v>8</v>
      </c>
      <c r="EEW87" s="206" t="s">
        <v>1036</v>
      </c>
      <c r="EEX87" s="206" t="s">
        <v>1594</v>
      </c>
      <c r="EEY87" s="206" t="s">
        <v>1595</v>
      </c>
      <c r="EEZ87" s="206" t="s">
        <v>8</v>
      </c>
      <c r="EFA87" s="206" t="s">
        <v>1036</v>
      </c>
      <c r="EFB87" s="206" t="s">
        <v>1594</v>
      </c>
      <c r="EFC87" s="206" t="s">
        <v>1595</v>
      </c>
      <c r="EFD87" s="206" t="s">
        <v>8</v>
      </c>
      <c r="EFE87" s="206" t="s">
        <v>1036</v>
      </c>
      <c r="EFF87" s="206" t="s">
        <v>1594</v>
      </c>
      <c r="EFG87" s="206" t="s">
        <v>1595</v>
      </c>
      <c r="EFH87" s="206" t="s">
        <v>8</v>
      </c>
      <c r="EFI87" s="206" t="s">
        <v>1036</v>
      </c>
      <c r="EFJ87" s="206" t="s">
        <v>1594</v>
      </c>
      <c r="EFK87" s="206" t="s">
        <v>1595</v>
      </c>
      <c r="EFL87" s="206" t="s">
        <v>8</v>
      </c>
      <c r="EFM87" s="206" t="s">
        <v>1036</v>
      </c>
      <c r="EFN87" s="206" t="s">
        <v>1594</v>
      </c>
      <c r="EFO87" s="206" t="s">
        <v>1595</v>
      </c>
      <c r="EFP87" s="206" t="s">
        <v>8</v>
      </c>
      <c r="EFQ87" s="206" t="s">
        <v>1036</v>
      </c>
      <c r="EFR87" s="206" t="s">
        <v>1594</v>
      </c>
      <c r="EFS87" s="206" t="s">
        <v>1595</v>
      </c>
      <c r="EFT87" s="206" t="s">
        <v>8</v>
      </c>
      <c r="EFU87" s="206" t="s">
        <v>1036</v>
      </c>
      <c r="EFV87" s="206" t="s">
        <v>1594</v>
      </c>
      <c r="EFW87" s="206" t="s">
        <v>1595</v>
      </c>
      <c r="EFX87" s="206" t="s">
        <v>8</v>
      </c>
      <c r="EFY87" s="206" t="s">
        <v>1036</v>
      </c>
      <c r="EFZ87" s="206" t="s">
        <v>1594</v>
      </c>
      <c r="EGA87" s="206" t="s">
        <v>1595</v>
      </c>
      <c r="EGB87" s="206" t="s">
        <v>8</v>
      </c>
      <c r="EGC87" s="206" t="s">
        <v>1036</v>
      </c>
      <c r="EGD87" s="206" t="s">
        <v>1594</v>
      </c>
      <c r="EGE87" s="206" t="s">
        <v>1595</v>
      </c>
      <c r="EGF87" s="206" t="s">
        <v>8</v>
      </c>
      <c r="EGG87" s="206" t="s">
        <v>1036</v>
      </c>
      <c r="EGH87" s="206" t="s">
        <v>1594</v>
      </c>
      <c r="EGI87" s="206" t="s">
        <v>1595</v>
      </c>
      <c r="EGJ87" s="206" t="s">
        <v>8</v>
      </c>
      <c r="EGK87" s="206" t="s">
        <v>1036</v>
      </c>
      <c r="EGL87" s="206" t="s">
        <v>1594</v>
      </c>
      <c r="EGM87" s="206" t="s">
        <v>1595</v>
      </c>
      <c r="EGN87" s="206" t="s">
        <v>8</v>
      </c>
      <c r="EGO87" s="206" t="s">
        <v>1036</v>
      </c>
      <c r="EGP87" s="206" t="s">
        <v>1594</v>
      </c>
      <c r="EGQ87" s="206" t="s">
        <v>1595</v>
      </c>
      <c r="EGR87" s="206" t="s">
        <v>8</v>
      </c>
      <c r="EGS87" s="206" t="s">
        <v>1036</v>
      </c>
      <c r="EGT87" s="206" t="s">
        <v>1594</v>
      </c>
      <c r="EGU87" s="206" t="s">
        <v>1595</v>
      </c>
      <c r="EGV87" s="206" t="s">
        <v>8</v>
      </c>
      <c r="EGW87" s="206" t="s">
        <v>1036</v>
      </c>
      <c r="EGX87" s="206" t="s">
        <v>1594</v>
      </c>
      <c r="EGY87" s="206" t="s">
        <v>1595</v>
      </c>
      <c r="EGZ87" s="206" t="s">
        <v>8</v>
      </c>
      <c r="EHA87" s="206" t="s">
        <v>1036</v>
      </c>
      <c r="EHB87" s="206" t="s">
        <v>1594</v>
      </c>
      <c r="EHC87" s="206" t="s">
        <v>1595</v>
      </c>
      <c r="EHD87" s="206" t="s">
        <v>8</v>
      </c>
      <c r="EHE87" s="206" t="s">
        <v>1036</v>
      </c>
      <c r="EHF87" s="206" t="s">
        <v>1594</v>
      </c>
      <c r="EHG87" s="206" t="s">
        <v>1595</v>
      </c>
      <c r="EHH87" s="206" t="s">
        <v>8</v>
      </c>
      <c r="EHI87" s="206" t="s">
        <v>1036</v>
      </c>
      <c r="EHJ87" s="206" t="s">
        <v>1594</v>
      </c>
      <c r="EHK87" s="206" t="s">
        <v>1595</v>
      </c>
      <c r="EHL87" s="206" t="s">
        <v>8</v>
      </c>
      <c r="EHM87" s="206" t="s">
        <v>1036</v>
      </c>
      <c r="EHN87" s="206" t="s">
        <v>1594</v>
      </c>
      <c r="EHO87" s="206" t="s">
        <v>1595</v>
      </c>
      <c r="EHP87" s="206" t="s">
        <v>8</v>
      </c>
      <c r="EHQ87" s="206" t="s">
        <v>1036</v>
      </c>
      <c r="EHR87" s="206" t="s">
        <v>1594</v>
      </c>
      <c r="EHS87" s="206" t="s">
        <v>1595</v>
      </c>
      <c r="EHT87" s="206" t="s">
        <v>8</v>
      </c>
      <c r="EHU87" s="206" t="s">
        <v>1036</v>
      </c>
      <c r="EHV87" s="206" t="s">
        <v>1594</v>
      </c>
      <c r="EHW87" s="206" t="s">
        <v>1595</v>
      </c>
      <c r="EHX87" s="206" t="s">
        <v>8</v>
      </c>
      <c r="EHY87" s="206" t="s">
        <v>1036</v>
      </c>
      <c r="EHZ87" s="206" t="s">
        <v>1594</v>
      </c>
      <c r="EIA87" s="206" t="s">
        <v>1595</v>
      </c>
      <c r="EIB87" s="206" t="s">
        <v>8</v>
      </c>
      <c r="EIC87" s="206" t="s">
        <v>1036</v>
      </c>
      <c r="EID87" s="206" t="s">
        <v>1594</v>
      </c>
      <c r="EIE87" s="206" t="s">
        <v>1595</v>
      </c>
      <c r="EIF87" s="206" t="s">
        <v>8</v>
      </c>
      <c r="EIG87" s="206" t="s">
        <v>1036</v>
      </c>
      <c r="EIH87" s="206" t="s">
        <v>1594</v>
      </c>
      <c r="EII87" s="206" t="s">
        <v>1595</v>
      </c>
      <c r="EIJ87" s="206" t="s">
        <v>8</v>
      </c>
      <c r="EIK87" s="206" t="s">
        <v>1036</v>
      </c>
      <c r="EIL87" s="206" t="s">
        <v>1594</v>
      </c>
      <c r="EIM87" s="206" t="s">
        <v>1595</v>
      </c>
      <c r="EIN87" s="206" t="s">
        <v>8</v>
      </c>
      <c r="EIO87" s="206" t="s">
        <v>1036</v>
      </c>
      <c r="EIP87" s="206" t="s">
        <v>1594</v>
      </c>
      <c r="EIQ87" s="206" t="s">
        <v>1595</v>
      </c>
      <c r="EIR87" s="206" t="s">
        <v>8</v>
      </c>
      <c r="EIS87" s="206" t="s">
        <v>1036</v>
      </c>
      <c r="EIT87" s="206" t="s">
        <v>1594</v>
      </c>
      <c r="EIU87" s="206" t="s">
        <v>1595</v>
      </c>
      <c r="EIV87" s="206" t="s">
        <v>8</v>
      </c>
      <c r="EIW87" s="206" t="s">
        <v>1036</v>
      </c>
      <c r="EIX87" s="206" t="s">
        <v>1594</v>
      </c>
      <c r="EIY87" s="206" t="s">
        <v>1595</v>
      </c>
      <c r="EIZ87" s="206" t="s">
        <v>8</v>
      </c>
      <c r="EJA87" s="206" t="s">
        <v>1036</v>
      </c>
      <c r="EJB87" s="206" t="s">
        <v>1594</v>
      </c>
      <c r="EJC87" s="206" t="s">
        <v>1595</v>
      </c>
      <c r="EJD87" s="206" t="s">
        <v>8</v>
      </c>
      <c r="EJE87" s="206" t="s">
        <v>1036</v>
      </c>
      <c r="EJF87" s="206" t="s">
        <v>1594</v>
      </c>
      <c r="EJG87" s="206" t="s">
        <v>1595</v>
      </c>
      <c r="EJH87" s="206" t="s">
        <v>8</v>
      </c>
      <c r="EJI87" s="206" t="s">
        <v>1036</v>
      </c>
      <c r="EJJ87" s="206" t="s">
        <v>1594</v>
      </c>
      <c r="EJK87" s="206" t="s">
        <v>1595</v>
      </c>
      <c r="EJL87" s="206" t="s">
        <v>8</v>
      </c>
      <c r="EJM87" s="206" t="s">
        <v>1036</v>
      </c>
      <c r="EJN87" s="206" t="s">
        <v>1594</v>
      </c>
      <c r="EJO87" s="206" t="s">
        <v>1595</v>
      </c>
      <c r="EJP87" s="206" t="s">
        <v>8</v>
      </c>
      <c r="EJQ87" s="206" t="s">
        <v>1036</v>
      </c>
      <c r="EJR87" s="206" t="s">
        <v>1594</v>
      </c>
      <c r="EJS87" s="206" t="s">
        <v>1595</v>
      </c>
      <c r="EJT87" s="206" t="s">
        <v>8</v>
      </c>
      <c r="EJU87" s="206" t="s">
        <v>1036</v>
      </c>
      <c r="EJV87" s="206" t="s">
        <v>1594</v>
      </c>
      <c r="EJW87" s="206" t="s">
        <v>1595</v>
      </c>
      <c r="EJX87" s="206" t="s">
        <v>8</v>
      </c>
      <c r="EJY87" s="206" t="s">
        <v>1036</v>
      </c>
      <c r="EJZ87" s="206" t="s">
        <v>1594</v>
      </c>
      <c r="EKA87" s="206" t="s">
        <v>1595</v>
      </c>
      <c r="EKB87" s="206" t="s">
        <v>8</v>
      </c>
      <c r="EKC87" s="206" t="s">
        <v>1036</v>
      </c>
      <c r="EKD87" s="206" t="s">
        <v>1594</v>
      </c>
      <c r="EKE87" s="206" t="s">
        <v>1595</v>
      </c>
      <c r="EKF87" s="206" t="s">
        <v>8</v>
      </c>
      <c r="EKG87" s="206" t="s">
        <v>1036</v>
      </c>
      <c r="EKH87" s="206" t="s">
        <v>1594</v>
      </c>
      <c r="EKI87" s="206" t="s">
        <v>1595</v>
      </c>
      <c r="EKJ87" s="206" t="s">
        <v>8</v>
      </c>
      <c r="EKK87" s="206" t="s">
        <v>1036</v>
      </c>
      <c r="EKL87" s="206" t="s">
        <v>1594</v>
      </c>
      <c r="EKM87" s="206" t="s">
        <v>1595</v>
      </c>
      <c r="EKN87" s="206" t="s">
        <v>8</v>
      </c>
      <c r="EKO87" s="206" t="s">
        <v>1036</v>
      </c>
      <c r="EKP87" s="206" t="s">
        <v>1594</v>
      </c>
      <c r="EKQ87" s="206" t="s">
        <v>1595</v>
      </c>
      <c r="EKR87" s="206" t="s">
        <v>8</v>
      </c>
      <c r="EKS87" s="206" t="s">
        <v>1036</v>
      </c>
      <c r="EKT87" s="206" t="s">
        <v>1594</v>
      </c>
      <c r="EKU87" s="206" t="s">
        <v>1595</v>
      </c>
      <c r="EKV87" s="206" t="s">
        <v>8</v>
      </c>
      <c r="EKW87" s="206" t="s">
        <v>1036</v>
      </c>
      <c r="EKX87" s="206" t="s">
        <v>1594</v>
      </c>
      <c r="EKY87" s="206" t="s">
        <v>1595</v>
      </c>
      <c r="EKZ87" s="206" t="s">
        <v>8</v>
      </c>
      <c r="ELA87" s="206" t="s">
        <v>1036</v>
      </c>
      <c r="ELB87" s="206" t="s">
        <v>1594</v>
      </c>
      <c r="ELC87" s="206" t="s">
        <v>1595</v>
      </c>
      <c r="ELD87" s="206" t="s">
        <v>8</v>
      </c>
      <c r="ELE87" s="206" t="s">
        <v>1036</v>
      </c>
      <c r="ELF87" s="206" t="s">
        <v>1594</v>
      </c>
      <c r="ELG87" s="206" t="s">
        <v>1595</v>
      </c>
      <c r="ELH87" s="206" t="s">
        <v>8</v>
      </c>
      <c r="ELI87" s="206" t="s">
        <v>1036</v>
      </c>
      <c r="ELJ87" s="206" t="s">
        <v>1594</v>
      </c>
      <c r="ELK87" s="206" t="s">
        <v>1595</v>
      </c>
      <c r="ELL87" s="206" t="s">
        <v>8</v>
      </c>
      <c r="ELM87" s="206" t="s">
        <v>1036</v>
      </c>
      <c r="ELN87" s="206" t="s">
        <v>1594</v>
      </c>
      <c r="ELO87" s="206" t="s">
        <v>1595</v>
      </c>
      <c r="ELP87" s="206" t="s">
        <v>8</v>
      </c>
      <c r="ELQ87" s="206" t="s">
        <v>1036</v>
      </c>
      <c r="ELR87" s="206" t="s">
        <v>1594</v>
      </c>
      <c r="ELS87" s="206" t="s">
        <v>1595</v>
      </c>
      <c r="ELT87" s="206" t="s">
        <v>8</v>
      </c>
      <c r="ELU87" s="206" t="s">
        <v>1036</v>
      </c>
      <c r="ELV87" s="206" t="s">
        <v>1594</v>
      </c>
      <c r="ELW87" s="206" t="s">
        <v>1595</v>
      </c>
      <c r="ELX87" s="206" t="s">
        <v>8</v>
      </c>
      <c r="ELY87" s="206" t="s">
        <v>1036</v>
      </c>
      <c r="ELZ87" s="206" t="s">
        <v>1594</v>
      </c>
      <c r="EMA87" s="206" t="s">
        <v>1595</v>
      </c>
      <c r="EMB87" s="206" t="s">
        <v>8</v>
      </c>
      <c r="EMC87" s="206" t="s">
        <v>1036</v>
      </c>
      <c r="EMD87" s="206" t="s">
        <v>1594</v>
      </c>
      <c r="EME87" s="206" t="s">
        <v>1595</v>
      </c>
      <c r="EMF87" s="206" t="s">
        <v>8</v>
      </c>
      <c r="EMG87" s="206" t="s">
        <v>1036</v>
      </c>
      <c r="EMH87" s="206" t="s">
        <v>1594</v>
      </c>
      <c r="EMI87" s="206" t="s">
        <v>1595</v>
      </c>
      <c r="EMJ87" s="206" t="s">
        <v>8</v>
      </c>
      <c r="EMK87" s="206" t="s">
        <v>1036</v>
      </c>
      <c r="EML87" s="206" t="s">
        <v>1594</v>
      </c>
      <c r="EMM87" s="206" t="s">
        <v>1595</v>
      </c>
      <c r="EMN87" s="206" t="s">
        <v>8</v>
      </c>
      <c r="EMO87" s="206" t="s">
        <v>1036</v>
      </c>
      <c r="EMP87" s="206" t="s">
        <v>1594</v>
      </c>
      <c r="EMQ87" s="206" t="s">
        <v>1595</v>
      </c>
      <c r="EMR87" s="206" t="s">
        <v>8</v>
      </c>
      <c r="EMS87" s="206" t="s">
        <v>1036</v>
      </c>
      <c r="EMT87" s="206" t="s">
        <v>1594</v>
      </c>
      <c r="EMU87" s="206" t="s">
        <v>1595</v>
      </c>
      <c r="EMV87" s="206" t="s">
        <v>8</v>
      </c>
      <c r="EMW87" s="206" t="s">
        <v>1036</v>
      </c>
      <c r="EMX87" s="206" t="s">
        <v>1594</v>
      </c>
      <c r="EMY87" s="206" t="s">
        <v>1595</v>
      </c>
      <c r="EMZ87" s="206" t="s">
        <v>8</v>
      </c>
      <c r="ENA87" s="206" t="s">
        <v>1036</v>
      </c>
      <c r="ENB87" s="206" t="s">
        <v>1594</v>
      </c>
      <c r="ENC87" s="206" t="s">
        <v>1595</v>
      </c>
      <c r="END87" s="206" t="s">
        <v>8</v>
      </c>
      <c r="ENE87" s="206" t="s">
        <v>1036</v>
      </c>
      <c r="ENF87" s="206" t="s">
        <v>1594</v>
      </c>
      <c r="ENG87" s="206" t="s">
        <v>1595</v>
      </c>
      <c r="ENH87" s="206" t="s">
        <v>8</v>
      </c>
      <c r="ENI87" s="206" t="s">
        <v>1036</v>
      </c>
      <c r="ENJ87" s="206" t="s">
        <v>1594</v>
      </c>
      <c r="ENK87" s="206" t="s">
        <v>1595</v>
      </c>
      <c r="ENL87" s="206" t="s">
        <v>8</v>
      </c>
      <c r="ENM87" s="206" t="s">
        <v>1036</v>
      </c>
      <c r="ENN87" s="206" t="s">
        <v>1594</v>
      </c>
      <c r="ENO87" s="206" t="s">
        <v>1595</v>
      </c>
      <c r="ENP87" s="206" t="s">
        <v>8</v>
      </c>
      <c r="ENQ87" s="206" t="s">
        <v>1036</v>
      </c>
      <c r="ENR87" s="206" t="s">
        <v>1594</v>
      </c>
      <c r="ENS87" s="206" t="s">
        <v>1595</v>
      </c>
      <c r="ENT87" s="206" t="s">
        <v>8</v>
      </c>
      <c r="ENU87" s="206" t="s">
        <v>1036</v>
      </c>
      <c r="ENV87" s="206" t="s">
        <v>1594</v>
      </c>
      <c r="ENW87" s="206" t="s">
        <v>1595</v>
      </c>
      <c r="ENX87" s="206" t="s">
        <v>8</v>
      </c>
      <c r="ENY87" s="206" t="s">
        <v>1036</v>
      </c>
      <c r="ENZ87" s="206" t="s">
        <v>1594</v>
      </c>
      <c r="EOA87" s="206" t="s">
        <v>1595</v>
      </c>
      <c r="EOB87" s="206" t="s">
        <v>8</v>
      </c>
      <c r="EOC87" s="206" t="s">
        <v>1036</v>
      </c>
      <c r="EOD87" s="206" t="s">
        <v>1594</v>
      </c>
      <c r="EOE87" s="206" t="s">
        <v>1595</v>
      </c>
      <c r="EOF87" s="206" t="s">
        <v>8</v>
      </c>
      <c r="EOG87" s="206" t="s">
        <v>1036</v>
      </c>
      <c r="EOH87" s="206" t="s">
        <v>1594</v>
      </c>
      <c r="EOI87" s="206" t="s">
        <v>1595</v>
      </c>
      <c r="EOJ87" s="206" t="s">
        <v>8</v>
      </c>
      <c r="EOK87" s="206" t="s">
        <v>1036</v>
      </c>
      <c r="EOL87" s="206" t="s">
        <v>1594</v>
      </c>
      <c r="EOM87" s="206" t="s">
        <v>1595</v>
      </c>
      <c r="EON87" s="206" t="s">
        <v>8</v>
      </c>
      <c r="EOO87" s="206" t="s">
        <v>1036</v>
      </c>
      <c r="EOP87" s="206" t="s">
        <v>1594</v>
      </c>
      <c r="EOQ87" s="206" t="s">
        <v>1595</v>
      </c>
      <c r="EOR87" s="206" t="s">
        <v>8</v>
      </c>
      <c r="EOS87" s="206" t="s">
        <v>1036</v>
      </c>
      <c r="EOT87" s="206" t="s">
        <v>1594</v>
      </c>
      <c r="EOU87" s="206" t="s">
        <v>1595</v>
      </c>
      <c r="EOV87" s="206" t="s">
        <v>8</v>
      </c>
      <c r="EOW87" s="206" t="s">
        <v>1036</v>
      </c>
      <c r="EOX87" s="206" t="s">
        <v>1594</v>
      </c>
      <c r="EOY87" s="206" t="s">
        <v>1595</v>
      </c>
      <c r="EOZ87" s="206" t="s">
        <v>8</v>
      </c>
      <c r="EPA87" s="206" t="s">
        <v>1036</v>
      </c>
      <c r="EPB87" s="206" t="s">
        <v>1594</v>
      </c>
      <c r="EPC87" s="206" t="s">
        <v>1595</v>
      </c>
      <c r="EPD87" s="206" t="s">
        <v>8</v>
      </c>
      <c r="EPE87" s="206" t="s">
        <v>1036</v>
      </c>
      <c r="EPF87" s="206" t="s">
        <v>1594</v>
      </c>
      <c r="EPG87" s="206" t="s">
        <v>1595</v>
      </c>
      <c r="EPH87" s="206" t="s">
        <v>8</v>
      </c>
      <c r="EPI87" s="206" t="s">
        <v>1036</v>
      </c>
      <c r="EPJ87" s="206" t="s">
        <v>1594</v>
      </c>
      <c r="EPK87" s="206" t="s">
        <v>1595</v>
      </c>
      <c r="EPL87" s="206" t="s">
        <v>8</v>
      </c>
      <c r="EPM87" s="206" t="s">
        <v>1036</v>
      </c>
      <c r="EPN87" s="206" t="s">
        <v>1594</v>
      </c>
      <c r="EPO87" s="206" t="s">
        <v>1595</v>
      </c>
      <c r="EPP87" s="206" t="s">
        <v>8</v>
      </c>
      <c r="EPQ87" s="206" t="s">
        <v>1036</v>
      </c>
      <c r="EPR87" s="206" t="s">
        <v>1594</v>
      </c>
      <c r="EPS87" s="206" t="s">
        <v>1595</v>
      </c>
      <c r="EPT87" s="206" t="s">
        <v>8</v>
      </c>
      <c r="EPU87" s="206" t="s">
        <v>1036</v>
      </c>
      <c r="EPV87" s="206" t="s">
        <v>1594</v>
      </c>
      <c r="EPW87" s="206" t="s">
        <v>1595</v>
      </c>
      <c r="EPX87" s="206" t="s">
        <v>8</v>
      </c>
      <c r="EPY87" s="206" t="s">
        <v>1036</v>
      </c>
      <c r="EPZ87" s="206" t="s">
        <v>1594</v>
      </c>
      <c r="EQA87" s="206" t="s">
        <v>1595</v>
      </c>
      <c r="EQB87" s="206" t="s">
        <v>8</v>
      </c>
      <c r="EQC87" s="206" t="s">
        <v>1036</v>
      </c>
      <c r="EQD87" s="206" t="s">
        <v>1594</v>
      </c>
      <c r="EQE87" s="206" t="s">
        <v>1595</v>
      </c>
      <c r="EQF87" s="206" t="s">
        <v>8</v>
      </c>
      <c r="EQG87" s="206" t="s">
        <v>1036</v>
      </c>
      <c r="EQH87" s="206" t="s">
        <v>1594</v>
      </c>
      <c r="EQI87" s="206" t="s">
        <v>1595</v>
      </c>
      <c r="EQJ87" s="206" t="s">
        <v>8</v>
      </c>
      <c r="EQK87" s="206" t="s">
        <v>1036</v>
      </c>
      <c r="EQL87" s="206" t="s">
        <v>1594</v>
      </c>
      <c r="EQM87" s="206" t="s">
        <v>1595</v>
      </c>
      <c r="EQN87" s="206" t="s">
        <v>8</v>
      </c>
      <c r="EQO87" s="206" t="s">
        <v>1036</v>
      </c>
      <c r="EQP87" s="206" t="s">
        <v>1594</v>
      </c>
      <c r="EQQ87" s="206" t="s">
        <v>1595</v>
      </c>
      <c r="EQR87" s="206" t="s">
        <v>8</v>
      </c>
      <c r="EQS87" s="206" t="s">
        <v>1036</v>
      </c>
      <c r="EQT87" s="206" t="s">
        <v>1594</v>
      </c>
      <c r="EQU87" s="206" t="s">
        <v>1595</v>
      </c>
      <c r="EQV87" s="206" t="s">
        <v>8</v>
      </c>
      <c r="EQW87" s="206" t="s">
        <v>1036</v>
      </c>
      <c r="EQX87" s="206" t="s">
        <v>1594</v>
      </c>
      <c r="EQY87" s="206" t="s">
        <v>1595</v>
      </c>
      <c r="EQZ87" s="206" t="s">
        <v>8</v>
      </c>
      <c r="ERA87" s="206" t="s">
        <v>1036</v>
      </c>
      <c r="ERB87" s="206" t="s">
        <v>1594</v>
      </c>
      <c r="ERC87" s="206" t="s">
        <v>1595</v>
      </c>
      <c r="ERD87" s="206" t="s">
        <v>8</v>
      </c>
      <c r="ERE87" s="206" t="s">
        <v>1036</v>
      </c>
      <c r="ERF87" s="206" t="s">
        <v>1594</v>
      </c>
      <c r="ERG87" s="206" t="s">
        <v>1595</v>
      </c>
      <c r="ERH87" s="206" t="s">
        <v>8</v>
      </c>
      <c r="ERI87" s="206" t="s">
        <v>1036</v>
      </c>
      <c r="ERJ87" s="206" t="s">
        <v>1594</v>
      </c>
      <c r="ERK87" s="206" t="s">
        <v>1595</v>
      </c>
      <c r="ERL87" s="206" t="s">
        <v>8</v>
      </c>
      <c r="ERM87" s="206" t="s">
        <v>1036</v>
      </c>
      <c r="ERN87" s="206" t="s">
        <v>1594</v>
      </c>
      <c r="ERO87" s="206" t="s">
        <v>1595</v>
      </c>
      <c r="ERP87" s="206" t="s">
        <v>8</v>
      </c>
      <c r="ERQ87" s="206" t="s">
        <v>1036</v>
      </c>
      <c r="ERR87" s="206" t="s">
        <v>1594</v>
      </c>
      <c r="ERS87" s="206" t="s">
        <v>1595</v>
      </c>
      <c r="ERT87" s="206" t="s">
        <v>8</v>
      </c>
      <c r="ERU87" s="206" t="s">
        <v>1036</v>
      </c>
      <c r="ERV87" s="206" t="s">
        <v>1594</v>
      </c>
      <c r="ERW87" s="206" t="s">
        <v>1595</v>
      </c>
      <c r="ERX87" s="206" t="s">
        <v>8</v>
      </c>
      <c r="ERY87" s="206" t="s">
        <v>1036</v>
      </c>
      <c r="ERZ87" s="206" t="s">
        <v>1594</v>
      </c>
      <c r="ESA87" s="206" t="s">
        <v>1595</v>
      </c>
      <c r="ESB87" s="206" t="s">
        <v>8</v>
      </c>
      <c r="ESC87" s="206" t="s">
        <v>1036</v>
      </c>
      <c r="ESD87" s="206" t="s">
        <v>1594</v>
      </c>
      <c r="ESE87" s="206" t="s">
        <v>1595</v>
      </c>
      <c r="ESF87" s="206" t="s">
        <v>8</v>
      </c>
      <c r="ESG87" s="206" t="s">
        <v>1036</v>
      </c>
      <c r="ESH87" s="206" t="s">
        <v>1594</v>
      </c>
      <c r="ESI87" s="206" t="s">
        <v>1595</v>
      </c>
      <c r="ESJ87" s="206" t="s">
        <v>8</v>
      </c>
      <c r="ESK87" s="206" t="s">
        <v>1036</v>
      </c>
      <c r="ESL87" s="206" t="s">
        <v>1594</v>
      </c>
      <c r="ESM87" s="206" t="s">
        <v>1595</v>
      </c>
      <c r="ESN87" s="206" t="s">
        <v>8</v>
      </c>
      <c r="ESO87" s="206" t="s">
        <v>1036</v>
      </c>
      <c r="ESP87" s="206" t="s">
        <v>1594</v>
      </c>
      <c r="ESQ87" s="206" t="s">
        <v>1595</v>
      </c>
      <c r="ESR87" s="206" t="s">
        <v>8</v>
      </c>
      <c r="ESS87" s="206" t="s">
        <v>1036</v>
      </c>
      <c r="EST87" s="206" t="s">
        <v>1594</v>
      </c>
      <c r="ESU87" s="206" t="s">
        <v>1595</v>
      </c>
      <c r="ESV87" s="206" t="s">
        <v>8</v>
      </c>
      <c r="ESW87" s="206" t="s">
        <v>1036</v>
      </c>
      <c r="ESX87" s="206" t="s">
        <v>1594</v>
      </c>
      <c r="ESY87" s="206" t="s">
        <v>1595</v>
      </c>
      <c r="ESZ87" s="206" t="s">
        <v>8</v>
      </c>
      <c r="ETA87" s="206" t="s">
        <v>1036</v>
      </c>
      <c r="ETB87" s="206" t="s">
        <v>1594</v>
      </c>
      <c r="ETC87" s="206" t="s">
        <v>1595</v>
      </c>
      <c r="ETD87" s="206" t="s">
        <v>8</v>
      </c>
      <c r="ETE87" s="206" t="s">
        <v>1036</v>
      </c>
      <c r="ETF87" s="206" t="s">
        <v>1594</v>
      </c>
      <c r="ETG87" s="206" t="s">
        <v>1595</v>
      </c>
      <c r="ETH87" s="206" t="s">
        <v>8</v>
      </c>
      <c r="ETI87" s="206" t="s">
        <v>1036</v>
      </c>
      <c r="ETJ87" s="206" t="s">
        <v>1594</v>
      </c>
      <c r="ETK87" s="206" t="s">
        <v>1595</v>
      </c>
      <c r="ETL87" s="206" t="s">
        <v>8</v>
      </c>
      <c r="ETM87" s="206" t="s">
        <v>1036</v>
      </c>
      <c r="ETN87" s="206" t="s">
        <v>1594</v>
      </c>
      <c r="ETO87" s="206" t="s">
        <v>1595</v>
      </c>
      <c r="ETP87" s="206" t="s">
        <v>8</v>
      </c>
      <c r="ETQ87" s="206" t="s">
        <v>1036</v>
      </c>
      <c r="ETR87" s="206" t="s">
        <v>1594</v>
      </c>
      <c r="ETS87" s="206" t="s">
        <v>1595</v>
      </c>
      <c r="ETT87" s="206" t="s">
        <v>8</v>
      </c>
      <c r="ETU87" s="206" t="s">
        <v>1036</v>
      </c>
      <c r="ETV87" s="206" t="s">
        <v>1594</v>
      </c>
      <c r="ETW87" s="206" t="s">
        <v>1595</v>
      </c>
      <c r="ETX87" s="206" t="s">
        <v>8</v>
      </c>
      <c r="ETY87" s="206" t="s">
        <v>1036</v>
      </c>
      <c r="ETZ87" s="206" t="s">
        <v>1594</v>
      </c>
      <c r="EUA87" s="206" t="s">
        <v>1595</v>
      </c>
      <c r="EUB87" s="206" t="s">
        <v>8</v>
      </c>
      <c r="EUC87" s="206" t="s">
        <v>1036</v>
      </c>
      <c r="EUD87" s="206" t="s">
        <v>1594</v>
      </c>
      <c r="EUE87" s="206" t="s">
        <v>1595</v>
      </c>
      <c r="EUF87" s="206" t="s">
        <v>8</v>
      </c>
      <c r="EUG87" s="206" t="s">
        <v>1036</v>
      </c>
      <c r="EUH87" s="206" t="s">
        <v>1594</v>
      </c>
      <c r="EUI87" s="206" t="s">
        <v>1595</v>
      </c>
      <c r="EUJ87" s="206" t="s">
        <v>8</v>
      </c>
      <c r="EUK87" s="206" t="s">
        <v>1036</v>
      </c>
      <c r="EUL87" s="206" t="s">
        <v>1594</v>
      </c>
      <c r="EUM87" s="206" t="s">
        <v>1595</v>
      </c>
      <c r="EUN87" s="206" t="s">
        <v>8</v>
      </c>
      <c r="EUO87" s="206" t="s">
        <v>1036</v>
      </c>
      <c r="EUP87" s="206" t="s">
        <v>1594</v>
      </c>
      <c r="EUQ87" s="206" t="s">
        <v>1595</v>
      </c>
      <c r="EUR87" s="206" t="s">
        <v>8</v>
      </c>
      <c r="EUS87" s="206" t="s">
        <v>1036</v>
      </c>
      <c r="EUT87" s="206" t="s">
        <v>1594</v>
      </c>
      <c r="EUU87" s="206" t="s">
        <v>1595</v>
      </c>
      <c r="EUV87" s="206" t="s">
        <v>8</v>
      </c>
      <c r="EUW87" s="206" t="s">
        <v>1036</v>
      </c>
      <c r="EUX87" s="206" t="s">
        <v>1594</v>
      </c>
      <c r="EUY87" s="206" t="s">
        <v>1595</v>
      </c>
      <c r="EUZ87" s="206" t="s">
        <v>8</v>
      </c>
      <c r="EVA87" s="206" t="s">
        <v>1036</v>
      </c>
      <c r="EVB87" s="206" t="s">
        <v>1594</v>
      </c>
      <c r="EVC87" s="206" t="s">
        <v>1595</v>
      </c>
      <c r="EVD87" s="206" t="s">
        <v>8</v>
      </c>
      <c r="EVE87" s="206" t="s">
        <v>1036</v>
      </c>
      <c r="EVF87" s="206" t="s">
        <v>1594</v>
      </c>
      <c r="EVG87" s="206" t="s">
        <v>1595</v>
      </c>
      <c r="EVH87" s="206" t="s">
        <v>8</v>
      </c>
      <c r="EVI87" s="206" t="s">
        <v>1036</v>
      </c>
      <c r="EVJ87" s="206" t="s">
        <v>1594</v>
      </c>
      <c r="EVK87" s="206" t="s">
        <v>1595</v>
      </c>
      <c r="EVL87" s="206" t="s">
        <v>8</v>
      </c>
      <c r="EVM87" s="206" t="s">
        <v>1036</v>
      </c>
      <c r="EVN87" s="206" t="s">
        <v>1594</v>
      </c>
      <c r="EVO87" s="206" t="s">
        <v>1595</v>
      </c>
      <c r="EVP87" s="206" t="s">
        <v>8</v>
      </c>
      <c r="EVQ87" s="206" t="s">
        <v>1036</v>
      </c>
      <c r="EVR87" s="206" t="s">
        <v>1594</v>
      </c>
      <c r="EVS87" s="206" t="s">
        <v>1595</v>
      </c>
      <c r="EVT87" s="206" t="s">
        <v>8</v>
      </c>
      <c r="EVU87" s="206" t="s">
        <v>1036</v>
      </c>
      <c r="EVV87" s="206" t="s">
        <v>1594</v>
      </c>
      <c r="EVW87" s="206" t="s">
        <v>1595</v>
      </c>
      <c r="EVX87" s="206" t="s">
        <v>8</v>
      </c>
      <c r="EVY87" s="206" t="s">
        <v>1036</v>
      </c>
      <c r="EVZ87" s="206" t="s">
        <v>1594</v>
      </c>
      <c r="EWA87" s="206" t="s">
        <v>1595</v>
      </c>
      <c r="EWB87" s="206" t="s">
        <v>8</v>
      </c>
      <c r="EWC87" s="206" t="s">
        <v>1036</v>
      </c>
      <c r="EWD87" s="206" t="s">
        <v>1594</v>
      </c>
      <c r="EWE87" s="206" t="s">
        <v>1595</v>
      </c>
      <c r="EWF87" s="206" t="s">
        <v>8</v>
      </c>
      <c r="EWG87" s="206" t="s">
        <v>1036</v>
      </c>
      <c r="EWH87" s="206" t="s">
        <v>1594</v>
      </c>
      <c r="EWI87" s="206" t="s">
        <v>1595</v>
      </c>
      <c r="EWJ87" s="206" t="s">
        <v>8</v>
      </c>
      <c r="EWK87" s="206" t="s">
        <v>1036</v>
      </c>
      <c r="EWL87" s="206" t="s">
        <v>1594</v>
      </c>
      <c r="EWM87" s="206" t="s">
        <v>1595</v>
      </c>
      <c r="EWN87" s="206" t="s">
        <v>8</v>
      </c>
      <c r="EWO87" s="206" t="s">
        <v>1036</v>
      </c>
      <c r="EWP87" s="206" t="s">
        <v>1594</v>
      </c>
      <c r="EWQ87" s="206" t="s">
        <v>1595</v>
      </c>
      <c r="EWR87" s="206" t="s">
        <v>8</v>
      </c>
      <c r="EWS87" s="206" t="s">
        <v>1036</v>
      </c>
      <c r="EWT87" s="206" t="s">
        <v>1594</v>
      </c>
      <c r="EWU87" s="206" t="s">
        <v>1595</v>
      </c>
      <c r="EWV87" s="206" t="s">
        <v>8</v>
      </c>
      <c r="EWW87" s="206" t="s">
        <v>1036</v>
      </c>
      <c r="EWX87" s="206" t="s">
        <v>1594</v>
      </c>
      <c r="EWY87" s="206" t="s">
        <v>1595</v>
      </c>
      <c r="EWZ87" s="206" t="s">
        <v>8</v>
      </c>
      <c r="EXA87" s="206" t="s">
        <v>1036</v>
      </c>
      <c r="EXB87" s="206" t="s">
        <v>1594</v>
      </c>
      <c r="EXC87" s="206" t="s">
        <v>1595</v>
      </c>
      <c r="EXD87" s="206" t="s">
        <v>8</v>
      </c>
      <c r="EXE87" s="206" t="s">
        <v>1036</v>
      </c>
      <c r="EXF87" s="206" t="s">
        <v>1594</v>
      </c>
      <c r="EXG87" s="206" t="s">
        <v>1595</v>
      </c>
      <c r="EXH87" s="206" t="s">
        <v>8</v>
      </c>
      <c r="EXI87" s="206" t="s">
        <v>1036</v>
      </c>
      <c r="EXJ87" s="206" t="s">
        <v>1594</v>
      </c>
      <c r="EXK87" s="206" t="s">
        <v>1595</v>
      </c>
      <c r="EXL87" s="206" t="s">
        <v>8</v>
      </c>
      <c r="EXM87" s="206" t="s">
        <v>1036</v>
      </c>
      <c r="EXN87" s="206" t="s">
        <v>1594</v>
      </c>
      <c r="EXO87" s="206" t="s">
        <v>1595</v>
      </c>
      <c r="EXP87" s="206" t="s">
        <v>8</v>
      </c>
      <c r="EXQ87" s="206" t="s">
        <v>1036</v>
      </c>
      <c r="EXR87" s="206" t="s">
        <v>1594</v>
      </c>
      <c r="EXS87" s="206" t="s">
        <v>1595</v>
      </c>
      <c r="EXT87" s="206" t="s">
        <v>8</v>
      </c>
      <c r="EXU87" s="206" t="s">
        <v>1036</v>
      </c>
      <c r="EXV87" s="206" t="s">
        <v>1594</v>
      </c>
      <c r="EXW87" s="206" t="s">
        <v>1595</v>
      </c>
      <c r="EXX87" s="206" t="s">
        <v>8</v>
      </c>
      <c r="EXY87" s="206" t="s">
        <v>1036</v>
      </c>
      <c r="EXZ87" s="206" t="s">
        <v>1594</v>
      </c>
      <c r="EYA87" s="206" t="s">
        <v>1595</v>
      </c>
      <c r="EYB87" s="206" t="s">
        <v>8</v>
      </c>
      <c r="EYC87" s="206" t="s">
        <v>1036</v>
      </c>
      <c r="EYD87" s="206" t="s">
        <v>1594</v>
      </c>
      <c r="EYE87" s="206" t="s">
        <v>1595</v>
      </c>
      <c r="EYF87" s="206" t="s">
        <v>8</v>
      </c>
      <c r="EYG87" s="206" t="s">
        <v>1036</v>
      </c>
      <c r="EYH87" s="206" t="s">
        <v>1594</v>
      </c>
      <c r="EYI87" s="206" t="s">
        <v>1595</v>
      </c>
      <c r="EYJ87" s="206" t="s">
        <v>8</v>
      </c>
      <c r="EYK87" s="206" t="s">
        <v>1036</v>
      </c>
      <c r="EYL87" s="206" t="s">
        <v>1594</v>
      </c>
      <c r="EYM87" s="206" t="s">
        <v>1595</v>
      </c>
      <c r="EYN87" s="206" t="s">
        <v>8</v>
      </c>
      <c r="EYO87" s="206" t="s">
        <v>1036</v>
      </c>
      <c r="EYP87" s="206" t="s">
        <v>1594</v>
      </c>
      <c r="EYQ87" s="206" t="s">
        <v>1595</v>
      </c>
      <c r="EYR87" s="206" t="s">
        <v>8</v>
      </c>
      <c r="EYS87" s="206" t="s">
        <v>1036</v>
      </c>
      <c r="EYT87" s="206" t="s">
        <v>1594</v>
      </c>
      <c r="EYU87" s="206" t="s">
        <v>1595</v>
      </c>
      <c r="EYV87" s="206" t="s">
        <v>8</v>
      </c>
      <c r="EYW87" s="206" t="s">
        <v>1036</v>
      </c>
      <c r="EYX87" s="206" t="s">
        <v>1594</v>
      </c>
      <c r="EYY87" s="206" t="s">
        <v>1595</v>
      </c>
      <c r="EYZ87" s="206" t="s">
        <v>8</v>
      </c>
      <c r="EZA87" s="206" t="s">
        <v>1036</v>
      </c>
      <c r="EZB87" s="206" t="s">
        <v>1594</v>
      </c>
      <c r="EZC87" s="206" t="s">
        <v>1595</v>
      </c>
      <c r="EZD87" s="206" t="s">
        <v>8</v>
      </c>
      <c r="EZE87" s="206" t="s">
        <v>1036</v>
      </c>
      <c r="EZF87" s="206" t="s">
        <v>1594</v>
      </c>
      <c r="EZG87" s="206" t="s">
        <v>1595</v>
      </c>
      <c r="EZH87" s="206" t="s">
        <v>8</v>
      </c>
      <c r="EZI87" s="206" t="s">
        <v>1036</v>
      </c>
      <c r="EZJ87" s="206" t="s">
        <v>1594</v>
      </c>
      <c r="EZK87" s="206" t="s">
        <v>1595</v>
      </c>
      <c r="EZL87" s="206" t="s">
        <v>8</v>
      </c>
      <c r="EZM87" s="206" t="s">
        <v>1036</v>
      </c>
      <c r="EZN87" s="206" t="s">
        <v>1594</v>
      </c>
      <c r="EZO87" s="206" t="s">
        <v>1595</v>
      </c>
      <c r="EZP87" s="206" t="s">
        <v>8</v>
      </c>
      <c r="EZQ87" s="206" t="s">
        <v>1036</v>
      </c>
      <c r="EZR87" s="206" t="s">
        <v>1594</v>
      </c>
      <c r="EZS87" s="206" t="s">
        <v>1595</v>
      </c>
      <c r="EZT87" s="206" t="s">
        <v>8</v>
      </c>
      <c r="EZU87" s="206" t="s">
        <v>1036</v>
      </c>
      <c r="EZV87" s="206" t="s">
        <v>1594</v>
      </c>
      <c r="EZW87" s="206" t="s">
        <v>1595</v>
      </c>
      <c r="EZX87" s="206" t="s">
        <v>8</v>
      </c>
      <c r="EZY87" s="206" t="s">
        <v>1036</v>
      </c>
      <c r="EZZ87" s="206" t="s">
        <v>1594</v>
      </c>
      <c r="FAA87" s="206" t="s">
        <v>1595</v>
      </c>
      <c r="FAB87" s="206" t="s">
        <v>8</v>
      </c>
      <c r="FAC87" s="206" t="s">
        <v>1036</v>
      </c>
      <c r="FAD87" s="206" t="s">
        <v>1594</v>
      </c>
      <c r="FAE87" s="206" t="s">
        <v>1595</v>
      </c>
      <c r="FAF87" s="206" t="s">
        <v>8</v>
      </c>
      <c r="FAG87" s="206" t="s">
        <v>1036</v>
      </c>
      <c r="FAH87" s="206" t="s">
        <v>1594</v>
      </c>
      <c r="FAI87" s="206" t="s">
        <v>1595</v>
      </c>
      <c r="FAJ87" s="206" t="s">
        <v>8</v>
      </c>
      <c r="FAK87" s="206" t="s">
        <v>1036</v>
      </c>
      <c r="FAL87" s="206" t="s">
        <v>1594</v>
      </c>
      <c r="FAM87" s="206" t="s">
        <v>1595</v>
      </c>
      <c r="FAN87" s="206" t="s">
        <v>8</v>
      </c>
      <c r="FAO87" s="206" t="s">
        <v>1036</v>
      </c>
      <c r="FAP87" s="206" t="s">
        <v>1594</v>
      </c>
      <c r="FAQ87" s="206" t="s">
        <v>1595</v>
      </c>
      <c r="FAR87" s="206" t="s">
        <v>8</v>
      </c>
      <c r="FAS87" s="206" t="s">
        <v>1036</v>
      </c>
      <c r="FAT87" s="206" t="s">
        <v>1594</v>
      </c>
      <c r="FAU87" s="206" t="s">
        <v>1595</v>
      </c>
      <c r="FAV87" s="206" t="s">
        <v>8</v>
      </c>
      <c r="FAW87" s="206" t="s">
        <v>1036</v>
      </c>
      <c r="FAX87" s="206" t="s">
        <v>1594</v>
      </c>
      <c r="FAY87" s="206" t="s">
        <v>1595</v>
      </c>
      <c r="FAZ87" s="206" t="s">
        <v>8</v>
      </c>
      <c r="FBA87" s="206" t="s">
        <v>1036</v>
      </c>
      <c r="FBB87" s="206" t="s">
        <v>1594</v>
      </c>
      <c r="FBC87" s="206" t="s">
        <v>1595</v>
      </c>
      <c r="FBD87" s="206" t="s">
        <v>8</v>
      </c>
      <c r="FBE87" s="206" t="s">
        <v>1036</v>
      </c>
      <c r="FBF87" s="206" t="s">
        <v>1594</v>
      </c>
      <c r="FBG87" s="206" t="s">
        <v>1595</v>
      </c>
      <c r="FBH87" s="206" t="s">
        <v>8</v>
      </c>
      <c r="FBI87" s="206" t="s">
        <v>1036</v>
      </c>
      <c r="FBJ87" s="206" t="s">
        <v>1594</v>
      </c>
      <c r="FBK87" s="206" t="s">
        <v>1595</v>
      </c>
      <c r="FBL87" s="206" t="s">
        <v>8</v>
      </c>
      <c r="FBM87" s="206" t="s">
        <v>1036</v>
      </c>
      <c r="FBN87" s="206" t="s">
        <v>1594</v>
      </c>
      <c r="FBO87" s="206" t="s">
        <v>1595</v>
      </c>
      <c r="FBP87" s="206" t="s">
        <v>8</v>
      </c>
      <c r="FBQ87" s="206" t="s">
        <v>1036</v>
      </c>
      <c r="FBR87" s="206" t="s">
        <v>1594</v>
      </c>
      <c r="FBS87" s="206" t="s">
        <v>1595</v>
      </c>
      <c r="FBT87" s="206" t="s">
        <v>8</v>
      </c>
      <c r="FBU87" s="206" t="s">
        <v>1036</v>
      </c>
      <c r="FBV87" s="206" t="s">
        <v>1594</v>
      </c>
      <c r="FBW87" s="206" t="s">
        <v>1595</v>
      </c>
      <c r="FBX87" s="206" t="s">
        <v>8</v>
      </c>
      <c r="FBY87" s="206" t="s">
        <v>1036</v>
      </c>
      <c r="FBZ87" s="206" t="s">
        <v>1594</v>
      </c>
      <c r="FCA87" s="206" t="s">
        <v>1595</v>
      </c>
      <c r="FCB87" s="206" t="s">
        <v>8</v>
      </c>
      <c r="FCC87" s="206" t="s">
        <v>1036</v>
      </c>
      <c r="FCD87" s="206" t="s">
        <v>1594</v>
      </c>
      <c r="FCE87" s="206" t="s">
        <v>1595</v>
      </c>
      <c r="FCF87" s="206" t="s">
        <v>8</v>
      </c>
      <c r="FCG87" s="206" t="s">
        <v>1036</v>
      </c>
      <c r="FCH87" s="206" t="s">
        <v>1594</v>
      </c>
      <c r="FCI87" s="206" t="s">
        <v>1595</v>
      </c>
      <c r="FCJ87" s="206" t="s">
        <v>8</v>
      </c>
      <c r="FCK87" s="206" t="s">
        <v>1036</v>
      </c>
      <c r="FCL87" s="206" t="s">
        <v>1594</v>
      </c>
      <c r="FCM87" s="206" t="s">
        <v>1595</v>
      </c>
      <c r="FCN87" s="206" t="s">
        <v>8</v>
      </c>
      <c r="FCO87" s="206" t="s">
        <v>1036</v>
      </c>
      <c r="FCP87" s="206" t="s">
        <v>1594</v>
      </c>
      <c r="FCQ87" s="206" t="s">
        <v>1595</v>
      </c>
      <c r="FCR87" s="206" t="s">
        <v>8</v>
      </c>
      <c r="FCS87" s="206" t="s">
        <v>1036</v>
      </c>
      <c r="FCT87" s="206" t="s">
        <v>1594</v>
      </c>
      <c r="FCU87" s="206" t="s">
        <v>1595</v>
      </c>
      <c r="FCV87" s="206" t="s">
        <v>8</v>
      </c>
      <c r="FCW87" s="206" t="s">
        <v>1036</v>
      </c>
      <c r="FCX87" s="206" t="s">
        <v>1594</v>
      </c>
      <c r="FCY87" s="206" t="s">
        <v>1595</v>
      </c>
      <c r="FCZ87" s="206" t="s">
        <v>8</v>
      </c>
      <c r="FDA87" s="206" t="s">
        <v>1036</v>
      </c>
      <c r="FDB87" s="206" t="s">
        <v>1594</v>
      </c>
      <c r="FDC87" s="206" t="s">
        <v>1595</v>
      </c>
      <c r="FDD87" s="206" t="s">
        <v>8</v>
      </c>
      <c r="FDE87" s="206" t="s">
        <v>1036</v>
      </c>
      <c r="FDF87" s="206" t="s">
        <v>1594</v>
      </c>
      <c r="FDG87" s="206" t="s">
        <v>1595</v>
      </c>
      <c r="FDH87" s="206" t="s">
        <v>8</v>
      </c>
      <c r="FDI87" s="206" t="s">
        <v>1036</v>
      </c>
      <c r="FDJ87" s="206" t="s">
        <v>1594</v>
      </c>
      <c r="FDK87" s="206" t="s">
        <v>1595</v>
      </c>
      <c r="FDL87" s="206" t="s">
        <v>8</v>
      </c>
      <c r="FDM87" s="206" t="s">
        <v>1036</v>
      </c>
      <c r="FDN87" s="206" t="s">
        <v>1594</v>
      </c>
      <c r="FDO87" s="206" t="s">
        <v>1595</v>
      </c>
      <c r="FDP87" s="206" t="s">
        <v>8</v>
      </c>
      <c r="FDQ87" s="206" t="s">
        <v>1036</v>
      </c>
      <c r="FDR87" s="206" t="s">
        <v>1594</v>
      </c>
      <c r="FDS87" s="206" t="s">
        <v>1595</v>
      </c>
      <c r="FDT87" s="206" t="s">
        <v>8</v>
      </c>
      <c r="FDU87" s="206" t="s">
        <v>1036</v>
      </c>
      <c r="FDV87" s="206" t="s">
        <v>1594</v>
      </c>
      <c r="FDW87" s="206" t="s">
        <v>1595</v>
      </c>
      <c r="FDX87" s="206" t="s">
        <v>8</v>
      </c>
      <c r="FDY87" s="206" t="s">
        <v>1036</v>
      </c>
      <c r="FDZ87" s="206" t="s">
        <v>1594</v>
      </c>
      <c r="FEA87" s="206" t="s">
        <v>1595</v>
      </c>
      <c r="FEB87" s="206" t="s">
        <v>8</v>
      </c>
      <c r="FEC87" s="206" t="s">
        <v>1036</v>
      </c>
      <c r="FED87" s="206" t="s">
        <v>1594</v>
      </c>
      <c r="FEE87" s="206" t="s">
        <v>1595</v>
      </c>
      <c r="FEF87" s="206" t="s">
        <v>8</v>
      </c>
      <c r="FEG87" s="206" t="s">
        <v>1036</v>
      </c>
      <c r="FEH87" s="206" t="s">
        <v>1594</v>
      </c>
      <c r="FEI87" s="206" t="s">
        <v>1595</v>
      </c>
      <c r="FEJ87" s="206" t="s">
        <v>8</v>
      </c>
      <c r="FEK87" s="206" t="s">
        <v>1036</v>
      </c>
      <c r="FEL87" s="206" t="s">
        <v>1594</v>
      </c>
      <c r="FEM87" s="206" t="s">
        <v>1595</v>
      </c>
      <c r="FEN87" s="206" t="s">
        <v>8</v>
      </c>
      <c r="FEO87" s="206" t="s">
        <v>1036</v>
      </c>
      <c r="FEP87" s="206" t="s">
        <v>1594</v>
      </c>
      <c r="FEQ87" s="206" t="s">
        <v>1595</v>
      </c>
      <c r="FER87" s="206" t="s">
        <v>8</v>
      </c>
      <c r="FES87" s="206" t="s">
        <v>1036</v>
      </c>
      <c r="FET87" s="206" t="s">
        <v>1594</v>
      </c>
      <c r="FEU87" s="206" t="s">
        <v>1595</v>
      </c>
      <c r="FEV87" s="206" t="s">
        <v>8</v>
      </c>
      <c r="FEW87" s="206" t="s">
        <v>1036</v>
      </c>
      <c r="FEX87" s="206" t="s">
        <v>1594</v>
      </c>
      <c r="FEY87" s="206" t="s">
        <v>1595</v>
      </c>
      <c r="FEZ87" s="206" t="s">
        <v>8</v>
      </c>
      <c r="FFA87" s="206" t="s">
        <v>1036</v>
      </c>
      <c r="FFB87" s="206" t="s">
        <v>1594</v>
      </c>
      <c r="FFC87" s="206" t="s">
        <v>1595</v>
      </c>
      <c r="FFD87" s="206" t="s">
        <v>8</v>
      </c>
      <c r="FFE87" s="206" t="s">
        <v>1036</v>
      </c>
      <c r="FFF87" s="206" t="s">
        <v>1594</v>
      </c>
      <c r="FFG87" s="206" t="s">
        <v>1595</v>
      </c>
      <c r="FFH87" s="206" t="s">
        <v>8</v>
      </c>
      <c r="FFI87" s="206" t="s">
        <v>1036</v>
      </c>
      <c r="FFJ87" s="206" t="s">
        <v>1594</v>
      </c>
      <c r="FFK87" s="206" t="s">
        <v>1595</v>
      </c>
      <c r="FFL87" s="206" t="s">
        <v>8</v>
      </c>
      <c r="FFM87" s="206" t="s">
        <v>1036</v>
      </c>
      <c r="FFN87" s="206" t="s">
        <v>1594</v>
      </c>
      <c r="FFO87" s="206" t="s">
        <v>1595</v>
      </c>
      <c r="FFP87" s="206" t="s">
        <v>8</v>
      </c>
      <c r="FFQ87" s="206" t="s">
        <v>1036</v>
      </c>
      <c r="FFR87" s="206" t="s">
        <v>1594</v>
      </c>
      <c r="FFS87" s="206" t="s">
        <v>1595</v>
      </c>
      <c r="FFT87" s="206" t="s">
        <v>8</v>
      </c>
      <c r="FFU87" s="206" t="s">
        <v>1036</v>
      </c>
      <c r="FFV87" s="206" t="s">
        <v>1594</v>
      </c>
      <c r="FFW87" s="206" t="s">
        <v>1595</v>
      </c>
      <c r="FFX87" s="206" t="s">
        <v>8</v>
      </c>
      <c r="FFY87" s="206" t="s">
        <v>1036</v>
      </c>
      <c r="FFZ87" s="206" t="s">
        <v>1594</v>
      </c>
      <c r="FGA87" s="206" t="s">
        <v>1595</v>
      </c>
      <c r="FGB87" s="206" t="s">
        <v>8</v>
      </c>
      <c r="FGC87" s="206" t="s">
        <v>1036</v>
      </c>
      <c r="FGD87" s="206" t="s">
        <v>1594</v>
      </c>
      <c r="FGE87" s="206" t="s">
        <v>1595</v>
      </c>
      <c r="FGF87" s="206" t="s">
        <v>8</v>
      </c>
      <c r="FGG87" s="206" t="s">
        <v>1036</v>
      </c>
      <c r="FGH87" s="206" t="s">
        <v>1594</v>
      </c>
      <c r="FGI87" s="206" t="s">
        <v>1595</v>
      </c>
      <c r="FGJ87" s="206" t="s">
        <v>8</v>
      </c>
      <c r="FGK87" s="206" t="s">
        <v>1036</v>
      </c>
      <c r="FGL87" s="206" t="s">
        <v>1594</v>
      </c>
      <c r="FGM87" s="206" t="s">
        <v>1595</v>
      </c>
      <c r="FGN87" s="206" t="s">
        <v>8</v>
      </c>
      <c r="FGO87" s="206" t="s">
        <v>1036</v>
      </c>
      <c r="FGP87" s="206" t="s">
        <v>1594</v>
      </c>
      <c r="FGQ87" s="206" t="s">
        <v>1595</v>
      </c>
      <c r="FGR87" s="206" t="s">
        <v>8</v>
      </c>
      <c r="FGS87" s="206" t="s">
        <v>1036</v>
      </c>
      <c r="FGT87" s="206" t="s">
        <v>1594</v>
      </c>
      <c r="FGU87" s="206" t="s">
        <v>1595</v>
      </c>
      <c r="FGV87" s="206" t="s">
        <v>8</v>
      </c>
      <c r="FGW87" s="206" t="s">
        <v>1036</v>
      </c>
      <c r="FGX87" s="206" t="s">
        <v>1594</v>
      </c>
      <c r="FGY87" s="206" t="s">
        <v>1595</v>
      </c>
      <c r="FGZ87" s="206" t="s">
        <v>8</v>
      </c>
      <c r="FHA87" s="206" t="s">
        <v>1036</v>
      </c>
      <c r="FHB87" s="206" t="s">
        <v>1594</v>
      </c>
      <c r="FHC87" s="206" t="s">
        <v>1595</v>
      </c>
      <c r="FHD87" s="206" t="s">
        <v>8</v>
      </c>
      <c r="FHE87" s="206" t="s">
        <v>1036</v>
      </c>
      <c r="FHF87" s="206" t="s">
        <v>1594</v>
      </c>
      <c r="FHG87" s="206" t="s">
        <v>1595</v>
      </c>
      <c r="FHH87" s="206" t="s">
        <v>8</v>
      </c>
      <c r="FHI87" s="206" t="s">
        <v>1036</v>
      </c>
      <c r="FHJ87" s="206" t="s">
        <v>1594</v>
      </c>
      <c r="FHK87" s="206" t="s">
        <v>1595</v>
      </c>
      <c r="FHL87" s="206" t="s">
        <v>8</v>
      </c>
      <c r="FHM87" s="206" t="s">
        <v>1036</v>
      </c>
      <c r="FHN87" s="206" t="s">
        <v>1594</v>
      </c>
      <c r="FHO87" s="206" t="s">
        <v>1595</v>
      </c>
      <c r="FHP87" s="206" t="s">
        <v>8</v>
      </c>
      <c r="FHQ87" s="206" t="s">
        <v>1036</v>
      </c>
      <c r="FHR87" s="206" t="s">
        <v>1594</v>
      </c>
      <c r="FHS87" s="206" t="s">
        <v>1595</v>
      </c>
      <c r="FHT87" s="206" t="s">
        <v>8</v>
      </c>
      <c r="FHU87" s="206" t="s">
        <v>1036</v>
      </c>
      <c r="FHV87" s="206" t="s">
        <v>1594</v>
      </c>
      <c r="FHW87" s="206" t="s">
        <v>1595</v>
      </c>
      <c r="FHX87" s="206" t="s">
        <v>8</v>
      </c>
      <c r="FHY87" s="206" t="s">
        <v>1036</v>
      </c>
      <c r="FHZ87" s="206" t="s">
        <v>1594</v>
      </c>
      <c r="FIA87" s="206" t="s">
        <v>1595</v>
      </c>
      <c r="FIB87" s="206" t="s">
        <v>8</v>
      </c>
      <c r="FIC87" s="206" t="s">
        <v>1036</v>
      </c>
      <c r="FID87" s="206" t="s">
        <v>1594</v>
      </c>
      <c r="FIE87" s="206" t="s">
        <v>1595</v>
      </c>
      <c r="FIF87" s="206" t="s">
        <v>8</v>
      </c>
      <c r="FIG87" s="206" t="s">
        <v>1036</v>
      </c>
      <c r="FIH87" s="206" t="s">
        <v>1594</v>
      </c>
      <c r="FII87" s="206" t="s">
        <v>1595</v>
      </c>
      <c r="FIJ87" s="206" t="s">
        <v>8</v>
      </c>
      <c r="FIK87" s="206" t="s">
        <v>1036</v>
      </c>
      <c r="FIL87" s="206" t="s">
        <v>1594</v>
      </c>
      <c r="FIM87" s="206" t="s">
        <v>1595</v>
      </c>
      <c r="FIN87" s="206" t="s">
        <v>8</v>
      </c>
      <c r="FIO87" s="206" t="s">
        <v>1036</v>
      </c>
      <c r="FIP87" s="206" t="s">
        <v>1594</v>
      </c>
      <c r="FIQ87" s="206" t="s">
        <v>1595</v>
      </c>
      <c r="FIR87" s="206" t="s">
        <v>8</v>
      </c>
      <c r="FIS87" s="206" t="s">
        <v>1036</v>
      </c>
      <c r="FIT87" s="206" t="s">
        <v>1594</v>
      </c>
      <c r="FIU87" s="206" t="s">
        <v>1595</v>
      </c>
      <c r="FIV87" s="206" t="s">
        <v>8</v>
      </c>
      <c r="FIW87" s="206" t="s">
        <v>1036</v>
      </c>
      <c r="FIX87" s="206" t="s">
        <v>1594</v>
      </c>
      <c r="FIY87" s="206" t="s">
        <v>1595</v>
      </c>
      <c r="FIZ87" s="206" t="s">
        <v>8</v>
      </c>
      <c r="FJA87" s="206" t="s">
        <v>1036</v>
      </c>
      <c r="FJB87" s="206" t="s">
        <v>1594</v>
      </c>
      <c r="FJC87" s="206" t="s">
        <v>1595</v>
      </c>
      <c r="FJD87" s="206" t="s">
        <v>8</v>
      </c>
      <c r="FJE87" s="206" t="s">
        <v>1036</v>
      </c>
      <c r="FJF87" s="206" t="s">
        <v>1594</v>
      </c>
      <c r="FJG87" s="206" t="s">
        <v>1595</v>
      </c>
      <c r="FJH87" s="206" t="s">
        <v>8</v>
      </c>
      <c r="FJI87" s="206" t="s">
        <v>1036</v>
      </c>
      <c r="FJJ87" s="206" t="s">
        <v>1594</v>
      </c>
      <c r="FJK87" s="206" t="s">
        <v>1595</v>
      </c>
      <c r="FJL87" s="206" t="s">
        <v>8</v>
      </c>
      <c r="FJM87" s="206" t="s">
        <v>1036</v>
      </c>
      <c r="FJN87" s="206" t="s">
        <v>1594</v>
      </c>
      <c r="FJO87" s="206" t="s">
        <v>1595</v>
      </c>
      <c r="FJP87" s="206" t="s">
        <v>8</v>
      </c>
      <c r="FJQ87" s="206" t="s">
        <v>1036</v>
      </c>
      <c r="FJR87" s="206" t="s">
        <v>1594</v>
      </c>
      <c r="FJS87" s="206" t="s">
        <v>1595</v>
      </c>
      <c r="FJT87" s="206" t="s">
        <v>8</v>
      </c>
      <c r="FJU87" s="206" t="s">
        <v>1036</v>
      </c>
      <c r="FJV87" s="206" t="s">
        <v>1594</v>
      </c>
      <c r="FJW87" s="206" t="s">
        <v>1595</v>
      </c>
      <c r="FJX87" s="206" t="s">
        <v>8</v>
      </c>
      <c r="FJY87" s="206" t="s">
        <v>1036</v>
      </c>
      <c r="FJZ87" s="206" t="s">
        <v>1594</v>
      </c>
      <c r="FKA87" s="206" t="s">
        <v>1595</v>
      </c>
      <c r="FKB87" s="206" t="s">
        <v>8</v>
      </c>
      <c r="FKC87" s="206" t="s">
        <v>1036</v>
      </c>
      <c r="FKD87" s="206" t="s">
        <v>1594</v>
      </c>
      <c r="FKE87" s="206" t="s">
        <v>1595</v>
      </c>
      <c r="FKF87" s="206" t="s">
        <v>8</v>
      </c>
      <c r="FKG87" s="206" t="s">
        <v>1036</v>
      </c>
      <c r="FKH87" s="206" t="s">
        <v>1594</v>
      </c>
      <c r="FKI87" s="206" t="s">
        <v>1595</v>
      </c>
      <c r="FKJ87" s="206" t="s">
        <v>8</v>
      </c>
      <c r="FKK87" s="206" t="s">
        <v>1036</v>
      </c>
      <c r="FKL87" s="206" t="s">
        <v>1594</v>
      </c>
      <c r="FKM87" s="206" t="s">
        <v>1595</v>
      </c>
      <c r="FKN87" s="206" t="s">
        <v>8</v>
      </c>
      <c r="FKO87" s="206" t="s">
        <v>1036</v>
      </c>
      <c r="FKP87" s="206" t="s">
        <v>1594</v>
      </c>
      <c r="FKQ87" s="206" t="s">
        <v>1595</v>
      </c>
      <c r="FKR87" s="206" t="s">
        <v>8</v>
      </c>
      <c r="FKS87" s="206" t="s">
        <v>1036</v>
      </c>
      <c r="FKT87" s="206" t="s">
        <v>1594</v>
      </c>
      <c r="FKU87" s="206" t="s">
        <v>1595</v>
      </c>
      <c r="FKV87" s="206" t="s">
        <v>8</v>
      </c>
      <c r="FKW87" s="206" t="s">
        <v>1036</v>
      </c>
      <c r="FKX87" s="206" t="s">
        <v>1594</v>
      </c>
      <c r="FKY87" s="206" t="s">
        <v>1595</v>
      </c>
      <c r="FKZ87" s="206" t="s">
        <v>8</v>
      </c>
      <c r="FLA87" s="206" t="s">
        <v>1036</v>
      </c>
      <c r="FLB87" s="206" t="s">
        <v>1594</v>
      </c>
      <c r="FLC87" s="206" t="s">
        <v>1595</v>
      </c>
      <c r="FLD87" s="206" t="s">
        <v>8</v>
      </c>
      <c r="FLE87" s="206" t="s">
        <v>1036</v>
      </c>
      <c r="FLF87" s="206" t="s">
        <v>1594</v>
      </c>
      <c r="FLG87" s="206" t="s">
        <v>1595</v>
      </c>
      <c r="FLH87" s="206" t="s">
        <v>8</v>
      </c>
      <c r="FLI87" s="206" t="s">
        <v>1036</v>
      </c>
      <c r="FLJ87" s="206" t="s">
        <v>1594</v>
      </c>
      <c r="FLK87" s="206" t="s">
        <v>1595</v>
      </c>
      <c r="FLL87" s="206" t="s">
        <v>8</v>
      </c>
      <c r="FLM87" s="206" t="s">
        <v>1036</v>
      </c>
      <c r="FLN87" s="206" t="s">
        <v>1594</v>
      </c>
      <c r="FLO87" s="206" t="s">
        <v>1595</v>
      </c>
      <c r="FLP87" s="206" t="s">
        <v>8</v>
      </c>
      <c r="FLQ87" s="206" t="s">
        <v>1036</v>
      </c>
      <c r="FLR87" s="206" t="s">
        <v>1594</v>
      </c>
      <c r="FLS87" s="206" t="s">
        <v>1595</v>
      </c>
      <c r="FLT87" s="206" t="s">
        <v>8</v>
      </c>
      <c r="FLU87" s="206" t="s">
        <v>1036</v>
      </c>
      <c r="FLV87" s="206" t="s">
        <v>1594</v>
      </c>
      <c r="FLW87" s="206" t="s">
        <v>1595</v>
      </c>
      <c r="FLX87" s="206" t="s">
        <v>8</v>
      </c>
      <c r="FLY87" s="206" t="s">
        <v>1036</v>
      </c>
      <c r="FLZ87" s="206" t="s">
        <v>1594</v>
      </c>
      <c r="FMA87" s="206" t="s">
        <v>1595</v>
      </c>
      <c r="FMB87" s="206" t="s">
        <v>8</v>
      </c>
      <c r="FMC87" s="206" t="s">
        <v>1036</v>
      </c>
      <c r="FMD87" s="206" t="s">
        <v>1594</v>
      </c>
      <c r="FME87" s="206" t="s">
        <v>1595</v>
      </c>
      <c r="FMF87" s="206" t="s">
        <v>8</v>
      </c>
      <c r="FMG87" s="206" t="s">
        <v>1036</v>
      </c>
      <c r="FMH87" s="206" t="s">
        <v>1594</v>
      </c>
      <c r="FMI87" s="206" t="s">
        <v>1595</v>
      </c>
      <c r="FMJ87" s="206" t="s">
        <v>8</v>
      </c>
      <c r="FMK87" s="206" t="s">
        <v>1036</v>
      </c>
      <c r="FML87" s="206" t="s">
        <v>1594</v>
      </c>
      <c r="FMM87" s="206" t="s">
        <v>1595</v>
      </c>
      <c r="FMN87" s="206" t="s">
        <v>8</v>
      </c>
      <c r="FMO87" s="206" t="s">
        <v>1036</v>
      </c>
      <c r="FMP87" s="206" t="s">
        <v>1594</v>
      </c>
      <c r="FMQ87" s="206" t="s">
        <v>1595</v>
      </c>
      <c r="FMR87" s="206" t="s">
        <v>8</v>
      </c>
      <c r="FMS87" s="206" t="s">
        <v>1036</v>
      </c>
      <c r="FMT87" s="206" t="s">
        <v>1594</v>
      </c>
      <c r="FMU87" s="206" t="s">
        <v>1595</v>
      </c>
      <c r="FMV87" s="206" t="s">
        <v>8</v>
      </c>
      <c r="FMW87" s="206" t="s">
        <v>1036</v>
      </c>
      <c r="FMX87" s="206" t="s">
        <v>1594</v>
      </c>
      <c r="FMY87" s="206" t="s">
        <v>1595</v>
      </c>
      <c r="FMZ87" s="206" t="s">
        <v>8</v>
      </c>
      <c r="FNA87" s="206" t="s">
        <v>1036</v>
      </c>
      <c r="FNB87" s="206" t="s">
        <v>1594</v>
      </c>
      <c r="FNC87" s="206" t="s">
        <v>1595</v>
      </c>
      <c r="FND87" s="206" t="s">
        <v>8</v>
      </c>
      <c r="FNE87" s="206" t="s">
        <v>1036</v>
      </c>
      <c r="FNF87" s="206" t="s">
        <v>1594</v>
      </c>
      <c r="FNG87" s="206" t="s">
        <v>1595</v>
      </c>
      <c r="FNH87" s="206" t="s">
        <v>8</v>
      </c>
      <c r="FNI87" s="206" t="s">
        <v>1036</v>
      </c>
      <c r="FNJ87" s="206" t="s">
        <v>1594</v>
      </c>
      <c r="FNK87" s="206" t="s">
        <v>1595</v>
      </c>
      <c r="FNL87" s="206" t="s">
        <v>8</v>
      </c>
      <c r="FNM87" s="206" t="s">
        <v>1036</v>
      </c>
      <c r="FNN87" s="206" t="s">
        <v>1594</v>
      </c>
      <c r="FNO87" s="206" t="s">
        <v>1595</v>
      </c>
      <c r="FNP87" s="206" t="s">
        <v>8</v>
      </c>
      <c r="FNQ87" s="206" t="s">
        <v>1036</v>
      </c>
      <c r="FNR87" s="206" t="s">
        <v>1594</v>
      </c>
      <c r="FNS87" s="206" t="s">
        <v>1595</v>
      </c>
      <c r="FNT87" s="206" t="s">
        <v>8</v>
      </c>
      <c r="FNU87" s="206" t="s">
        <v>1036</v>
      </c>
      <c r="FNV87" s="206" t="s">
        <v>1594</v>
      </c>
      <c r="FNW87" s="206" t="s">
        <v>1595</v>
      </c>
      <c r="FNX87" s="206" t="s">
        <v>8</v>
      </c>
      <c r="FNY87" s="206" t="s">
        <v>1036</v>
      </c>
      <c r="FNZ87" s="206" t="s">
        <v>1594</v>
      </c>
      <c r="FOA87" s="206" t="s">
        <v>1595</v>
      </c>
      <c r="FOB87" s="206" t="s">
        <v>8</v>
      </c>
      <c r="FOC87" s="206" t="s">
        <v>1036</v>
      </c>
      <c r="FOD87" s="206" t="s">
        <v>1594</v>
      </c>
      <c r="FOE87" s="206" t="s">
        <v>1595</v>
      </c>
      <c r="FOF87" s="206" t="s">
        <v>8</v>
      </c>
      <c r="FOG87" s="206" t="s">
        <v>1036</v>
      </c>
      <c r="FOH87" s="206" t="s">
        <v>1594</v>
      </c>
      <c r="FOI87" s="206" t="s">
        <v>1595</v>
      </c>
      <c r="FOJ87" s="206" t="s">
        <v>8</v>
      </c>
      <c r="FOK87" s="206" t="s">
        <v>1036</v>
      </c>
      <c r="FOL87" s="206" t="s">
        <v>1594</v>
      </c>
      <c r="FOM87" s="206" t="s">
        <v>1595</v>
      </c>
      <c r="FON87" s="206" t="s">
        <v>8</v>
      </c>
      <c r="FOO87" s="206" t="s">
        <v>1036</v>
      </c>
      <c r="FOP87" s="206" t="s">
        <v>1594</v>
      </c>
      <c r="FOQ87" s="206" t="s">
        <v>1595</v>
      </c>
      <c r="FOR87" s="206" t="s">
        <v>8</v>
      </c>
      <c r="FOS87" s="206" t="s">
        <v>1036</v>
      </c>
      <c r="FOT87" s="206" t="s">
        <v>1594</v>
      </c>
      <c r="FOU87" s="206" t="s">
        <v>1595</v>
      </c>
      <c r="FOV87" s="206" t="s">
        <v>8</v>
      </c>
      <c r="FOW87" s="206" t="s">
        <v>1036</v>
      </c>
      <c r="FOX87" s="206" t="s">
        <v>1594</v>
      </c>
      <c r="FOY87" s="206" t="s">
        <v>1595</v>
      </c>
      <c r="FOZ87" s="206" t="s">
        <v>8</v>
      </c>
      <c r="FPA87" s="206" t="s">
        <v>1036</v>
      </c>
      <c r="FPB87" s="206" t="s">
        <v>1594</v>
      </c>
      <c r="FPC87" s="206" t="s">
        <v>1595</v>
      </c>
      <c r="FPD87" s="206" t="s">
        <v>8</v>
      </c>
      <c r="FPE87" s="206" t="s">
        <v>1036</v>
      </c>
      <c r="FPF87" s="206" t="s">
        <v>1594</v>
      </c>
      <c r="FPG87" s="206" t="s">
        <v>1595</v>
      </c>
      <c r="FPH87" s="206" t="s">
        <v>8</v>
      </c>
      <c r="FPI87" s="206" t="s">
        <v>1036</v>
      </c>
      <c r="FPJ87" s="206" t="s">
        <v>1594</v>
      </c>
      <c r="FPK87" s="206" t="s">
        <v>1595</v>
      </c>
      <c r="FPL87" s="206" t="s">
        <v>8</v>
      </c>
      <c r="FPM87" s="206" t="s">
        <v>1036</v>
      </c>
      <c r="FPN87" s="206" t="s">
        <v>1594</v>
      </c>
      <c r="FPO87" s="206" t="s">
        <v>1595</v>
      </c>
      <c r="FPP87" s="206" t="s">
        <v>8</v>
      </c>
      <c r="FPQ87" s="206" t="s">
        <v>1036</v>
      </c>
      <c r="FPR87" s="206" t="s">
        <v>1594</v>
      </c>
      <c r="FPS87" s="206" t="s">
        <v>1595</v>
      </c>
      <c r="FPT87" s="206" t="s">
        <v>8</v>
      </c>
      <c r="FPU87" s="206" t="s">
        <v>1036</v>
      </c>
      <c r="FPV87" s="206" t="s">
        <v>1594</v>
      </c>
      <c r="FPW87" s="206" t="s">
        <v>1595</v>
      </c>
      <c r="FPX87" s="206" t="s">
        <v>8</v>
      </c>
      <c r="FPY87" s="206" t="s">
        <v>1036</v>
      </c>
      <c r="FPZ87" s="206" t="s">
        <v>1594</v>
      </c>
      <c r="FQA87" s="206" t="s">
        <v>1595</v>
      </c>
      <c r="FQB87" s="206" t="s">
        <v>8</v>
      </c>
      <c r="FQC87" s="206" t="s">
        <v>1036</v>
      </c>
      <c r="FQD87" s="206" t="s">
        <v>1594</v>
      </c>
      <c r="FQE87" s="206" t="s">
        <v>1595</v>
      </c>
      <c r="FQF87" s="206" t="s">
        <v>8</v>
      </c>
      <c r="FQG87" s="206" t="s">
        <v>1036</v>
      </c>
      <c r="FQH87" s="206" t="s">
        <v>1594</v>
      </c>
      <c r="FQI87" s="206" t="s">
        <v>1595</v>
      </c>
      <c r="FQJ87" s="206" t="s">
        <v>8</v>
      </c>
      <c r="FQK87" s="206" t="s">
        <v>1036</v>
      </c>
      <c r="FQL87" s="206" t="s">
        <v>1594</v>
      </c>
      <c r="FQM87" s="206" t="s">
        <v>1595</v>
      </c>
      <c r="FQN87" s="206" t="s">
        <v>8</v>
      </c>
      <c r="FQO87" s="206" t="s">
        <v>1036</v>
      </c>
      <c r="FQP87" s="206" t="s">
        <v>1594</v>
      </c>
      <c r="FQQ87" s="206" t="s">
        <v>1595</v>
      </c>
      <c r="FQR87" s="206" t="s">
        <v>8</v>
      </c>
      <c r="FQS87" s="206" t="s">
        <v>1036</v>
      </c>
      <c r="FQT87" s="206" t="s">
        <v>1594</v>
      </c>
      <c r="FQU87" s="206" t="s">
        <v>1595</v>
      </c>
      <c r="FQV87" s="206" t="s">
        <v>8</v>
      </c>
      <c r="FQW87" s="206" t="s">
        <v>1036</v>
      </c>
      <c r="FQX87" s="206" t="s">
        <v>1594</v>
      </c>
      <c r="FQY87" s="206" t="s">
        <v>1595</v>
      </c>
      <c r="FQZ87" s="206" t="s">
        <v>8</v>
      </c>
      <c r="FRA87" s="206" t="s">
        <v>1036</v>
      </c>
      <c r="FRB87" s="206" t="s">
        <v>1594</v>
      </c>
      <c r="FRC87" s="206" t="s">
        <v>1595</v>
      </c>
      <c r="FRD87" s="206" t="s">
        <v>8</v>
      </c>
      <c r="FRE87" s="206" t="s">
        <v>1036</v>
      </c>
      <c r="FRF87" s="206" t="s">
        <v>1594</v>
      </c>
      <c r="FRG87" s="206" t="s">
        <v>1595</v>
      </c>
      <c r="FRH87" s="206" t="s">
        <v>8</v>
      </c>
      <c r="FRI87" s="206" t="s">
        <v>1036</v>
      </c>
      <c r="FRJ87" s="206" t="s">
        <v>1594</v>
      </c>
      <c r="FRK87" s="206" t="s">
        <v>1595</v>
      </c>
      <c r="FRL87" s="206" t="s">
        <v>8</v>
      </c>
      <c r="FRM87" s="206" t="s">
        <v>1036</v>
      </c>
      <c r="FRN87" s="206" t="s">
        <v>1594</v>
      </c>
      <c r="FRO87" s="206" t="s">
        <v>1595</v>
      </c>
      <c r="FRP87" s="206" t="s">
        <v>8</v>
      </c>
      <c r="FRQ87" s="206" t="s">
        <v>1036</v>
      </c>
      <c r="FRR87" s="206" t="s">
        <v>1594</v>
      </c>
      <c r="FRS87" s="206" t="s">
        <v>1595</v>
      </c>
      <c r="FRT87" s="206" t="s">
        <v>8</v>
      </c>
      <c r="FRU87" s="206" t="s">
        <v>1036</v>
      </c>
      <c r="FRV87" s="206" t="s">
        <v>1594</v>
      </c>
      <c r="FRW87" s="206" t="s">
        <v>1595</v>
      </c>
      <c r="FRX87" s="206" t="s">
        <v>8</v>
      </c>
      <c r="FRY87" s="206" t="s">
        <v>1036</v>
      </c>
      <c r="FRZ87" s="206" t="s">
        <v>1594</v>
      </c>
      <c r="FSA87" s="206" t="s">
        <v>1595</v>
      </c>
      <c r="FSB87" s="206" t="s">
        <v>8</v>
      </c>
      <c r="FSC87" s="206" t="s">
        <v>1036</v>
      </c>
      <c r="FSD87" s="206" t="s">
        <v>1594</v>
      </c>
      <c r="FSE87" s="206" t="s">
        <v>1595</v>
      </c>
      <c r="FSF87" s="206" t="s">
        <v>8</v>
      </c>
      <c r="FSG87" s="206" t="s">
        <v>1036</v>
      </c>
      <c r="FSH87" s="206" t="s">
        <v>1594</v>
      </c>
      <c r="FSI87" s="206" t="s">
        <v>1595</v>
      </c>
      <c r="FSJ87" s="206" t="s">
        <v>8</v>
      </c>
      <c r="FSK87" s="206" t="s">
        <v>1036</v>
      </c>
      <c r="FSL87" s="206" t="s">
        <v>1594</v>
      </c>
      <c r="FSM87" s="206" t="s">
        <v>1595</v>
      </c>
      <c r="FSN87" s="206" t="s">
        <v>8</v>
      </c>
      <c r="FSO87" s="206" t="s">
        <v>1036</v>
      </c>
      <c r="FSP87" s="206" t="s">
        <v>1594</v>
      </c>
      <c r="FSQ87" s="206" t="s">
        <v>1595</v>
      </c>
      <c r="FSR87" s="206" t="s">
        <v>8</v>
      </c>
      <c r="FSS87" s="206" t="s">
        <v>1036</v>
      </c>
      <c r="FST87" s="206" t="s">
        <v>1594</v>
      </c>
      <c r="FSU87" s="206" t="s">
        <v>1595</v>
      </c>
      <c r="FSV87" s="206" t="s">
        <v>8</v>
      </c>
      <c r="FSW87" s="206" t="s">
        <v>1036</v>
      </c>
      <c r="FSX87" s="206" t="s">
        <v>1594</v>
      </c>
      <c r="FSY87" s="206" t="s">
        <v>1595</v>
      </c>
      <c r="FSZ87" s="206" t="s">
        <v>8</v>
      </c>
      <c r="FTA87" s="206" t="s">
        <v>1036</v>
      </c>
      <c r="FTB87" s="206" t="s">
        <v>1594</v>
      </c>
      <c r="FTC87" s="206" t="s">
        <v>1595</v>
      </c>
      <c r="FTD87" s="206" t="s">
        <v>8</v>
      </c>
      <c r="FTE87" s="206" t="s">
        <v>1036</v>
      </c>
      <c r="FTF87" s="206" t="s">
        <v>1594</v>
      </c>
      <c r="FTG87" s="206" t="s">
        <v>1595</v>
      </c>
      <c r="FTH87" s="206" t="s">
        <v>8</v>
      </c>
      <c r="FTI87" s="206" t="s">
        <v>1036</v>
      </c>
      <c r="FTJ87" s="206" t="s">
        <v>1594</v>
      </c>
      <c r="FTK87" s="206" t="s">
        <v>1595</v>
      </c>
      <c r="FTL87" s="206" t="s">
        <v>8</v>
      </c>
      <c r="FTM87" s="206" t="s">
        <v>1036</v>
      </c>
      <c r="FTN87" s="206" t="s">
        <v>1594</v>
      </c>
      <c r="FTO87" s="206" t="s">
        <v>1595</v>
      </c>
      <c r="FTP87" s="206" t="s">
        <v>8</v>
      </c>
      <c r="FTQ87" s="206" t="s">
        <v>1036</v>
      </c>
      <c r="FTR87" s="206" t="s">
        <v>1594</v>
      </c>
      <c r="FTS87" s="206" t="s">
        <v>1595</v>
      </c>
      <c r="FTT87" s="206" t="s">
        <v>8</v>
      </c>
      <c r="FTU87" s="206" t="s">
        <v>1036</v>
      </c>
      <c r="FTV87" s="206" t="s">
        <v>1594</v>
      </c>
      <c r="FTW87" s="206" t="s">
        <v>1595</v>
      </c>
      <c r="FTX87" s="206" t="s">
        <v>8</v>
      </c>
      <c r="FTY87" s="206" t="s">
        <v>1036</v>
      </c>
      <c r="FTZ87" s="206" t="s">
        <v>1594</v>
      </c>
      <c r="FUA87" s="206" t="s">
        <v>1595</v>
      </c>
      <c r="FUB87" s="206" t="s">
        <v>8</v>
      </c>
      <c r="FUC87" s="206" t="s">
        <v>1036</v>
      </c>
      <c r="FUD87" s="206" t="s">
        <v>1594</v>
      </c>
      <c r="FUE87" s="206" t="s">
        <v>1595</v>
      </c>
      <c r="FUF87" s="206" t="s">
        <v>8</v>
      </c>
      <c r="FUG87" s="206" t="s">
        <v>1036</v>
      </c>
      <c r="FUH87" s="206" t="s">
        <v>1594</v>
      </c>
      <c r="FUI87" s="206" t="s">
        <v>1595</v>
      </c>
      <c r="FUJ87" s="206" t="s">
        <v>8</v>
      </c>
      <c r="FUK87" s="206" t="s">
        <v>1036</v>
      </c>
      <c r="FUL87" s="206" t="s">
        <v>1594</v>
      </c>
      <c r="FUM87" s="206" t="s">
        <v>1595</v>
      </c>
      <c r="FUN87" s="206" t="s">
        <v>8</v>
      </c>
      <c r="FUO87" s="206" t="s">
        <v>1036</v>
      </c>
      <c r="FUP87" s="206" t="s">
        <v>1594</v>
      </c>
      <c r="FUQ87" s="206" t="s">
        <v>1595</v>
      </c>
      <c r="FUR87" s="206" t="s">
        <v>8</v>
      </c>
      <c r="FUS87" s="206" t="s">
        <v>1036</v>
      </c>
      <c r="FUT87" s="206" t="s">
        <v>1594</v>
      </c>
      <c r="FUU87" s="206" t="s">
        <v>1595</v>
      </c>
      <c r="FUV87" s="206" t="s">
        <v>8</v>
      </c>
      <c r="FUW87" s="206" t="s">
        <v>1036</v>
      </c>
      <c r="FUX87" s="206" t="s">
        <v>1594</v>
      </c>
      <c r="FUY87" s="206" t="s">
        <v>1595</v>
      </c>
      <c r="FUZ87" s="206" t="s">
        <v>8</v>
      </c>
      <c r="FVA87" s="206" t="s">
        <v>1036</v>
      </c>
      <c r="FVB87" s="206" t="s">
        <v>1594</v>
      </c>
      <c r="FVC87" s="206" t="s">
        <v>1595</v>
      </c>
      <c r="FVD87" s="206" t="s">
        <v>8</v>
      </c>
      <c r="FVE87" s="206" t="s">
        <v>1036</v>
      </c>
      <c r="FVF87" s="206" t="s">
        <v>1594</v>
      </c>
      <c r="FVG87" s="206" t="s">
        <v>1595</v>
      </c>
      <c r="FVH87" s="206" t="s">
        <v>8</v>
      </c>
      <c r="FVI87" s="206" t="s">
        <v>1036</v>
      </c>
      <c r="FVJ87" s="206" t="s">
        <v>1594</v>
      </c>
      <c r="FVK87" s="206" t="s">
        <v>1595</v>
      </c>
      <c r="FVL87" s="206" t="s">
        <v>8</v>
      </c>
      <c r="FVM87" s="206" t="s">
        <v>1036</v>
      </c>
      <c r="FVN87" s="206" t="s">
        <v>1594</v>
      </c>
      <c r="FVO87" s="206" t="s">
        <v>1595</v>
      </c>
      <c r="FVP87" s="206" t="s">
        <v>8</v>
      </c>
      <c r="FVQ87" s="206" t="s">
        <v>1036</v>
      </c>
      <c r="FVR87" s="206" t="s">
        <v>1594</v>
      </c>
      <c r="FVS87" s="206" t="s">
        <v>1595</v>
      </c>
      <c r="FVT87" s="206" t="s">
        <v>8</v>
      </c>
      <c r="FVU87" s="206" t="s">
        <v>1036</v>
      </c>
      <c r="FVV87" s="206" t="s">
        <v>1594</v>
      </c>
      <c r="FVW87" s="206" t="s">
        <v>1595</v>
      </c>
      <c r="FVX87" s="206" t="s">
        <v>8</v>
      </c>
      <c r="FVY87" s="206" t="s">
        <v>1036</v>
      </c>
      <c r="FVZ87" s="206" t="s">
        <v>1594</v>
      </c>
      <c r="FWA87" s="206" t="s">
        <v>1595</v>
      </c>
      <c r="FWB87" s="206" t="s">
        <v>8</v>
      </c>
      <c r="FWC87" s="206" t="s">
        <v>1036</v>
      </c>
      <c r="FWD87" s="206" t="s">
        <v>1594</v>
      </c>
      <c r="FWE87" s="206" t="s">
        <v>1595</v>
      </c>
      <c r="FWF87" s="206" t="s">
        <v>8</v>
      </c>
      <c r="FWG87" s="206" t="s">
        <v>1036</v>
      </c>
      <c r="FWH87" s="206" t="s">
        <v>1594</v>
      </c>
      <c r="FWI87" s="206" t="s">
        <v>1595</v>
      </c>
      <c r="FWJ87" s="206" t="s">
        <v>8</v>
      </c>
      <c r="FWK87" s="206" t="s">
        <v>1036</v>
      </c>
      <c r="FWL87" s="206" t="s">
        <v>1594</v>
      </c>
      <c r="FWM87" s="206" t="s">
        <v>1595</v>
      </c>
      <c r="FWN87" s="206" t="s">
        <v>8</v>
      </c>
      <c r="FWO87" s="206" t="s">
        <v>1036</v>
      </c>
      <c r="FWP87" s="206" t="s">
        <v>1594</v>
      </c>
      <c r="FWQ87" s="206" t="s">
        <v>1595</v>
      </c>
      <c r="FWR87" s="206" t="s">
        <v>8</v>
      </c>
      <c r="FWS87" s="206" t="s">
        <v>1036</v>
      </c>
      <c r="FWT87" s="206" t="s">
        <v>1594</v>
      </c>
      <c r="FWU87" s="206" t="s">
        <v>1595</v>
      </c>
      <c r="FWV87" s="206" t="s">
        <v>8</v>
      </c>
      <c r="FWW87" s="206" t="s">
        <v>1036</v>
      </c>
      <c r="FWX87" s="206" t="s">
        <v>1594</v>
      </c>
      <c r="FWY87" s="206" t="s">
        <v>1595</v>
      </c>
      <c r="FWZ87" s="206" t="s">
        <v>8</v>
      </c>
      <c r="FXA87" s="206" t="s">
        <v>1036</v>
      </c>
      <c r="FXB87" s="206" t="s">
        <v>1594</v>
      </c>
      <c r="FXC87" s="206" t="s">
        <v>1595</v>
      </c>
      <c r="FXD87" s="206" t="s">
        <v>8</v>
      </c>
      <c r="FXE87" s="206" t="s">
        <v>1036</v>
      </c>
      <c r="FXF87" s="206" t="s">
        <v>1594</v>
      </c>
      <c r="FXG87" s="206" t="s">
        <v>1595</v>
      </c>
      <c r="FXH87" s="206" t="s">
        <v>8</v>
      </c>
      <c r="FXI87" s="206" t="s">
        <v>1036</v>
      </c>
      <c r="FXJ87" s="206" t="s">
        <v>1594</v>
      </c>
      <c r="FXK87" s="206" t="s">
        <v>1595</v>
      </c>
      <c r="FXL87" s="206" t="s">
        <v>8</v>
      </c>
      <c r="FXM87" s="206" t="s">
        <v>1036</v>
      </c>
      <c r="FXN87" s="206" t="s">
        <v>1594</v>
      </c>
      <c r="FXO87" s="206" t="s">
        <v>1595</v>
      </c>
      <c r="FXP87" s="206" t="s">
        <v>8</v>
      </c>
      <c r="FXQ87" s="206" t="s">
        <v>1036</v>
      </c>
      <c r="FXR87" s="206" t="s">
        <v>1594</v>
      </c>
      <c r="FXS87" s="206" t="s">
        <v>1595</v>
      </c>
      <c r="FXT87" s="206" t="s">
        <v>8</v>
      </c>
      <c r="FXU87" s="206" t="s">
        <v>1036</v>
      </c>
      <c r="FXV87" s="206" t="s">
        <v>1594</v>
      </c>
      <c r="FXW87" s="206" t="s">
        <v>1595</v>
      </c>
      <c r="FXX87" s="206" t="s">
        <v>8</v>
      </c>
      <c r="FXY87" s="206" t="s">
        <v>1036</v>
      </c>
      <c r="FXZ87" s="206" t="s">
        <v>1594</v>
      </c>
      <c r="FYA87" s="206" t="s">
        <v>1595</v>
      </c>
      <c r="FYB87" s="206" t="s">
        <v>8</v>
      </c>
      <c r="FYC87" s="206" t="s">
        <v>1036</v>
      </c>
      <c r="FYD87" s="206" t="s">
        <v>1594</v>
      </c>
      <c r="FYE87" s="206" t="s">
        <v>1595</v>
      </c>
      <c r="FYF87" s="206" t="s">
        <v>8</v>
      </c>
      <c r="FYG87" s="206" t="s">
        <v>1036</v>
      </c>
      <c r="FYH87" s="206" t="s">
        <v>1594</v>
      </c>
      <c r="FYI87" s="206" t="s">
        <v>1595</v>
      </c>
      <c r="FYJ87" s="206" t="s">
        <v>8</v>
      </c>
      <c r="FYK87" s="206" t="s">
        <v>1036</v>
      </c>
      <c r="FYL87" s="206" t="s">
        <v>1594</v>
      </c>
      <c r="FYM87" s="206" t="s">
        <v>1595</v>
      </c>
      <c r="FYN87" s="206" t="s">
        <v>8</v>
      </c>
      <c r="FYO87" s="206" t="s">
        <v>1036</v>
      </c>
      <c r="FYP87" s="206" t="s">
        <v>1594</v>
      </c>
      <c r="FYQ87" s="206" t="s">
        <v>1595</v>
      </c>
      <c r="FYR87" s="206" t="s">
        <v>8</v>
      </c>
      <c r="FYS87" s="206" t="s">
        <v>1036</v>
      </c>
      <c r="FYT87" s="206" t="s">
        <v>1594</v>
      </c>
      <c r="FYU87" s="206" t="s">
        <v>1595</v>
      </c>
      <c r="FYV87" s="206" t="s">
        <v>8</v>
      </c>
      <c r="FYW87" s="206" t="s">
        <v>1036</v>
      </c>
      <c r="FYX87" s="206" t="s">
        <v>1594</v>
      </c>
      <c r="FYY87" s="206" t="s">
        <v>1595</v>
      </c>
      <c r="FYZ87" s="206" t="s">
        <v>8</v>
      </c>
      <c r="FZA87" s="206" t="s">
        <v>1036</v>
      </c>
      <c r="FZB87" s="206" t="s">
        <v>1594</v>
      </c>
      <c r="FZC87" s="206" t="s">
        <v>1595</v>
      </c>
      <c r="FZD87" s="206" t="s">
        <v>8</v>
      </c>
      <c r="FZE87" s="206" t="s">
        <v>1036</v>
      </c>
      <c r="FZF87" s="206" t="s">
        <v>1594</v>
      </c>
      <c r="FZG87" s="206" t="s">
        <v>1595</v>
      </c>
      <c r="FZH87" s="206" t="s">
        <v>8</v>
      </c>
      <c r="FZI87" s="206" t="s">
        <v>1036</v>
      </c>
      <c r="FZJ87" s="206" t="s">
        <v>1594</v>
      </c>
      <c r="FZK87" s="206" t="s">
        <v>1595</v>
      </c>
      <c r="FZL87" s="206" t="s">
        <v>8</v>
      </c>
      <c r="FZM87" s="206" t="s">
        <v>1036</v>
      </c>
      <c r="FZN87" s="206" t="s">
        <v>1594</v>
      </c>
      <c r="FZO87" s="206" t="s">
        <v>1595</v>
      </c>
      <c r="FZP87" s="206" t="s">
        <v>8</v>
      </c>
      <c r="FZQ87" s="206" t="s">
        <v>1036</v>
      </c>
      <c r="FZR87" s="206" t="s">
        <v>1594</v>
      </c>
      <c r="FZS87" s="206" t="s">
        <v>1595</v>
      </c>
      <c r="FZT87" s="206" t="s">
        <v>8</v>
      </c>
      <c r="FZU87" s="206" t="s">
        <v>1036</v>
      </c>
      <c r="FZV87" s="206" t="s">
        <v>1594</v>
      </c>
      <c r="FZW87" s="206" t="s">
        <v>1595</v>
      </c>
      <c r="FZX87" s="206" t="s">
        <v>8</v>
      </c>
      <c r="FZY87" s="206" t="s">
        <v>1036</v>
      </c>
      <c r="FZZ87" s="206" t="s">
        <v>1594</v>
      </c>
      <c r="GAA87" s="206" t="s">
        <v>1595</v>
      </c>
      <c r="GAB87" s="206" t="s">
        <v>8</v>
      </c>
      <c r="GAC87" s="206" t="s">
        <v>1036</v>
      </c>
      <c r="GAD87" s="206" t="s">
        <v>1594</v>
      </c>
      <c r="GAE87" s="206" t="s">
        <v>1595</v>
      </c>
      <c r="GAF87" s="206" t="s">
        <v>8</v>
      </c>
      <c r="GAG87" s="206" t="s">
        <v>1036</v>
      </c>
      <c r="GAH87" s="206" t="s">
        <v>1594</v>
      </c>
      <c r="GAI87" s="206" t="s">
        <v>1595</v>
      </c>
      <c r="GAJ87" s="206" t="s">
        <v>8</v>
      </c>
      <c r="GAK87" s="206" t="s">
        <v>1036</v>
      </c>
      <c r="GAL87" s="206" t="s">
        <v>1594</v>
      </c>
      <c r="GAM87" s="206" t="s">
        <v>1595</v>
      </c>
      <c r="GAN87" s="206" t="s">
        <v>8</v>
      </c>
      <c r="GAO87" s="206" t="s">
        <v>1036</v>
      </c>
      <c r="GAP87" s="206" t="s">
        <v>1594</v>
      </c>
      <c r="GAQ87" s="206" t="s">
        <v>1595</v>
      </c>
      <c r="GAR87" s="206" t="s">
        <v>8</v>
      </c>
      <c r="GAS87" s="206" t="s">
        <v>1036</v>
      </c>
      <c r="GAT87" s="206" t="s">
        <v>1594</v>
      </c>
      <c r="GAU87" s="206" t="s">
        <v>1595</v>
      </c>
      <c r="GAV87" s="206" t="s">
        <v>8</v>
      </c>
      <c r="GAW87" s="206" t="s">
        <v>1036</v>
      </c>
      <c r="GAX87" s="206" t="s">
        <v>1594</v>
      </c>
      <c r="GAY87" s="206" t="s">
        <v>1595</v>
      </c>
      <c r="GAZ87" s="206" t="s">
        <v>8</v>
      </c>
      <c r="GBA87" s="206" t="s">
        <v>1036</v>
      </c>
      <c r="GBB87" s="206" t="s">
        <v>1594</v>
      </c>
      <c r="GBC87" s="206" t="s">
        <v>1595</v>
      </c>
      <c r="GBD87" s="206" t="s">
        <v>8</v>
      </c>
      <c r="GBE87" s="206" t="s">
        <v>1036</v>
      </c>
      <c r="GBF87" s="206" t="s">
        <v>1594</v>
      </c>
      <c r="GBG87" s="206" t="s">
        <v>1595</v>
      </c>
      <c r="GBH87" s="206" t="s">
        <v>8</v>
      </c>
      <c r="GBI87" s="206" t="s">
        <v>1036</v>
      </c>
      <c r="GBJ87" s="206" t="s">
        <v>1594</v>
      </c>
      <c r="GBK87" s="206" t="s">
        <v>1595</v>
      </c>
      <c r="GBL87" s="206" t="s">
        <v>8</v>
      </c>
      <c r="GBM87" s="206" t="s">
        <v>1036</v>
      </c>
      <c r="GBN87" s="206" t="s">
        <v>1594</v>
      </c>
      <c r="GBO87" s="206" t="s">
        <v>1595</v>
      </c>
      <c r="GBP87" s="206" t="s">
        <v>8</v>
      </c>
      <c r="GBQ87" s="206" t="s">
        <v>1036</v>
      </c>
      <c r="GBR87" s="206" t="s">
        <v>1594</v>
      </c>
      <c r="GBS87" s="206" t="s">
        <v>1595</v>
      </c>
      <c r="GBT87" s="206" t="s">
        <v>8</v>
      </c>
      <c r="GBU87" s="206" t="s">
        <v>1036</v>
      </c>
      <c r="GBV87" s="206" t="s">
        <v>1594</v>
      </c>
      <c r="GBW87" s="206" t="s">
        <v>1595</v>
      </c>
      <c r="GBX87" s="206" t="s">
        <v>8</v>
      </c>
      <c r="GBY87" s="206" t="s">
        <v>1036</v>
      </c>
      <c r="GBZ87" s="206" t="s">
        <v>1594</v>
      </c>
      <c r="GCA87" s="206" t="s">
        <v>1595</v>
      </c>
      <c r="GCB87" s="206" t="s">
        <v>8</v>
      </c>
      <c r="GCC87" s="206" t="s">
        <v>1036</v>
      </c>
      <c r="GCD87" s="206" t="s">
        <v>1594</v>
      </c>
      <c r="GCE87" s="206" t="s">
        <v>1595</v>
      </c>
      <c r="GCF87" s="206" t="s">
        <v>8</v>
      </c>
      <c r="GCG87" s="206" t="s">
        <v>1036</v>
      </c>
      <c r="GCH87" s="206" t="s">
        <v>1594</v>
      </c>
      <c r="GCI87" s="206" t="s">
        <v>1595</v>
      </c>
      <c r="GCJ87" s="206" t="s">
        <v>8</v>
      </c>
      <c r="GCK87" s="206" t="s">
        <v>1036</v>
      </c>
      <c r="GCL87" s="206" t="s">
        <v>1594</v>
      </c>
      <c r="GCM87" s="206" t="s">
        <v>1595</v>
      </c>
      <c r="GCN87" s="206" t="s">
        <v>8</v>
      </c>
      <c r="GCO87" s="206" t="s">
        <v>1036</v>
      </c>
      <c r="GCP87" s="206" t="s">
        <v>1594</v>
      </c>
      <c r="GCQ87" s="206" t="s">
        <v>1595</v>
      </c>
      <c r="GCR87" s="206" t="s">
        <v>8</v>
      </c>
      <c r="GCS87" s="206" t="s">
        <v>1036</v>
      </c>
      <c r="GCT87" s="206" t="s">
        <v>1594</v>
      </c>
      <c r="GCU87" s="206" t="s">
        <v>1595</v>
      </c>
      <c r="GCV87" s="206" t="s">
        <v>8</v>
      </c>
      <c r="GCW87" s="206" t="s">
        <v>1036</v>
      </c>
      <c r="GCX87" s="206" t="s">
        <v>1594</v>
      </c>
      <c r="GCY87" s="206" t="s">
        <v>1595</v>
      </c>
      <c r="GCZ87" s="206" t="s">
        <v>8</v>
      </c>
      <c r="GDA87" s="206" t="s">
        <v>1036</v>
      </c>
      <c r="GDB87" s="206" t="s">
        <v>1594</v>
      </c>
      <c r="GDC87" s="206" t="s">
        <v>1595</v>
      </c>
      <c r="GDD87" s="206" t="s">
        <v>8</v>
      </c>
      <c r="GDE87" s="206" t="s">
        <v>1036</v>
      </c>
      <c r="GDF87" s="206" t="s">
        <v>1594</v>
      </c>
      <c r="GDG87" s="206" t="s">
        <v>1595</v>
      </c>
      <c r="GDH87" s="206" t="s">
        <v>8</v>
      </c>
      <c r="GDI87" s="206" t="s">
        <v>1036</v>
      </c>
      <c r="GDJ87" s="206" t="s">
        <v>1594</v>
      </c>
      <c r="GDK87" s="206" t="s">
        <v>1595</v>
      </c>
      <c r="GDL87" s="206" t="s">
        <v>8</v>
      </c>
      <c r="GDM87" s="206" t="s">
        <v>1036</v>
      </c>
      <c r="GDN87" s="206" t="s">
        <v>1594</v>
      </c>
      <c r="GDO87" s="206" t="s">
        <v>1595</v>
      </c>
      <c r="GDP87" s="206" t="s">
        <v>8</v>
      </c>
      <c r="GDQ87" s="206" t="s">
        <v>1036</v>
      </c>
      <c r="GDR87" s="206" t="s">
        <v>1594</v>
      </c>
      <c r="GDS87" s="206" t="s">
        <v>1595</v>
      </c>
      <c r="GDT87" s="206" t="s">
        <v>8</v>
      </c>
      <c r="GDU87" s="206" t="s">
        <v>1036</v>
      </c>
      <c r="GDV87" s="206" t="s">
        <v>1594</v>
      </c>
      <c r="GDW87" s="206" t="s">
        <v>1595</v>
      </c>
      <c r="GDX87" s="206" t="s">
        <v>8</v>
      </c>
      <c r="GDY87" s="206" t="s">
        <v>1036</v>
      </c>
      <c r="GDZ87" s="206" t="s">
        <v>1594</v>
      </c>
      <c r="GEA87" s="206" t="s">
        <v>1595</v>
      </c>
      <c r="GEB87" s="206" t="s">
        <v>8</v>
      </c>
      <c r="GEC87" s="206" t="s">
        <v>1036</v>
      </c>
      <c r="GED87" s="206" t="s">
        <v>1594</v>
      </c>
      <c r="GEE87" s="206" t="s">
        <v>1595</v>
      </c>
      <c r="GEF87" s="206" t="s">
        <v>8</v>
      </c>
      <c r="GEG87" s="206" t="s">
        <v>1036</v>
      </c>
      <c r="GEH87" s="206" t="s">
        <v>1594</v>
      </c>
      <c r="GEI87" s="206" t="s">
        <v>1595</v>
      </c>
      <c r="GEJ87" s="206" t="s">
        <v>8</v>
      </c>
      <c r="GEK87" s="206" t="s">
        <v>1036</v>
      </c>
      <c r="GEL87" s="206" t="s">
        <v>1594</v>
      </c>
      <c r="GEM87" s="206" t="s">
        <v>1595</v>
      </c>
      <c r="GEN87" s="206" t="s">
        <v>8</v>
      </c>
      <c r="GEO87" s="206" t="s">
        <v>1036</v>
      </c>
      <c r="GEP87" s="206" t="s">
        <v>1594</v>
      </c>
      <c r="GEQ87" s="206" t="s">
        <v>1595</v>
      </c>
      <c r="GER87" s="206" t="s">
        <v>8</v>
      </c>
      <c r="GES87" s="206" t="s">
        <v>1036</v>
      </c>
      <c r="GET87" s="206" t="s">
        <v>1594</v>
      </c>
      <c r="GEU87" s="206" t="s">
        <v>1595</v>
      </c>
      <c r="GEV87" s="206" t="s">
        <v>8</v>
      </c>
      <c r="GEW87" s="206" t="s">
        <v>1036</v>
      </c>
      <c r="GEX87" s="206" t="s">
        <v>1594</v>
      </c>
      <c r="GEY87" s="206" t="s">
        <v>1595</v>
      </c>
      <c r="GEZ87" s="206" t="s">
        <v>8</v>
      </c>
      <c r="GFA87" s="206" t="s">
        <v>1036</v>
      </c>
      <c r="GFB87" s="206" t="s">
        <v>1594</v>
      </c>
      <c r="GFC87" s="206" t="s">
        <v>1595</v>
      </c>
      <c r="GFD87" s="206" t="s">
        <v>8</v>
      </c>
      <c r="GFE87" s="206" t="s">
        <v>1036</v>
      </c>
      <c r="GFF87" s="206" t="s">
        <v>1594</v>
      </c>
      <c r="GFG87" s="206" t="s">
        <v>1595</v>
      </c>
      <c r="GFH87" s="206" t="s">
        <v>8</v>
      </c>
      <c r="GFI87" s="206" t="s">
        <v>1036</v>
      </c>
      <c r="GFJ87" s="206" t="s">
        <v>1594</v>
      </c>
      <c r="GFK87" s="206" t="s">
        <v>1595</v>
      </c>
      <c r="GFL87" s="206" t="s">
        <v>8</v>
      </c>
      <c r="GFM87" s="206" t="s">
        <v>1036</v>
      </c>
      <c r="GFN87" s="206" t="s">
        <v>1594</v>
      </c>
      <c r="GFO87" s="206" t="s">
        <v>1595</v>
      </c>
      <c r="GFP87" s="206" t="s">
        <v>8</v>
      </c>
      <c r="GFQ87" s="206" t="s">
        <v>1036</v>
      </c>
      <c r="GFR87" s="206" t="s">
        <v>1594</v>
      </c>
      <c r="GFS87" s="206" t="s">
        <v>1595</v>
      </c>
      <c r="GFT87" s="206" t="s">
        <v>8</v>
      </c>
      <c r="GFU87" s="206" t="s">
        <v>1036</v>
      </c>
      <c r="GFV87" s="206" t="s">
        <v>1594</v>
      </c>
      <c r="GFW87" s="206" t="s">
        <v>1595</v>
      </c>
      <c r="GFX87" s="206" t="s">
        <v>8</v>
      </c>
      <c r="GFY87" s="206" t="s">
        <v>1036</v>
      </c>
      <c r="GFZ87" s="206" t="s">
        <v>1594</v>
      </c>
      <c r="GGA87" s="206" t="s">
        <v>1595</v>
      </c>
      <c r="GGB87" s="206" t="s">
        <v>8</v>
      </c>
      <c r="GGC87" s="206" t="s">
        <v>1036</v>
      </c>
      <c r="GGD87" s="206" t="s">
        <v>1594</v>
      </c>
      <c r="GGE87" s="206" t="s">
        <v>1595</v>
      </c>
      <c r="GGF87" s="206" t="s">
        <v>8</v>
      </c>
      <c r="GGG87" s="206" t="s">
        <v>1036</v>
      </c>
      <c r="GGH87" s="206" t="s">
        <v>1594</v>
      </c>
      <c r="GGI87" s="206" t="s">
        <v>1595</v>
      </c>
      <c r="GGJ87" s="206" t="s">
        <v>8</v>
      </c>
      <c r="GGK87" s="206" t="s">
        <v>1036</v>
      </c>
      <c r="GGL87" s="206" t="s">
        <v>1594</v>
      </c>
      <c r="GGM87" s="206" t="s">
        <v>1595</v>
      </c>
      <c r="GGN87" s="206" t="s">
        <v>8</v>
      </c>
      <c r="GGO87" s="206" t="s">
        <v>1036</v>
      </c>
      <c r="GGP87" s="206" t="s">
        <v>1594</v>
      </c>
      <c r="GGQ87" s="206" t="s">
        <v>1595</v>
      </c>
      <c r="GGR87" s="206" t="s">
        <v>8</v>
      </c>
      <c r="GGS87" s="206" t="s">
        <v>1036</v>
      </c>
      <c r="GGT87" s="206" t="s">
        <v>1594</v>
      </c>
      <c r="GGU87" s="206" t="s">
        <v>1595</v>
      </c>
      <c r="GGV87" s="206" t="s">
        <v>8</v>
      </c>
      <c r="GGW87" s="206" t="s">
        <v>1036</v>
      </c>
      <c r="GGX87" s="206" t="s">
        <v>1594</v>
      </c>
      <c r="GGY87" s="206" t="s">
        <v>1595</v>
      </c>
      <c r="GGZ87" s="206" t="s">
        <v>8</v>
      </c>
      <c r="GHA87" s="206" t="s">
        <v>1036</v>
      </c>
      <c r="GHB87" s="206" t="s">
        <v>1594</v>
      </c>
      <c r="GHC87" s="206" t="s">
        <v>1595</v>
      </c>
      <c r="GHD87" s="206" t="s">
        <v>8</v>
      </c>
      <c r="GHE87" s="206" t="s">
        <v>1036</v>
      </c>
      <c r="GHF87" s="206" t="s">
        <v>1594</v>
      </c>
      <c r="GHG87" s="206" t="s">
        <v>1595</v>
      </c>
      <c r="GHH87" s="206" t="s">
        <v>8</v>
      </c>
      <c r="GHI87" s="206" t="s">
        <v>1036</v>
      </c>
      <c r="GHJ87" s="206" t="s">
        <v>1594</v>
      </c>
      <c r="GHK87" s="206" t="s">
        <v>1595</v>
      </c>
      <c r="GHL87" s="206" t="s">
        <v>8</v>
      </c>
      <c r="GHM87" s="206" t="s">
        <v>1036</v>
      </c>
      <c r="GHN87" s="206" t="s">
        <v>1594</v>
      </c>
      <c r="GHO87" s="206" t="s">
        <v>1595</v>
      </c>
      <c r="GHP87" s="206" t="s">
        <v>8</v>
      </c>
      <c r="GHQ87" s="206" t="s">
        <v>1036</v>
      </c>
      <c r="GHR87" s="206" t="s">
        <v>1594</v>
      </c>
      <c r="GHS87" s="206" t="s">
        <v>1595</v>
      </c>
      <c r="GHT87" s="206" t="s">
        <v>8</v>
      </c>
      <c r="GHU87" s="206" t="s">
        <v>1036</v>
      </c>
      <c r="GHV87" s="206" t="s">
        <v>1594</v>
      </c>
      <c r="GHW87" s="206" t="s">
        <v>1595</v>
      </c>
      <c r="GHX87" s="206" t="s">
        <v>8</v>
      </c>
      <c r="GHY87" s="206" t="s">
        <v>1036</v>
      </c>
      <c r="GHZ87" s="206" t="s">
        <v>1594</v>
      </c>
      <c r="GIA87" s="206" t="s">
        <v>1595</v>
      </c>
      <c r="GIB87" s="206" t="s">
        <v>8</v>
      </c>
      <c r="GIC87" s="206" t="s">
        <v>1036</v>
      </c>
      <c r="GID87" s="206" t="s">
        <v>1594</v>
      </c>
      <c r="GIE87" s="206" t="s">
        <v>1595</v>
      </c>
      <c r="GIF87" s="206" t="s">
        <v>8</v>
      </c>
      <c r="GIG87" s="206" t="s">
        <v>1036</v>
      </c>
      <c r="GIH87" s="206" t="s">
        <v>1594</v>
      </c>
      <c r="GII87" s="206" t="s">
        <v>1595</v>
      </c>
      <c r="GIJ87" s="206" t="s">
        <v>8</v>
      </c>
      <c r="GIK87" s="206" t="s">
        <v>1036</v>
      </c>
      <c r="GIL87" s="206" t="s">
        <v>1594</v>
      </c>
      <c r="GIM87" s="206" t="s">
        <v>1595</v>
      </c>
      <c r="GIN87" s="206" t="s">
        <v>8</v>
      </c>
      <c r="GIO87" s="206" t="s">
        <v>1036</v>
      </c>
      <c r="GIP87" s="206" t="s">
        <v>1594</v>
      </c>
      <c r="GIQ87" s="206" t="s">
        <v>1595</v>
      </c>
      <c r="GIR87" s="206" t="s">
        <v>8</v>
      </c>
      <c r="GIS87" s="206" t="s">
        <v>1036</v>
      </c>
      <c r="GIT87" s="206" t="s">
        <v>1594</v>
      </c>
      <c r="GIU87" s="206" t="s">
        <v>1595</v>
      </c>
      <c r="GIV87" s="206" t="s">
        <v>8</v>
      </c>
      <c r="GIW87" s="206" t="s">
        <v>1036</v>
      </c>
      <c r="GIX87" s="206" t="s">
        <v>1594</v>
      </c>
      <c r="GIY87" s="206" t="s">
        <v>1595</v>
      </c>
      <c r="GIZ87" s="206" t="s">
        <v>8</v>
      </c>
      <c r="GJA87" s="206" t="s">
        <v>1036</v>
      </c>
      <c r="GJB87" s="206" t="s">
        <v>1594</v>
      </c>
      <c r="GJC87" s="206" t="s">
        <v>1595</v>
      </c>
      <c r="GJD87" s="206" t="s">
        <v>8</v>
      </c>
      <c r="GJE87" s="206" t="s">
        <v>1036</v>
      </c>
      <c r="GJF87" s="206" t="s">
        <v>1594</v>
      </c>
      <c r="GJG87" s="206" t="s">
        <v>1595</v>
      </c>
      <c r="GJH87" s="206" t="s">
        <v>8</v>
      </c>
      <c r="GJI87" s="206" t="s">
        <v>1036</v>
      </c>
      <c r="GJJ87" s="206" t="s">
        <v>1594</v>
      </c>
      <c r="GJK87" s="206" t="s">
        <v>1595</v>
      </c>
      <c r="GJL87" s="206" t="s">
        <v>8</v>
      </c>
      <c r="GJM87" s="206" t="s">
        <v>1036</v>
      </c>
      <c r="GJN87" s="206" t="s">
        <v>1594</v>
      </c>
      <c r="GJO87" s="206" t="s">
        <v>1595</v>
      </c>
      <c r="GJP87" s="206" t="s">
        <v>8</v>
      </c>
      <c r="GJQ87" s="206" t="s">
        <v>1036</v>
      </c>
      <c r="GJR87" s="206" t="s">
        <v>1594</v>
      </c>
      <c r="GJS87" s="206" t="s">
        <v>1595</v>
      </c>
      <c r="GJT87" s="206" t="s">
        <v>8</v>
      </c>
      <c r="GJU87" s="206" t="s">
        <v>1036</v>
      </c>
      <c r="GJV87" s="206" t="s">
        <v>1594</v>
      </c>
      <c r="GJW87" s="206" t="s">
        <v>1595</v>
      </c>
      <c r="GJX87" s="206" t="s">
        <v>8</v>
      </c>
      <c r="GJY87" s="206" t="s">
        <v>1036</v>
      </c>
      <c r="GJZ87" s="206" t="s">
        <v>1594</v>
      </c>
      <c r="GKA87" s="206" t="s">
        <v>1595</v>
      </c>
      <c r="GKB87" s="206" t="s">
        <v>8</v>
      </c>
      <c r="GKC87" s="206" t="s">
        <v>1036</v>
      </c>
      <c r="GKD87" s="206" t="s">
        <v>1594</v>
      </c>
      <c r="GKE87" s="206" t="s">
        <v>1595</v>
      </c>
      <c r="GKF87" s="206" t="s">
        <v>8</v>
      </c>
      <c r="GKG87" s="206" t="s">
        <v>1036</v>
      </c>
      <c r="GKH87" s="206" t="s">
        <v>1594</v>
      </c>
      <c r="GKI87" s="206" t="s">
        <v>1595</v>
      </c>
      <c r="GKJ87" s="206" t="s">
        <v>8</v>
      </c>
      <c r="GKK87" s="206" t="s">
        <v>1036</v>
      </c>
      <c r="GKL87" s="206" t="s">
        <v>1594</v>
      </c>
      <c r="GKM87" s="206" t="s">
        <v>1595</v>
      </c>
      <c r="GKN87" s="206" t="s">
        <v>8</v>
      </c>
      <c r="GKO87" s="206" t="s">
        <v>1036</v>
      </c>
      <c r="GKP87" s="206" t="s">
        <v>1594</v>
      </c>
      <c r="GKQ87" s="206" t="s">
        <v>1595</v>
      </c>
      <c r="GKR87" s="206" t="s">
        <v>8</v>
      </c>
      <c r="GKS87" s="206" t="s">
        <v>1036</v>
      </c>
      <c r="GKT87" s="206" t="s">
        <v>1594</v>
      </c>
      <c r="GKU87" s="206" t="s">
        <v>1595</v>
      </c>
      <c r="GKV87" s="206" t="s">
        <v>8</v>
      </c>
      <c r="GKW87" s="206" t="s">
        <v>1036</v>
      </c>
      <c r="GKX87" s="206" t="s">
        <v>1594</v>
      </c>
      <c r="GKY87" s="206" t="s">
        <v>1595</v>
      </c>
      <c r="GKZ87" s="206" t="s">
        <v>8</v>
      </c>
      <c r="GLA87" s="206" t="s">
        <v>1036</v>
      </c>
      <c r="GLB87" s="206" t="s">
        <v>1594</v>
      </c>
      <c r="GLC87" s="206" t="s">
        <v>1595</v>
      </c>
      <c r="GLD87" s="206" t="s">
        <v>8</v>
      </c>
      <c r="GLE87" s="206" t="s">
        <v>1036</v>
      </c>
      <c r="GLF87" s="206" t="s">
        <v>1594</v>
      </c>
      <c r="GLG87" s="206" t="s">
        <v>1595</v>
      </c>
      <c r="GLH87" s="206" t="s">
        <v>8</v>
      </c>
      <c r="GLI87" s="206" t="s">
        <v>1036</v>
      </c>
      <c r="GLJ87" s="206" t="s">
        <v>1594</v>
      </c>
      <c r="GLK87" s="206" t="s">
        <v>1595</v>
      </c>
      <c r="GLL87" s="206" t="s">
        <v>8</v>
      </c>
      <c r="GLM87" s="206" t="s">
        <v>1036</v>
      </c>
      <c r="GLN87" s="206" t="s">
        <v>1594</v>
      </c>
      <c r="GLO87" s="206" t="s">
        <v>1595</v>
      </c>
      <c r="GLP87" s="206" t="s">
        <v>8</v>
      </c>
      <c r="GLQ87" s="206" t="s">
        <v>1036</v>
      </c>
      <c r="GLR87" s="206" t="s">
        <v>1594</v>
      </c>
      <c r="GLS87" s="206" t="s">
        <v>1595</v>
      </c>
      <c r="GLT87" s="206" t="s">
        <v>8</v>
      </c>
      <c r="GLU87" s="206" t="s">
        <v>1036</v>
      </c>
      <c r="GLV87" s="206" t="s">
        <v>1594</v>
      </c>
      <c r="GLW87" s="206" t="s">
        <v>1595</v>
      </c>
      <c r="GLX87" s="206" t="s">
        <v>8</v>
      </c>
      <c r="GLY87" s="206" t="s">
        <v>1036</v>
      </c>
      <c r="GLZ87" s="206" t="s">
        <v>1594</v>
      </c>
      <c r="GMA87" s="206" t="s">
        <v>1595</v>
      </c>
      <c r="GMB87" s="206" t="s">
        <v>8</v>
      </c>
      <c r="GMC87" s="206" t="s">
        <v>1036</v>
      </c>
      <c r="GMD87" s="206" t="s">
        <v>1594</v>
      </c>
      <c r="GME87" s="206" t="s">
        <v>1595</v>
      </c>
      <c r="GMF87" s="206" t="s">
        <v>8</v>
      </c>
      <c r="GMG87" s="206" t="s">
        <v>1036</v>
      </c>
      <c r="GMH87" s="206" t="s">
        <v>1594</v>
      </c>
      <c r="GMI87" s="206" t="s">
        <v>1595</v>
      </c>
      <c r="GMJ87" s="206" t="s">
        <v>8</v>
      </c>
      <c r="GMK87" s="206" t="s">
        <v>1036</v>
      </c>
      <c r="GML87" s="206" t="s">
        <v>1594</v>
      </c>
      <c r="GMM87" s="206" t="s">
        <v>1595</v>
      </c>
      <c r="GMN87" s="206" t="s">
        <v>8</v>
      </c>
      <c r="GMO87" s="206" t="s">
        <v>1036</v>
      </c>
      <c r="GMP87" s="206" t="s">
        <v>1594</v>
      </c>
      <c r="GMQ87" s="206" t="s">
        <v>1595</v>
      </c>
      <c r="GMR87" s="206" t="s">
        <v>8</v>
      </c>
      <c r="GMS87" s="206" t="s">
        <v>1036</v>
      </c>
      <c r="GMT87" s="206" t="s">
        <v>1594</v>
      </c>
      <c r="GMU87" s="206" t="s">
        <v>1595</v>
      </c>
      <c r="GMV87" s="206" t="s">
        <v>8</v>
      </c>
      <c r="GMW87" s="206" t="s">
        <v>1036</v>
      </c>
      <c r="GMX87" s="206" t="s">
        <v>1594</v>
      </c>
      <c r="GMY87" s="206" t="s">
        <v>1595</v>
      </c>
      <c r="GMZ87" s="206" t="s">
        <v>8</v>
      </c>
      <c r="GNA87" s="206" t="s">
        <v>1036</v>
      </c>
      <c r="GNB87" s="206" t="s">
        <v>1594</v>
      </c>
      <c r="GNC87" s="206" t="s">
        <v>1595</v>
      </c>
      <c r="GND87" s="206" t="s">
        <v>8</v>
      </c>
      <c r="GNE87" s="206" t="s">
        <v>1036</v>
      </c>
      <c r="GNF87" s="206" t="s">
        <v>1594</v>
      </c>
      <c r="GNG87" s="206" t="s">
        <v>1595</v>
      </c>
      <c r="GNH87" s="206" t="s">
        <v>8</v>
      </c>
      <c r="GNI87" s="206" t="s">
        <v>1036</v>
      </c>
      <c r="GNJ87" s="206" t="s">
        <v>1594</v>
      </c>
      <c r="GNK87" s="206" t="s">
        <v>1595</v>
      </c>
      <c r="GNL87" s="206" t="s">
        <v>8</v>
      </c>
      <c r="GNM87" s="206" t="s">
        <v>1036</v>
      </c>
      <c r="GNN87" s="206" t="s">
        <v>1594</v>
      </c>
      <c r="GNO87" s="206" t="s">
        <v>1595</v>
      </c>
      <c r="GNP87" s="206" t="s">
        <v>8</v>
      </c>
      <c r="GNQ87" s="206" t="s">
        <v>1036</v>
      </c>
      <c r="GNR87" s="206" t="s">
        <v>1594</v>
      </c>
      <c r="GNS87" s="206" t="s">
        <v>1595</v>
      </c>
      <c r="GNT87" s="206" t="s">
        <v>8</v>
      </c>
      <c r="GNU87" s="206" t="s">
        <v>1036</v>
      </c>
      <c r="GNV87" s="206" t="s">
        <v>1594</v>
      </c>
      <c r="GNW87" s="206" t="s">
        <v>1595</v>
      </c>
      <c r="GNX87" s="206" t="s">
        <v>8</v>
      </c>
      <c r="GNY87" s="206" t="s">
        <v>1036</v>
      </c>
      <c r="GNZ87" s="206" t="s">
        <v>1594</v>
      </c>
      <c r="GOA87" s="206" t="s">
        <v>1595</v>
      </c>
      <c r="GOB87" s="206" t="s">
        <v>8</v>
      </c>
      <c r="GOC87" s="206" t="s">
        <v>1036</v>
      </c>
      <c r="GOD87" s="206" t="s">
        <v>1594</v>
      </c>
      <c r="GOE87" s="206" t="s">
        <v>1595</v>
      </c>
      <c r="GOF87" s="206" t="s">
        <v>8</v>
      </c>
      <c r="GOG87" s="206" t="s">
        <v>1036</v>
      </c>
      <c r="GOH87" s="206" t="s">
        <v>1594</v>
      </c>
      <c r="GOI87" s="206" t="s">
        <v>1595</v>
      </c>
      <c r="GOJ87" s="206" t="s">
        <v>8</v>
      </c>
      <c r="GOK87" s="206" t="s">
        <v>1036</v>
      </c>
      <c r="GOL87" s="206" t="s">
        <v>1594</v>
      </c>
      <c r="GOM87" s="206" t="s">
        <v>1595</v>
      </c>
      <c r="GON87" s="206" t="s">
        <v>8</v>
      </c>
      <c r="GOO87" s="206" t="s">
        <v>1036</v>
      </c>
      <c r="GOP87" s="206" t="s">
        <v>1594</v>
      </c>
      <c r="GOQ87" s="206" t="s">
        <v>1595</v>
      </c>
      <c r="GOR87" s="206" t="s">
        <v>8</v>
      </c>
      <c r="GOS87" s="206" t="s">
        <v>1036</v>
      </c>
      <c r="GOT87" s="206" t="s">
        <v>1594</v>
      </c>
      <c r="GOU87" s="206" t="s">
        <v>1595</v>
      </c>
      <c r="GOV87" s="206" t="s">
        <v>8</v>
      </c>
      <c r="GOW87" s="206" t="s">
        <v>1036</v>
      </c>
      <c r="GOX87" s="206" t="s">
        <v>1594</v>
      </c>
      <c r="GOY87" s="206" t="s">
        <v>1595</v>
      </c>
      <c r="GOZ87" s="206" t="s">
        <v>8</v>
      </c>
      <c r="GPA87" s="206" t="s">
        <v>1036</v>
      </c>
      <c r="GPB87" s="206" t="s">
        <v>1594</v>
      </c>
      <c r="GPC87" s="206" t="s">
        <v>1595</v>
      </c>
      <c r="GPD87" s="206" t="s">
        <v>8</v>
      </c>
      <c r="GPE87" s="206" t="s">
        <v>1036</v>
      </c>
      <c r="GPF87" s="206" t="s">
        <v>1594</v>
      </c>
      <c r="GPG87" s="206" t="s">
        <v>1595</v>
      </c>
      <c r="GPH87" s="206" t="s">
        <v>8</v>
      </c>
      <c r="GPI87" s="206" t="s">
        <v>1036</v>
      </c>
      <c r="GPJ87" s="206" t="s">
        <v>1594</v>
      </c>
      <c r="GPK87" s="206" t="s">
        <v>1595</v>
      </c>
      <c r="GPL87" s="206" t="s">
        <v>8</v>
      </c>
      <c r="GPM87" s="206" t="s">
        <v>1036</v>
      </c>
      <c r="GPN87" s="206" t="s">
        <v>1594</v>
      </c>
      <c r="GPO87" s="206" t="s">
        <v>1595</v>
      </c>
      <c r="GPP87" s="206" t="s">
        <v>8</v>
      </c>
      <c r="GPQ87" s="206" t="s">
        <v>1036</v>
      </c>
      <c r="GPR87" s="206" t="s">
        <v>1594</v>
      </c>
      <c r="GPS87" s="206" t="s">
        <v>1595</v>
      </c>
      <c r="GPT87" s="206" t="s">
        <v>8</v>
      </c>
      <c r="GPU87" s="206" t="s">
        <v>1036</v>
      </c>
      <c r="GPV87" s="206" t="s">
        <v>1594</v>
      </c>
      <c r="GPW87" s="206" t="s">
        <v>1595</v>
      </c>
      <c r="GPX87" s="206" t="s">
        <v>8</v>
      </c>
      <c r="GPY87" s="206" t="s">
        <v>1036</v>
      </c>
      <c r="GPZ87" s="206" t="s">
        <v>1594</v>
      </c>
      <c r="GQA87" s="206" t="s">
        <v>1595</v>
      </c>
      <c r="GQB87" s="206" t="s">
        <v>8</v>
      </c>
      <c r="GQC87" s="206" t="s">
        <v>1036</v>
      </c>
      <c r="GQD87" s="206" t="s">
        <v>1594</v>
      </c>
      <c r="GQE87" s="206" t="s">
        <v>1595</v>
      </c>
      <c r="GQF87" s="206" t="s">
        <v>8</v>
      </c>
      <c r="GQG87" s="206" t="s">
        <v>1036</v>
      </c>
      <c r="GQH87" s="206" t="s">
        <v>1594</v>
      </c>
      <c r="GQI87" s="206" t="s">
        <v>1595</v>
      </c>
      <c r="GQJ87" s="206" t="s">
        <v>8</v>
      </c>
      <c r="GQK87" s="206" t="s">
        <v>1036</v>
      </c>
      <c r="GQL87" s="206" t="s">
        <v>1594</v>
      </c>
      <c r="GQM87" s="206" t="s">
        <v>1595</v>
      </c>
      <c r="GQN87" s="206" t="s">
        <v>8</v>
      </c>
      <c r="GQO87" s="206" t="s">
        <v>1036</v>
      </c>
      <c r="GQP87" s="206" t="s">
        <v>1594</v>
      </c>
      <c r="GQQ87" s="206" t="s">
        <v>1595</v>
      </c>
      <c r="GQR87" s="206" t="s">
        <v>8</v>
      </c>
      <c r="GQS87" s="206" t="s">
        <v>1036</v>
      </c>
      <c r="GQT87" s="206" t="s">
        <v>1594</v>
      </c>
      <c r="GQU87" s="206" t="s">
        <v>1595</v>
      </c>
      <c r="GQV87" s="206" t="s">
        <v>8</v>
      </c>
      <c r="GQW87" s="206" t="s">
        <v>1036</v>
      </c>
      <c r="GQX87" s="206" t="s">
        <v>1594</v>
      </c>
      <c r="GQY87" s="206" t="s">
        <v>1595</v>
      </c>
      <c r="GQZ87" s="206" t="s">
        <v>8</v>
      </c>
      <c r="GRA87" s="206" t="s">
        <v>1036</v>
      </c>
      <c r="GRB87" s="206" t="s">
        <v>1594</v>
      </c>
      <c r="GRC87" s="206" t="s">
        <v>1595</v>
      </c>
      <c r="GRD87" s="206" t="s">
        <v>8</v>
      </c>
      <c r="GRE87" s="206" t="s">
        <v>1036</v>
      </c>
      <c r="GRF87" s="206" t="s">
        <v>1594</v>
      </c>
      <c r="GRG87" s="206" t="s">
        <v>1595</v>
      </c>
      <c r="GRH87" s="206" t="s">
        <v>8</v>
      </c>
      <c r="GRI87" s="206" t="s">
        <v>1036</v>
      </c>
      <c r="GRJ87" s="206" t="s">
        <v>1594</v>
      </c>
      <c r="GRK87" s="206" t="s">
        <v>1595</v>
      </c>
      <c r="GRL87" s="206" t="s">
        <v>8</v>
      </c>
      <c r="GRM87" s="206" t="s">
        <v>1036</v>
      </c>
      <c r="GRN87" s="206" t="s">
        <v>1594</v>
      </c>
      <c r="GRO87" s="206" t="s">
        <v>1595</v>
      </c>
      <c r="GRP87" s="206" t="s">
        <v>8</v>
      </c>
      <c r="GRQ87" s="206" t="s">
        <v>1036</v>
      </c>
      <c r="GRR87" s="206" t="s">
        <v>1594</v>
      </c>
      <c r="GRS87" s="206" t="s">
        <v>1595</v>
      </c>
      <c r="GRT87" s="206" t="s">
        <v>8</v>
      </c>
      <c r="GRU87" s="206" t="s">
        <v>1036</v>
      </c>
      <c r="GRV87" s="206" t="s">
        <v>1594</v>
      </c>
      <c r="GRW87" s="206" t="s">
        <v>1595</v>
      </c>
      <c r="GRX87" s="206" t="s">
        <v>8</v>
      </c>
      <c r="GRY87" s="206" t="s">
        <v>1036</v>
      </c>
      <c r="GRZ87" s="206" t="s">
        <v>1594</v>
      </c>
      <c r="GSA87" s="206" t="s">
        <v>1595</v>
      </c>
      <c r="GSB87" s="206" t="s">
        <v>8</v>
      </c>
      <c r="GSC87" s="206" t="s">
        <v>1036</v>
      </c>
      <c r="GSD87" s="206" t="s">
        <v>1594</v>
      </c>
      <c r="GSE87" s="206" t="s">
        <v>1595</v>
      </c>
      <c r="GSF87" s="206" t="s">
        <v>8</v>
      </c>
      <c r="GSG87" s="206" t="s">
        <v>1036</v>
      </c>
      <c r="GSH87" s="206" t="s">
        <v>1594</v>
      </c>
      <c r="GSI87" s="206" t="s">
        <v>1595</v>
      </c>
      <c r="GSJ87" s="206" t="s">
        <v>8</v>
      </c>
      <c r="GSK87" s="206" t="s">
        <v>1036</v>
      </c>
      <c r="GSL87" s="206" t="s">
        <v>1594</v>
      </c>
      <c r="GSM87" s="206" t="s">
        <v>1595</v>
      </c>
      <c r="GSN87" s="206" t="s">
        <v>8</v>
      </c>
      <c r="GSO87" s="206" t="s">
        <v>1036</v>
      </c>
      <c r="GSP87" s="206" t="s">
        <v>1594</v>
      </c>
      <c r="GSQ87" s="206" t="s">
        <v>1595</v>
      </c>
      <c r="GSR87" s="206" t="s">
        <v>8</v>
      </c>
      <c r="GSS87" s="206" t="s">
        <v>1036</v>
      </c>
      <c r="GST87" s="206" t="s">
        <v>1594</v>
      </c>
      <c r="GSU87" s="206" t="s">
        <v>1595</v>
      </c>
      <c r="GSV87" s="206" t="s">
        <v>8</v>
      </c>
      <c r="GSW87" s="206" t="s">
        <v>1036</v>
      </c>
      <c r="GSX87" s="206" t="s">
        <v>1594</v>
      </c>
      <c r="GSY87" s="206" t="s">
        <v>1595</v>
      </c>
      <c r="GSZ87" s="206" t="s">
        <v>8</v>
      </c>
      <c r="GTA87" s="206" t="s">
        <v>1036</v>
      </c>
      <c r="GTB87" s="206" t="s">
        <v>1594</v>
      </c>
      <c r="GTC87" s="206" t="s">
        <v>1595</v>
      </c>
      <c r="GTD87" s="206" t="s">
        <v>8</v>
      </c>
      <c r="GTE87" s="206" t="s">
        <v>1036</v>
      </c>
      <c r="GTF87" s="206" t="s">
        <v>1594</v>
      </c>
      <c r="GTG87" s="206" t="s">
        <v>1595</v>
      </c>
      <c r="GTH87" s="206" t="s">
        <v>8</v>
      </c>
      <c r="GTI87" s="206" t="s">
        <v>1036</v>
      </c>
      <c r="GTJ87" s="206" t="s">
        <v>1594</v>
      </c>
      <c r="GTK87" s="206" t="s">
        <v>1595</v>
      </c>
      <c r="GTL87" s="206" t="s">
        <v>8</v>
      </c>
      <c r="GTM87" s="206" t="s">
        <v>1036</v>
      </c>
      <c r="GTN87" s="206" t="s">
        <v>1594</v>
      </c>
      <c r="GTO87" s="206" t="s">
        <v>1595</v>
      </c>
      <c r="GTP87" s="206" t="s">
        <v>8</v>
      </c>
      <c r="GTQ87" s="206" t="s">
        <v>1036</v>
      </c>
      <c r="GTR87" s="206" t="s">
        <v>1594</v>
      </c>
      <c r="GTS87" s="206" t="s">
        <v>1595</v>
      </c>
      <c r="GTT87" s="206" t="s">
        <v>8</v>
      </c>
      <c r="GTU87" s="206" t="s">
        <v>1036</v>
      </c>
      <c r="GTV87" s="206" t="s">
        <v>1594</v>
      </c>
      <c r="GTW87" s="206" t="s">
        <v>1595</v>
      </c>
      <c r="GTX87" s="206" t="s">
        <v>8</v>
      </c>
      <c r="GTY87" s="206" t="s">
        <v>1036</v>
      </c>
      <c r="GTZ87" s="206" t="s">
        <v>1594</v>
      </c>
      <c r="GUA87" s="206" t="s">
        <v>1595</v>
      </c>
      <c r="GUB87" s="206" t="s">
        <v>8</v>
      </c>
      <c r="GUC87" s="206" t="s">
        <v>1036</v>
      </c>
      <c r="GUD87" s="206" t="s">
        <v>1594</v>
      </c>
      <c r="GUE87" s="206" t="s">
        <v>1595</v>
      </c>
      <c r="GUF87" s="206" t="s">
        <v>8</v>
      </c>
      <c r="GUG87" s="206" t="s">
        <v>1036</v>
      </c>
      <c r="GUH87" s="206" t="s">
        <v>1594</v>
      </c>
      <c r="GUI87" s="206" t="s">
        <v>1595</v>
      </c>
      <c r="GUJ87" s="206" t="s">
        <v>8</v>
      </c>
      <c r="GUK87" s="206" t="s">
        <v>1036</v>
      </c>
      <c r="GUL87" s="206" t="s">
        <v>1594</v>
      </c>
      <c r="GUM87" s="206" t="s">
        <v>1595</v>
      </c>
      <c r="GUN87" s="206" t="s">
        <v>8</v>
      </c>
      <c r="GUO87" s="206" t="s">
        <v>1036</v>
      </c>
      <c r="GUP87" s="206" t="s">
        <v>1594</v>
      </c>
      <c r="GUQ87" s="206" t="s">
        <v>1595</v>
      </c>
      <c r="GUR87" s="206" t="s">
        <v>8</v>
      </c>
      <c r="GUS87" s="206" t="s">
        <v>1036</v>
      </c>
      <c r="GUT87" s="206" t="s">
        <v>1594</v>
      </c>
      <c r="GUU87" s="206" t="s">
        <v>1595</v>
      </c>
      <c r="GUV87" s="206" t="s">
        <v>8</v>
      </c>
      <c r="GUW87" s="206" t="s">
        <v>1036</v>
      </c>
      <c r="GUX87" s="206" t="s">
        <v>1594</v>
      </c>
      <c r="GUY87" s="206" t="s">
        <v>1595</v>
      </c>
      <c r="GUZ87" s="206" t="s">
        <v>8</v>
      </c>
      <c r="GVA87" s="206" t="s">
        <v>1036</v>
      </c>
      <c r="GVB87" s="206" t="s">
        <v>1594</v>
      </c>
      <c r="GVC87" s="206" t="s">
        <v>1595</v>
      </c>
      <c r="GVD87" s="206" t="s">
        <v>8</v>
      </c>
      <c r="GVE87" s="206" t="s">
        <v>1036</v>
      </c>
      <c r="GVF87" s="206" t="s">
        <v>1594</v>
      </c>
      <c r="GVG87" s="206" t="s">
        <v>1595</v>
      </c>
      <c r="GVH87" s="206" t="s">
        <v>8</v>
      </c>
      <c r="GVI87" s="206" t="s">
        <v>1036</v>
      </c>
      <c r="GVJ87" s="206" t="s">
        <v>1594</v>
      </c>
      <c r="GVK87" s="206" t="s">
        <v>1595</v>
      </c>
      <c r="GVL87" s="206" t="s">
        <v>8</v>
      </c>
      <c r="GVM87" s="206" t="s">
        <v>1036</v>
      </c>
      <c r="GVN87" s="206" t="s">
        <v>1594</v>
      </c>
      <c r="GVO87" s="206" t="s">
        <v>1595</v>
      </c>
      <c r="GVP87" s="206" t="s">
        <v>8</v>
      </c>
      <c r="GVQ87" s="206" t="s">
        <v>1036</v>
      </c>
      <c r="GVR87" s="206" t="s">
        <v>1594</v>
      </c>
      <c r="GVS87" s="206" t="s">
        <v>1595</v>
      </c>
      <c r="GVT87" s="206" t="s">
        <v>8</v>
      </c>
      <c r="GVU87" s="206" t="s">
        <v>1036</v>
      </c>
      <c r="GVV87" s="206" t="s">
        <v>1594</v>
      </c>
      <c r="GVW87" s="206" t="s">
        <v>1595</v>
      </c>
      <c r="GVX87" s="206" t="s">
        <v>8</v>
      </c>
      <c r="GVY87" s="206" t="s">
        <v>1036</v>
      </c>
      <c r="GVZ87" s="206" t="s">
        <v>1594</v>
      </c>
      <c r="GWA87" s="206" t="s">
        <v>1595</v>
      </c>
      <c r="GWB87" s="206" t="s">
        <v>8</v>
      </c>
      <c r="GWC87" s="206" t="s">
        <v>1036</v>
      </c>
      <c r="GWD87" s="206" t="s">
        <v>1594</v>
      </c>
      <c r="GWE87" s="206" t="s">
        <v>1595</v>
      </c>
      <c r="GWF87" s="206" t="s">
        <v>8</v>
      </c>
      <c r="GWG87" s="206" t="s">
        <v>1036</v>
      </c>
      <c r="GWH87" s="206" t="s">
        <v>1594</v>
      </c>
      <c r="GWI87" s="206" t="s">
        <v>1595</v>
      </c>
      <c r="GWJ87" s="206" t="s">
        <v>8</v>
      </c>
      <c r="GWK87" s="206" t="s">
        <v>1036</v>
      </c>
      <c r="GWL87" s="206" t="s">
        <v>1594</v>
      </c>
      <c r="GWM87" s="206" t="s">
        <v>1595</v>
      </c>
      <c r="GWN87" s="206" t="s">
        <v>8</v>
      </c>
      <c r="GWO87" s="206" t="s">
        <v>1036</v>
      </c>
      <c r="GWP87" s="206" t="s">
        <v>1594</v>
      </c>
      <c r="GWQ87" s="206" t="s">
        <v>1595</v>
      </c>
      <c r="GWR87" s="206" t="s">
        <v>8</v>
      </c>
      <c r="GWS87" s="206" t="s">
        <v>1036</v>
      </c>
      <c r="GWT87" s="206" t="s">
        <v>1594</v>
      </c>
      <c r="GWU87" s="206" t="s">
        <v>1595</v>
      </c>
      <c r="GWV87" s="206" t="s">
        <v>8</v>
      </c>
      <c r="GWW87" s="206" t="s">
        <v>1036</v>
      </c>
      <c r="GWX87" s="206" t="s">
        <v>1594</v>
      </c>
      <c r="GWY87" s="206" t="s">
        <v>1595</v>
      </c>
      <c r="GWZ87" s="206" t="s">
        <v>8</v>
      </c>
      <c r="GXA87" s="206" t="s">
        <v>1036</v>
      </c>
      <c r="GXB87" s="206" t="s">
        <v>1594</v>
      </c>
      <c r="GXC87" s="206" t="s">
        <v>1595</v>
      </c>
      <c r="GXD87" s="206" t="s">
        <v>8</v>
      </c>
      <c r="GXE87" s="206" t="s">
        <v>1036</v>
      </c>
      <c r="GXF87" s="206" t="s">
        <v>1594</v>
      </c>
      <c r="GXG87" s="206" t="s">
        <v>1595</v>
      </c>
      <c r="GXH87" s="206" t="s">
        <v>8</v>
      </c>
      <c r="GXI87" s="206" t="s">
        <v>1036</v>
      </c>
      <c r="GXJ87" s="206" t="s">
        <v>1594</v>
      </c>
      <c r="GXK87" s="206" t="s">
        <v>1595</v>
      </c>
      <c r="GXL87" s="206" t="s">
        <v>8</v>
      </c>
      <c r="GXM87" s="206" t="s">
        <v>1036</v>
      </c>
      <c r="GXN87" s="206" t="s">
        <v>1594</v>
      </c>
      <c r="GXO87" s="206" t="s">
        <v>1595</v>
      </c>
      <c r="GXP87" s="206" t="s">
        <v>8</v>
      </c>
      <c r="GXQ87" s="206" t="s">
        <v>1036</v>
      </c>
      <c r="GXR87" s="206" t="s">
        <v>1594</v>
      </c>
      <c r="GXS87" s="206" t="s">
        <v>1595</v>
      </c>
      <c r="GXT87" s="206" t="s">
        <v>8</v>
      </c>
      <c r="GXU87" s="206" t="s">
        <v>1036</v>
      </c>
      <c r="GXV87" s="206" t="s">
        <v>1594</v>
      </c>
      <c r="GXW87" s="206" t="s">
        <v>1595</v>
      </c>
      <c r="GXX87" s="206" t="s">
        <v>8</v>
      </c>
      <c r="GXY87" s="206" t="s">
        <v>1036</v>
      </c>
      <c r="GXZ87" s="206" t="s">
        <v>1594</v>
      </c>
      <c r="GYA87" s="206" t="s">
        <v>1595</v>
      </c>
      <c r="GYB87" s="206" t="s">
        <v>8</v>
      </c>
      <c r="GYC87" s="206" t="s">
        <v>1036</v>
      </c>
      <c r="GYD87" s="206" t="s">
        <v>1594</v>
      </c>
      <c r="GYE87" s="206" t="s">
        <v>1595</v>
      </c>
      <c r="GYF87" s="206" t="s">
        <v>8</v>
      </c>
      <c r="GYG87" s="206" t="s">
        <v>1036</v>
      </c>
      <c r="GYH87" s="206" t="s">
        <v>1594</v>
      </c>
      <c r="GYI87" s="206" t="s">
        <v>1595</v>
      </c>
      <c r="GYJ87" s="206" t="s">
        <v>8</v>
      </c>
      <c r="GYK87" s="206" t="s">
        <v>1036</v>
      </c>
      <c r="GYL87" s="206" t="s">
        <v>1594</v>
      </c>
      <c r="GYM87" s="206" t="s">
        <v>1595</v>
      </c>
      <c r="GYN87" s="206" t="s">
        <v>8</v>
      </c>
      <c r="GYO87" s="206" t="s">
        <v>1036</v>
      </c>
      <c r="GYP87" s="206" t="s">
        <v>1594</v>
      </c>
      <c r="GYQ87" s="206" t="s">
        <v>1595</v>
      </c>
      <c r="GYR87" s="206" t="s">
        <v>8</v>
      </c>
      <c r="GYS87" s="206" t="s">
        <v>1036</v>
      </c>
      <c r="GYT87" s="206" t="s">
        <v>1594</v>
      </c>
      <c r="GYU87" s="206" t="s">
        <v>1595</v>
      </c>
      <c r="GYV87" s="206" t="s">
        <v>8</v>
      </c>
      <c r="GYW87" s="206" t="s">
        <v>1036</v>
      </c>
      <c r="GYX87" s="206" t="s">
        <v>1594</v>
      </c>
      <c r="GYY87" s="206" t="s">
        <v>1595</v>
      </c>
      <c r="GYZ87" s="206" t="s">
        <v>8</v>
      </c>
      <c r="GZA87" s="206" t="s">
        <v>1036</v>
      </c>
      <c r="GZB87" s="206" t="s">
        <v>1594</v>
      </c>
      <c r="GZC87" s="206" t="s">
        <v>1595</v>
      </c>
      <c r="GZD87" s="206" t="s">
        <v>8</v>
      </c>
      <c r="GZE87" s="206" t="s">
        <v>1036</v>
      </c>
      <c r="GZF87" s="206" t="s">
        <v>1594</v>
      </c>
      <c r="GZG87" s="206" t="s">
        <v>1595</v>
      </c>
      <c r="GZH87" s="206" t="s">
        <v>8</v>
      </c>
      <c r="GZI87" s="206" t="s">
        <v>1036</v>
      </c>
      <c r="GZJ87" s="206" t="s">
        <v>1594</v>
      </c>
      <c r="GZK87" s="206" t="s">
        <v>1595</v>
      </c>
      <c r="GZL87" s="206" t="s">
        <v>8</v>
      </c>
      <c r="GZM87" s="206" t="s">
        <v>1036</v>
      </c>
      <c r="GZN87" s="206" t="s">
        <v>1594</v>
      </c>
      <c r="GZO87" s="206" t="s">
        <v>1595</v>
      </c>
      <c r="GZP87" s="206" t="s">
        <v>8</v>
      </c>
      <c r="GZQ87" s="206" t="s">
        <v>1036</v>
      </c>
      <c r="GZR87" s="206" t="s">
        <v>1594</v>
      </c>
      <c r="GZS87" s="206" t="s">
        <v>1595</v>
      </c>
      <c r="GZT87" s="206" t="s">
        <v>8</v>
      </c>
      <c r="GZU87" s="206" t="s">
        <v>1036</v>
      </c>
      <c r="GZV87" s="206" t="s">
        <v>1594</v>
      </c>
      <c r="GZW87" s="206" t="s">
        <v>1595</v>
      </c>
      <c r="GZX87" s="206" t="s">
        <v>8</v>
      </c>
      <c r="GZY87" s="206" t="s">
        <v>1036</v>
      </c>
      <c r="GZZ87" s="206" t="s">
        <v>1594</v>
      </c>
      <c r="HAA87" s="206" t="s">
        <v>1595</v>
      </c>
      <c r="HAB87" s="206" t="s">
        <v>8</v>
      </c>
      <c r="HAC87" s="206" t="s">
        <v>1036</v>
      </c>
      <c r="HAD87" s="206" t="s">
        <v>1594</v>
      </c>
      <c r="HAE87" s="206" t="s">
        <v>1595</v>
      </c>
      <c r="HAF87" s="206" t="s">
        <v>8</v>
      </c>
      <c r="HAG87" s="206" t="s">
        <v>1036</v>
      </c>
      <c r="HAH87" s="206" t="s">
        <v>1594</v>
      </c>
      <c r="HAI87" s="206" t="s">
        <v>1595</v>
      </c>
      <c r="HAJ87" s="206" t="s">
        <v>8</v>
      </c>
      <c r="HAK87" s="206" t="s">
        <v>1036</v>
      </c>
      <c r="HAL87" s="206" t="s">
        <v>1594</v>
      </c>
      <c r="HAM87" s="206" t="s">
        <v>1595</v>
      </c>
      <c r="HAN87" s="206" t="s">
        <v>8</v>
      </c>
      <c r="HAO87" s="206" t="s">
        <v>1036</v>
      </c>
      <c r="HAP87" s="206" t="s">
        <v>1594</v>
      </c>
      <c r="HAQ87" s="206" t="s">
        <v>1595</v>
      </c>
      <c r="HAR87" s="206" t="s">
        <v>8</v>
      </c>
      <c r="HAS87" s="206" t="s">
        <v>1036</v>
      </c>
      <c r="HAT87" s="206" t="s">
        <v>1594</v>
      </c>
      <c r="HAU87" s="206" t="s">
        <v>1595</v>
      </c>
      <c r="HAV87" s="206" t="s">
        <v>8</v>
      </c>
      <c r="HAW87" s="206" t="s">
        <v>1036</v>
      </c>
      <c r="HAX87" s="206" t="s">
        <v>1594</v>
      </c>
      <c r="HAY87" s="206" t="s">
        <v>1595</v>
      </c>
      <c r="HAZ87" s="206" t="s">
        <v>8</v>
      </c>
      <c r="HBA87" s="206" t="s">
        <v>1036</v>
      </c>
      <c r="HBB87" s="206" t="s">
        <v>1594</v>
      </c>
      <c r="HBC87" s="206" t="s">
        <v>1595</v>
      </c>
      <c r="HBD87" s="206" t="s">
        <v>8</v>
      </c>
      <c r="HBE87" s="206" t="s">
        <v>1036</v>
      </c>
      <c r="HBF87" s="206" t="s">
        <v>1594</v>
      </c>
      <c r="HBG87" s="206" t="s">
        <v>1595</v>
      </c>
      <c r="HBH87" s="206" t="s">
        <v>8</v>
      </c>
      <c r="HBI87" s="206" t="s">
        <v>1036</v>
      </c>
      <c r="HBJ87" s="206" t="s">
        <v>1594</v>
      </c>
      <c r="HBK87" s="206" t="s">
        <v>1595</v>
      </c>
      <c r="HBL87" s="206" t="s">
        <v>8</v>
      </c>
      <c r="HBM87" s="206" t="s">
        <v>1036</v>
      </c>
      <c r="HBN87" s="206" t="s">
        <v>1594</v>
      </c>
      <c r="HBO87" s="206" t="s">
        <v>1595</v>
      </c>
      <c r="HBP87" s="206" t="s">
        <v>8</v>
      </c>
      <c r="HBQ87" s="206" t="s">
        <v>1036</v>
      </c>
      <c r="HBR87" s="206" t="s">
        <v>1594</v>
      </c>
      <c r="HBS87" s="206" t="s">
        <v>1595</v>
      </c>
      <c r="HBT87" s="206" t="s">
        <v>8</v>
      </c>
      <c r="HBU87" s="206" t="s">
        <v>1036</v>
      </c>
      <c r="HBV87" s="206" t="s">
        <v>1594</v>
      </c>
      <c r="HBW87" s="206" t="s">
        <v>1595</v>
      </c>
      <c r="HBX87" s="206" t="s">
        <v>8</v>
      </c>
      <c r="HBY87" s="206" t="s">
        <v>1036</v>
      </c>
      <c r="HBZ87" s="206" t="s">
        <v>1594</v>
      </c>
      <c r="HCA87" s="206" t="s">
        <v>1595</v>
      </c>
      <c r="HCB87" s="206" t="s">
        <v>8</v>
      </c>
      <c r="HCC87" s="206" t="s">
        <v>1036</v>
      </c>
      <c r="HCD87" s="206" t="s">
        <v>1594</v>
      </c>
      <c r="HCE87" s="206" t="s">
        <v>1595</v>
      </c>
      <c r="HCF87" s="206" t="s">
        <v>8</v>
      </c>
      <c r="HCG87" s="206" t="s">
        <v>1036</v>
      </c>
      <c r="HCH87" s="206" t="s">
        <v>1594</v>
      </c>
      <c r="HCI87" s="206" t="s">
        <v>1595</v>
      </c>
      <c r="HCJ87" s="206" t="s">
        <v>8</v>
      </c>
      <c r="HCK87" s="206" t="s">
        <v>1036</v>
      </c>
      <c r="HCL87" s="206" t="s">
        <v>1594</v>
      </c>
      <c r="HCM87" s="206" t="s">
        <v>1595</v>
      </c>
      <c r="HCN87" s="206" t="s">
        <v>8</v>
      </c>
      <c r="HCO87" s="206" t="s">
        <v>1036</v>
      </c>
      <c r="HCP87" s="206" t="s">
        <v>1594</v>
      </c>
      <c r="HCQ87" s="206" t="s">
        <v>1595</v>
      </c>
      <c r="HCR87" s="206" t="s">
        <v>8</v>
      </c>
      <c r="HCS87" s="206" t="s">
        <v>1036</v>
      </c>
      <c r="HCT87" s="206" t="s">
        <v>1594</v>
      </c>
      <c r="HCU87" s="206" t="s">
        <v>1595</v>
      </c>
      <c r="HCV87" s="206" t="s">
        <v>8</v>
      </c>
      <c r="HCW87" s="206" t="s">
        <v>1036</v>
      </c>
      <c r="HCX87" s="206" t="s">
        <v>1594</v>
      </c>
      <c r="HCY87" s="206" t="s">
        <v>1595</v>
      </c>
      <c r="HCZ87" s="206" t="s">
        <v>8</v>
      </c>
      <c r="HDA87" s="206" t="s">
        <v>1036</v>
      </c>
      <c r="HDB87" s="206" t="s">
        <v>1594</v>
      </c>
      <c r="HDC87" s="206" t="s">
        <v>1595</v>
      </c>
      <c r="HDD87" s="206" t="s">
        <v>8</v>
      </c>
      <c r="HDE87" s="206" t="s">
        <v>1036</v>
      </c>
      <c r="HDF87" s="206" t="s">
        <v>1594</v>
      </c>
      <c r="HDG87" s="206" t="s">
        <v>1595</v>
      </c>
      <c r="HDH87" s="206" t="s">
        <v>8</v>
      </c>
      <c r="HDI87" s="206" t="s">
        <v>1036</v>
      </c>
      <c r="HDJ87" s="206" t="s">
        <v>1594</v>
      </c>
      <c r="HDK87" s="206" t="s">
        <v>1595</v>
      </c>
      <c r="HDL87" s="206" t="s">
        <v>8</v>
      </c>
      <c r="HDM87" s="206" t="s">
        <v>1036</v>
      </c>
      <c r="HDN87" s="206" t="s">
        <v>1594</v>
      </c>
      <c r="HDO87" s="206" t="s">
        <v>1595</v>
      </c>
      <c r="HDP87" s="206" t="s">
        <v>8</v>
      </c>
      <c r="HDQ87" s="206" t="s">
        <v>1036</v>
      </c>
      <c r="HDR87" s="206" t="s">
        <v>1594</v>
      </c>
      <c r="HDS87" s="206" t="s">
        <v>1595</v>
      </c>
      <c r="HDT87" s="206" t="s">
        <v>8</v>
      </c>
      <c r="HDU87" s="206" t="s">
        <v>1036</v>
      </c>
      <c r="HDV87" s="206" t="s">
        <v>1594</v>
      </c>
      <c r="HDW87" s="206" t="s">
        <v>1595</v>
      </c>
      <c r="HDX87" s="206" t="s">
        <v>8</v>
      </c>
      <c r="HDY87" s="206" t="s">
        <v>1036</v>
      </c>
      <c r="HDZ87" s="206" t="s">
        <v>1594</v>
      </c>
      <c r="HEA87" s="206" t="s">
        <v>1595</v>
      </c>
      <c r="HEB87" s="206" t="s">
        <v>8</v>
      </c>
      <c r="HEC87" s="206" t="s">
        <v>1036</v>
      </c>
      <c r="HED87" s="206" t="s">
        <v>1594</v>
      </c>
      <c r="HEE87" s="206" t="s">
        <v>1595</v>
      </c>
      <c r="HEF87" s="206" t="s">
        <v>8</v>
      </c>
      <c r="HEG87" s="206" t="s">
        <v>1036</v>
      </c>
      <c r="HEH87" s="206" t="s">
        <v>1594</v>
      </c>
      <c r="HEI87" s="206" t="s">
        <v>1595</v>
      </c>
      <c r="HEJ87" s="206" t="s">
        <v>8</v>
      </c>
      <c r="HEK87" s="206" t="s">
        <v>1036</v>
      </c>
      <c r="HEL87" s="206" t="s">
        <v>1594</v>
      </c>
      <c r="HEM87" s="206" t="s">
        <v>1595</v>
      </c>
      <c r="HEN87" s="206" t="s">
        <v>8</v>
      </c>
      <c r="HEO87" s="206" t="s">
        <v>1036</v>
      </c>
      <c r="HEP87" s="206" t="s">
        <v>1594</v>
      </c>
      <c r="HEQ87" s="206" t="s">
        <v>1595</v>
      </c>
      <c r="HER87" s="206" t="s">
        <v>8</v>
      </c>
      <c r="HES87" s="206" t="s">
        <v>1036</v>
      </c>
      <c r="HET87" s="206" t="s">
        <v>1594</v>
      </c>
      <c r="HEU87" s="206" t="s">
        <v>1595</v>
      </c>
      <c r="HEV87" s="206" t="s">
        <v>8</v>
      </c>
      <c r="HEW87" s="206" t="s">
        <v>1036</v>
      </c>
      <c r="HEX87" s="206" t="s">
        <v>1594</v>
      </c>
      <c r="HEY87" s="206" t="s">
        <v>1595</v>
      </c>
      <c r="HEZ87" s="206" t="s">
        <v>8</v>
      </c>
      <c r="HFA87" s="206" t="s">
        <v>1036</v>
      </c>
      <c r="HFB87" s="206" t="s">
        <v>1594</v>
      </c>
      <c r="HFC87" s="206" t="s">
        <v>1595</v>
      </c>
      <c r="HFD87" s="206" t="s">
        <v>8</v>
      </c>
      <c r="HFE87" s="206" t="s">
        <v>1036</v>
      </c>
      <c r="HFF87" s="206" t="s">
        <v>1594</v>
      </c>
      <c r="HFG87" s="206" t="s">
        <v>1595</v>
      </c>
      <c r="HFH87" s="206" t="s">
        <v>8</v>
      </c>
      <c r="HFI87" s="206" t="s">
        <v>1036</v>
      </c>
      <c r="HFJ87" s="206" t="s">
        <v>1594</v>
      </c>
      <c r="HFK87" s="206" t="s">
        <v>1595</v>
      </c>
      <c r="HFL87" s="206" t="s">
        <v>8</v>
      </c>
      <c r="HFM87" s="206" t="s">
        <v>1036</v>
      </c>
      <c r="HFN87" s="206" t="s">
        <v>1594</v>
      </c>
      <c r="HFO87" s="206" t="s">
        <v>1595</v>
      </c>
      <c r="HFP87" s="206" t="s">
        <v>8</v>
      </c>
      <c r="HFQ87" s="206" t="s">
        <v>1036</v>
      </c>
      <c r="HFR87" s="206" t="s">
        <v>1594</v>
      </c>
      <c r="HFS87" s="206" t="s">
        <v>1595</v>
      </c>
      <c r="HFT87" s="206" t="s">
        <v>8</v>
      </c>
      <c r="HFU87" s="206" t="s">
        <v>1036</v>
      </c>
      <c r="HFV87" s="206" t="s">
        <v>1594</v>
      </c>
      <c r="HFW87" s="206" t="s">
        <v>1595</v>
      </c>
      <c r="HFX87" s="206" t="s">
        <v>8</v>
      </c>
      <c r="HFY87" s="206" t="s">
        <v>1036</v>
      </c>
      <c r="HFZ87" s="206" t="s">
        <v>1594</v>
      </c>
      <c r="HGA87" s="206" t="s">
        <v>1595</v>
      </c>
      <c r="HGB87" s="206" t="s">
        <v>8</v>
      </c>
      <c r="HGC87" s="206" t="s">
        <v>1036</v>
      </c>
      <c r="HGD87" s="206" t="s">
        <v>1594</v>
      </c>
      <c r="HGE87" s="206" t="s">
        <v>1595</v>
      </c>
      <c r="HGF87" s="206" t="s">
        <v>8</v>
      </c>
      <c r="HGG87" s="206" t="s">
        <v>1036</v>
      </c>
      <c r="HGH87" s="206" t="s">
        <v>1594</v>
      </c>
      <c r="HGI87" s="206" t="s">
        <v>1595</v>
      </c>
      <c r="HGJ87" s="206" t="s">
        <v>8</v>
      </c>
      <c r="HGK87" s="206" t="s">
        <v>1036</v>
      </c>
      <c r="HGL87" s="206" t="s">
        <v>1594</v>
      </c>
      <c r="HGM87" s="206" t="s">
        <v>1595</v>
      </c>
      <c r="HGN87" s="206" t="s">
        <v>8</v>
      </c>
      <c r="HGO87" s="206" t="s">
        <v>1036</v>
      </c>
      <c r="HGP87" s="206" t="s">
        <v>1594</v>
      </c>
      <c r="HGQ87" s="206" t="s">
        <v>1595</v>
      </c>
      <c r="HGR87" s="206" t="s">
        <v>8</v>
      </c>
      <c r="HGS87" s="206" t="s">
        <v>1036</v>
      </c>
      <c r="HGT87" s="206" t="s">
        <v>1594</v>
      </c>
      <c r="HGU87" s="206" t="s">
        <v>1595</v>
      </c>
      <c r="HGV87" s="206" t="s">
        <v>8</v>
      </c>
      <c r="HGW87" s="206" t="s">
        <v>1036</v>
      </c>
      <c r="HGX87" s="206" t="s">
        <v>1594</v>
      </c>
      <c r="HGY87" s="206" t="s">
        <v>1595</v>
      </c>
      <c r="HGZ87" s="206" t="s">
        <v>8</v>
      </c>
      <c r="HHA87" s="206" t="s">
        <v>1036</v>
      </c>
      <c r="HHB87" s="206" t="s">
        <v>1594</v>
      </c>
      <c r="HHC87" s="206" t="s">
        <v>1595</v>
      </c>
      <c r="HHD87" s="206" t="s">
        <v>8</v>
      </c>
      <c r="HHE87" s="206" t="s">
        <v>1036</v>
      </c>
      <c r="HHF87" s="206" t="s">
        <v>1594</v>
      </c>
      <c r="HHG87" s="206" t="s">
        <v>1595</v>
      </c>
      <c r="HHH87" s="206" t="s">
        <v>8</v>
      </c>
      <c r="HHI87" s="206" t="s">
        <v>1036</v>
      </c>
      <c r="HHJ87" s="206" t="s">
        <v>1594</v>
      </c>
      <c r="HHK87" s="206" t="s">
        <v>1595</v>
      </c>
      <c r="HHL87" s="206" t="s">
        <v>8</v>
      </c>
      <c r="HHM87" s="206" t="s">
        <v>1036</v>
      </c>
      <c r="HHN87" s="206" t="s">
        <v>1594</v>
      </c>
      <c r="HHO87" s="206" t="s">
        <v>1595</v>
      </c>
      <c r="HHP87" s="206" t="s">
        <v>8</v>
      </c>
      <c r="HHQ87" s="206" t="s">
        <v>1036</v>
      </c>
      <c r="HHR87" s="206" t="s">
        <v>1594</v>
      </c>
      <c r="HHS87" s="206" t="s">
        <v>1595</v>
      </c>
      <c r="HHT87" s="206" t="s">
        <v>8</v>
      </c>
      <c r="HHU87" s="206" t="s">
        <v>1036</v>
      </c>
      <c r="HHV87" s="206" t="s">
        <v>1594</v>
      </c>
      <c r="HHW87" s="206" t="s">
        <v>1595</v>
      </c>
      <c r="HHX87" s="206" t="s">
        <v>8</v>
      </c>
      <c r="HHY87" s="206" t="s">
        <v>1036</v>
      </c>
      <c r="HHZ87" s="206" t="s">
        <v>1594</v>
      </c>
      <c r="HIA87" s="206" t="s">
        <v>1595</v>
      </c>
      <c r="HIB87" s="206" t="s">
        <v>8</v>
      </c>
      <c r="HIC87" s="206" t="s">
        <v>1036</v>
      </c>
      <c r="HID87" s="206" t="s">
        <v>1594</v>
      </c>
      <c r="HIE87" s="206" t="s">
        <v>1595</v>
      </c>
      <c r="HIF87" s="206" t="s">
        <v>8</v>
      </c>
      <c r="HIG87" s="206" t="s">
        <v>1036</v>
      </c>
      <c r="HIH87" s="206" t="s">
        <v>1594</v>
      </c>
      <c r="HII87" s="206" t="s">
        <v>1595</v>
      </c>
      <c r="HIJ87" s="206" t="s">
        <v>8</v>
      </c>
      <c r="HIK87" s="206" t="s">
        <v>1036</v>
      </c>
      <c r="HIL87" s="206" t="s">
        <v>1594</v>
      </c>
      <c r="HIM87" s="206" t="s">
        <v>1595</v>
      </c>
      <c r="HIN87" s="206" t="s">
        <v>8</v>
      </c>
      <c r="HIO87" s="206" t="s">
        <v>1036</v>
      </c>
      <c r="HIP87" s="206" t="s">
        <v>1594</v>
      </c>
      <c r="HIQ87" s="206" t="s">
        <v>1595</v>
      </c>
      <c r="HIR87" s="206" t="s">
        <v>8</v>
      </c>
      <c r="HIS87" s="206" t="s">
        <v>1036</v>
      </c>
      <c r="HIT87" s="206" t="s">
        <v>1594</v>
      </c>
      <c r="HIU87" s="206" t="s">
        <v>1595</v>
      </c>
      <c r="HIV87" s="206" t="s">
        <v>8</v>
      </c>
      <c r="HIW87" s="206" t="s">
        <v>1036</v>
      </c>
      <c r="HIX87" s="206" t="s">
        <v>1594</v>
      </c>
      <c r="HIY87" s="206" t="s">
        <v>1595</v>
      </c>
      <c r="HIZ87" s="206" t="s">
        <v>8</v>
      </c>
      <c r="HJA87" s="206" t="s">
        <v>1036</v>
      </c>
      <c r="HJB87" s="206" t="s">
        <v>1594</v>
      </c>
      <c r="HJC87" s="206" t="s">
        <v>1595</v>
      </c>
      <c r="HJD87" s="206" t="s">
        <v>8</v>
      </c>
      <c r="HJE87" s="206" t="s">
        <v>1036</v>
      </c>
      <c r="HJF87" s="206" t="s">
        <v>1594</v>
      </c>
      <c r="HJG87" s="206" t="s">
        <v>1595</v>
      </c>
      <c r="HJH87" s="206" t="s">
        <v>8</v>
      </c>
      <c r="HJI87" s="206" t="s">
        <v>1036</v>
      </c>
      <c r="HJJ87" s="206" t="s">
        <v>1594</v>
      </c>
      <c r="HJK87" s="206" t="s">
        <v>1595</v>
      </c>
      <c r="HJL87" s="206" t="s">
        <v>8</v>
      </c>
      <c r="HJM87" s="206" t="s">
        <v>1036</v>
      </c>
      <c r="HJN87" s="206" t="s">
        <v>1594</v>
      </c>
      <c r="HJO87" s="206" t="s">
        <v>1595</v>
      </c>
      <c r="HJP87" s="206" t="s">
        <v>8</v>
      </c>
      <c r="HJQ87" s="206" t="s">
        <v>1036</v>
      </c>
      <c r="HJR87" s="206" t="s">
        <v>1594</v>
      </c>
      <c r="HJS87" s="206" t="s">
        <v>1595</v>
      </c>
      <c r="HJT87" s="206" t="s">
        <v>8</v>
      </c>
      <c r="HJU87" s="206" t="s">
        <v>1036</v>
      </c>
      <c r="HJV87" s="206" t="s">
        <v>1594</v>
      </c>
      <c r="HJW87" s="206" t="s">
        <v>1595</v>
      </c>
      <c r="HJX87" s="206" t="s">
        <v>8</v>
      </c>
      <c r="HJY87" s="206" t="s">
        <v>1036</v>
      </c>
      <c r="HJZ87" s="206" t="s">
        <v>1594</v>
      </c>
      <c r="HKA87" s="206" t="s">
        <v>1595</v>
      </c>
      <c r="HKB87" s="206" t="s">
        <v>8</v>
      </c>
      <c r="HKC87" s="206" t="s">
        <v>1036</v>
      </c>
      <c r="HKD87" s="206" t="s">
        <v>1594</v>
      </c>
      <c r="HKE87" s="206" t="s">
        <v>1595</v>
      </c>
      <c r="HKF87" s="206" t="s">
        <v>8</v>
      </c>
      <c r="HKG87" s="206" t="s">
        <v>1036</v>
      </c>
      <c r="HKH87" s="206" t="s">
        <v>1594</v>
      </c>
      <c r="HKI87" s="206" t="s">
        <v>1595</v>
      </c>
      <c r="HKJ87" s="206" t="s">
        <v>8</v>
      </c>
      <c r="HKK87" s="206" t="s">
        <v>1036</v>
      </c>
      <c r="HKL87" s="206" t="s">
        <v>1594</v>
      </c>
      <c r="HKM87" s="206" t="s">
        <v>1595</v>
      </c>
      <c r="HKN87" s="206" t="s">
        <v>8</v>
      </c>
      <c r="HKO87" s="206" t="s">
        <v>1036</v>
      </c>
      <c r="HKP87" s="206" t="s">
        <v>1594</v>
      </c>
      <c r="HKQ87" s="206" t="s">
        <v>1595</v>
      </c>
      <c r="HKR87" s="206" t="s">
        <v>8</v>
      </c>
      <c r="HKS87" s="206" t="s">
        <v>1036</v>
      </c>
      <c r="HKT87" s="206" t="s">
        <v>1594</v>
      </c>
      <c r="HKU87" s="206" t="s">
        <v>1595</v>
      </c>
      <c r="HKV87" s="206" t="s">
        <v>8</v>
      </c>
      <c r="HKW87" s="206" t="s">
        <v>1036</v>
      </c>
      <c r="HKX87" s="206" t="s">
        <v>1594</v>
      </c>
      <c r="HKY87" s="206" t="s">
        <v>1595</v>
      </c>
      <c r="HKZ87" s="206" t="s">
        <v>8</v>
      </c>
      <c r="HLA87" s="206" t="s">
        <v>1036</v>
      </c>
      <c r="HLB87" s="206" t="s">
        <v>1594</v>
      </c>
      <c r="HLC87" s="206" t="s">
        <v>1595</v>
      </c>
      <c r="HLD87" s="206" t="s">
        <v>8</v>
      </c>
      <c r="HLE87" s="206" t="s">
        <v>1036</v>
      </c>
      <c r="HLF87" s="206" t="s">
        <v>1594</v>
      </c>
      <c r="HLG87" s="206" t="s">
        <v>1595</v>
      </c>
      <c r="HLH87" s="206" t="s">
        <v>8</v>
      </c>
      <c r="HLI87" s="206" t="s">
        <v>1036</v>
      </c>
      <c r="HLJ87" s="206" t="s">
        <v>1594</v>
      </c>
      <c r="HLK87" s="206" t="s">
        <v>1595</v>
      </c>
      <c r="HLL87" s="206" t="s">
        <v>8</v>
      </c>
      <c r="HLM87" s="206" t="s">
        <v>1036</v>
      </c>
      <c r="HLN87" s="206" t="s">
        <v>1594</v>
      </c>
      <c r="HLO87" s="206" t="s">
        <v>1595</v>
      </c>
      <c r="HLP87" s="206" t="s">
        <v>8</v>
      </c>
      <c r="HLQ87" s="206" t="s">
        <v>1036</v>
      </c>
      <c r="HLR87" s="206" t="s">
        <v>1594</v>
      </c>
      <c r="HLS87" s="206" t="s">
        <v>1595</v>
      </c>
      <c r="HLT87" s="206" t="s">
        <v>8</v>
      </c>
      <c r="HLU87" s="206" t="s">
        <v>1036</v>
      </c>
      <c r="HLV87" s="206" t="s">
        <v>1594</v>
      </c>
      <c r="HLW87" s="206" t="s">
        <v>1595</v>
      </c>
      <c r="HLX87" s="206" t="s">
        <v>8</v>
      </c>
      <c r="HLY87" s="206" t="s">
        <v>1036</v>
      </c>
      <c r="HLZ87" s="206" t="s">
        <v>1594</v>
      </c>
      <c r="HMA87" s="206" t="s">
        <v>1595</v>
      </c>
      <c r="HMB87" s="206" t="s">
        <v>8</v>
      </c>
      <c r="HMC87" s="206" t="s">
        <v>1036</v>
      </c>
      <c r="HMD87" s="206" t="s">
        <v>1594</v>
      </c>
      <c r="HME87" s="206" t="s">
        <v>1595</v>
      </c>
      <c r="HMF87" s="206" t="s">
        <v>8</v>
      </c>
      <c r="HMG87" s="206" t="s">
        <v>1036</v>
      </c>
      <c r="HMH87" s="206" t="s">
        <v>1594</v>
      </c>
      <c r="HMI87" s="206" t="s">
        <v>1595</v>
      </c>
      <c r="HMJ87" s="206" t="s">
        <v>8</v>
      </c>
      <c r="HMK87" s="206" t="s">
        <v>1036</v>
      </c>
      <c r="HML87" s="206" t="s">
        <v>1594</v>
      </c>
      <c r="HMM87" s="206" t="s">
        <v>1595</v>
      </c>
      <c r="HMN87" s="206" t="s">
        <v>8</v>
      </c>
      <c r="HMO87" s="206" t="s">
        <v>1036</v>
      </c>
      <c r="HMP87" s="206" t="s">
        <v>1594</v>
      </c>
      <c r="HMQ87" s="206" t="s">
        <v>1595</v>
      </c>
      <c r="HMR87" s="206" t="s">
        <v>8</v>
      </c>
      <c r="HMS87" s="206" t="s">
        <v>1036</v>
      </c>
      <c r="HMT87" s="206" t="s">
        <v>1594</v>
      </c>
      <c r="HMU87" s="206" t="s">
        <v>1595</v>
      </c>
      <c r="HMV87" s="206" t="s">
        <v>8</v>
      </c>
      <c r="HMW87" s="206" t="s">
        <v>1036</v>
      </c>
      <c r="HMX87" s="206" t="s">
        <v>1594</v>
      </c>
      <c r="HMY87" s="206" t="s">
        <v>1595</v>
      </c>
      <c r="HMZ87" s="206" t="s">
        <v>8</v>
      </c>
      <c r="HNA87" s="206" t="s">
        <v>1036</v>
      </c>
      <c r="HNB87" s="206" t="s">
        <v>1594</v>
      </c>
      <c r="HNC87" s="206" t="s">
        <v>1595</v>
      </c>
      <c r="HND87" s="206" t="s">
        <v>8</v>
      </c>
      <c r="HNE87" s="206" t="s">
        <v>1036</v>
      </c>
      <c r="HNF87" s="206" t="s">
        <v>1594</v>
      </c>
      <c r="HNG87" s="206" t="s">
        <v>1595</v>
      </c>
      <c r="HNH87" s="206" t="s">
        <v>8</v>
      </c>
      <c r="HNI87" s="206" t="s">
        <v>1036</v>
      </c>
      <c r="HNJ87" s="206" t="s">
        <v>1594</v>
      </c>
      <c r="HNK87" s="206" t="s">
        <v>1595</v>
      </c>
      <c r="HNL87" s="206" t="s">
        <v>8</v>
      </c>
      <c r="HNM87" s="206" t="s">
        <v>1036</v>
      </c>
      <c r="HNN87" s="206" t="s">
        <v>1594</v>
      </c>
      <c r="HNO87" s="206" t="s">
        <v>1595</v>
      </c>
      <c r="HNP87" s="206" t="s">
        <v>8</v>
      </c>
      <c r="HNQ87" s="206" t="s">
        <v>1036</v>
      </c>
      <c r="HNR87" s="206" t="s">
        <v>1594</v>
      </c>
      <c r="HNS87" s="206" t="s">
        <v>1595</v>
      </c>
      <c r="HNT87" s="206" t="s">
        <v>8</v>
      </c>
      <c r="HNU87" s="206" t="s">
        <v>1036</v>
      </c>
      <c r="HNV87" s="206" t="s">
        <v>1594</v>
      </c>
      <c r="HNW87" s="206" t="s">
        <v>1595</v>
      </c>
      <c r="HNX87" s="206" t="s">
        <v>8</v>
      </c>
      <c r="HNY87" s="206" t="s">
        <v>1036</v>
      </c>
      <c r="HNZ87" s="206" t="s">
        <v>1594</v>
      </c>
      <c r="HOA87" s="206" t="s">
        <v>1595</v>
      </c>
      <c r="HOB87" s="206" t="s">
        <v>8</v>
      </c>
      <c r="HOC87" s="206" t="s">
        <v>1036</v>
      </c>
      <c r="HOD87" s="206" t="s">
        <v>1594</v>
      </c>
      <c r="HOE87" s="206" t="s">
        <v>1595</v>
      </c>
      <c r="HOF87" s="206" t="s">
        <v>8</v>
      </c>
      <c r="HOG87" s="206" t="s">
        <v>1036</v>
      </c>
      <c r="HOH87" s="206" t="s">
        <v>1594</v>
      </c>
      <c r="HOI87" s="206" t="s">
        <v>1595</v>
      </c>
      <c r="HOJ87" s="206" t="s">
        <v>8</v>
      </c>
      <c r="HOK87" s="206" t="s">
        <v>1036</v>
      </c>
      <c r="HOL87" s="206" t="s">
        <v>1594</v>
      </c>
      <c r="HOM87" s="206" t="s">
        <v>1595</v>
      </c>
      <c r="HON87" s="206" t="s">
        <v>8</v>
      </c>
      <c r="HOO87" s="206" t="s">
        <v>1036</v>
      </c>
      <c r="HOP87" s="206" t="s">
        <v>1594</v>
      </c>
      <c r="HOQ87" s="206" t="s">
        <v>1595</v>
      </c>
      <c r="HOR87" s="206" t="s">
        <v>8</v>
      </c>
      <c r="HOS87" s="206" t="s">
        <v>1036</v>
      </c>
      <c r="HOT87" s="206" t="s">
        <v>1594</v>
      </c>
      <c r="HOU87" s="206" t="s">
        <v>1595</v>
      </c>
      <c r="HOV87" s="206" t="s">
        <v>8</v>
      </c>
      <c r="HOW87" s="206" t="s">
        <v>1036</v>
      </c>
      <c r="HOX87" s="206" t="s">
        <v>1594</v>
      </c>
      <c r="HOY87" s="206" t="s">
        <v>1595</v>
      </c>
      <c r="HOZ87" s="206" t="s">
        <v>8</v>
      </c>
      <c r="HPA87" s="206" t="s">
        <v>1036</v>
      </c>
      <c r="HPB87" s="206" t="s">
        <v>1594</v>
      </c>
      <c r="HPC87" s="206" t="s">
        <v>1595</v>
      </c>
      <c r="HPD87" s="206" t="s">
        <v>8</v>
      </c>
      <c r="HPE87" s="206" t="s">
        <v>1036</v>
      </c>
      <c r="HPF87" s="206" t="s">
        <v>1594</v>
      </c>
      <c r="HPG87" s="206" t="s">
        <v>1595</v>
      </c>
      <c r="HPH87" s="206" t="s">
        <v>8</v>
      </c>
      <c r="HPI87" s="206" t="s">
        <v>1036</v>
      </c>
      <c r="HPJ87" s="206" t="s">
        <v>1594</v>
      </c>
      <c r="HPK87" s="206" t="s">
        <v>1595</v>
      </c>
      <c r="HPL87" s="206" t="s">
        <v>8</v>
      </c>
      <c r="HPM87" s="206" t="s">
        <v>1036</v>
      </c>
      <c r="HPN87" s="206" t="s">
        <v>1594</v>
      </c>
      <c r="HPO87" s="206" t="s">
        <v>1595</v>
      </c>
      <c r="HPP87" s="206" t="s">
        <v>8</v>
      </c>
      <c r="HPQ87" s="206" t="s">
        <v>1036</v>
      </c>
      <c r="HPR87" s="206" t="s">
        <v>1594</v>
      </c>
      <c r="HPS87" s="206" t="s">
        <v>1595</v>
      </c>
      <c r="HPT87" s="206" t="s">
        <v>8</v>
      </c>
      <c r="HPU87" s="206" t="s">
        <v>1036</v>
      </c>
      <c r="HPV87" s="206" t="s">
        <v>1594</v>
      </c>
      <c r="HPW87" s="206" t="s">
        <v>1595</v>
      </c>
      <c r="HPX87" s="206" t="s">
        <v>8</v>
      </c>
      <c r="HPY87" s="206" t="s">
        <v>1036</v>
      </c>
      <c r="HPZ87" s="206" t="s">
        <v>1594</v>
      </c>
      <c r="HQA87" s="206" t="s">
        <v>1595</v>
      </c>
      <c r="HQB87" s="206" t="s">
        <v>8</v>
      </c>
      <c r="HQC87" s="206" t="s">
        <v>1036</v>
      </c>
      <c r="HQD87" s="206" t="s">
        <v>1594</v>
      </c>
      <c r="HQE87" s="206" t="s">
        <v>1595</v>
      </c>
      <c r="HQF87" s="206" t="s">
        <v>8</v>
      </c>
      <c r="HQG87" s="206" t="s">
        <v>1036</v>
      </c>
      <c r="HQH87" s="206" t="s">
        <v>1594</v>
      </c>
      <c r="HQI87" s="206" t="s">
        <v>1595</v>
      </c>
      <c r="HQJ87" s="206" t="s">
        <v>8</v>
      </c>
      <c r="HQK87" s="206" t="s">
        <v>1036</v>
      </c>
      <c r="HQL87" s="206" t="s">
        <v>1594</v>
      </c>
      <c r="HQM87" s="206" t="s">
        <v>1595</v>
      </c>
      <c r="HQN87" s="206" t="s">
        <v>8</v>
      </c>
      <c r="HQO87" s="206" t="s">
        <v>1036</v>
      </c>
      <c r="HQP87" s="206" t="s">
        <v>1594</v>
      </c>
      <c r="HQQ87" s="206" t="s">
        <v>1595</v>
      </c>
      <c r="HQR87" s="206" t="s">
        <v>8</v>
      </c>
      <c r="HQS87" s="206" t="s">
        <v>1036</v>
      </c>
      <c r="HQT87" s="206" t="s">
        <v>1594</v>
      </c>
      <c r="HQU87" s="206" t="s">
        <v>1595</v>
      </c>
      <c r="HQV87" s="206" t="s">
        <v>8</v>
      </c>
      <c r="HQW87" s="206" t="s">
        <v>1036</v>
      </c>
      <c r="HQX87" s="206" t="s">
        <v>1594</v>
      </c>
      <c r="HQY87" s="206" t="s">
        <v>1595</v>
      </c>
      <c r="HQZ87" s="206" t="s">
        <v>8</v>
      </c>
      <c r="HRA87" s="206" t="s">
        <v>1036</v>
      </c>
      <c r="HRB87" s="206" t="s">
        <v>1594</v>
      </c>
      <c r="HRC87" s="206" t="s">
        <v>1595</v>
      </c>
      <c r="HRD87" s="206" t="s">
        <v>8</v>
      </c>
      <c r="HRE87" s="206" t="s">
        <v>1036</v>
      </c>
      <c r="HRF87" s="206" t="s">
        <v>1594</v>
      </c>
      <c r="HRG87" s="206" t="s">
        <v>1595</v>
      </c>
      <c r="HRH87" s="206" t="s">
        <v>8</v>
      </c>
      <c r="HRI87" s="206" t="s">
        <v>1036</v>
      </c>
      <c r="HRJ87" s="206" t="s">
        <v>1594</v>
      </c>
      <c r="HRK87" s="206" t="s">
        <v>1595</v>
      </c>
      <c r="HRL87" s="206" t="s">
        <v>8</v>
      </c>
      <c r="HRM87" s="206" t="s">
        <v>1036</v>
      </c>
      <c r="HRN87" s="206" t="s">
        <v>1594</v>
      </c>
      <c r="HRO87" s="206" t="s">
        <v>1595</v>
      </c>
      <c r="HRP87" s="206" t="s">
        <v>8</v>
      </c>
      <c r="HRQ87" s="206" t="s">
        <v>1036</v>
      </c>
      <c r="HRR87" s="206" t="s">
        <v>1594</v>
      </c>
      <c r="HRS87" s="206" t="s">
        <v>1595</v>
      </c>
      <c r="HRT87" s="206" t="s">
        <v>8</v>
      </c>
      <c r="HRU87" s="206" t="s">
        <v>1036</v>
      </c>
      <c r="HRV87" s="206" t="s">
        <v>1594</v>
      </c>
      <c r="HRW87" s="206" t="s">
        <v>1595</v>
      </c>
      <c r="HRX87" s="206" t="s">
        <v>8</v>
      </c>
      <c r="HRY87" s="206" t="s">
        <v>1036</v>
      </c>
      <c r="HRZ87" s="206" t="s">
        <v>1594</v>
      </c>
      <c r="HSA87" s="206" t="s">
        <v>1595</v>
      </c>
      <c r="HSB87" s="206" t="s">
        <v>8</v>
      </c>
      <c r="HSC87" s="206" t="s">
        <v>1036</v>
      </c>
      <c r="HSD87" s="206" t="s">
        <v>1594</v>
      </c>
      <c r="HSE87" s="206" t="s">
        <v>1595</v>
      </c>
      <c r="HSF87" s="206" t="s">
        <v>8</v>
      </c>
      <c r="HSG87" s="206" t="s">
        <v>1036</v>
      </c>
      <c r="HSH87" s="206" t="s">
        <v>1594</v>
      </c>
      <c r="HSI87" s="206" t="s">
        <v>1595</v>
      </c>
      <c r="HSJ87" s="206" t="s">
        <v>8</v>
      </c>
      <c r="HSK87" s="206" t="s">
        <v>1036</v>
      </c>
      <c r="HSL87" s="206" t="s">
        <v>1594</v>
      </c>
      <c r="HSM87" s="206" t="s">
        <v>1595</v>
      </c>
      <c r="HSN87" s="206" t="s">
        <v>8</v>
      </c>
      <c r="HSO87" s="206" t="s">
        <v>1036</v>
      </c>
      <c r="HSP87" s="206" t="s">
        <v>1594</v>
      </c>
      <c r="HSQ87" s="206" t="s">
        <v>1595</v>
      </c>
      <c r="HSR87" s="206" t="s">
        <v>8</v>
      </c>
      <c r="HSS87" s="206" t="s">
        <v>1036</v>
      </c>
      <c r="HST87" s="206" t="s">
        <v>1594</v>
      </c>
      <c r="HSU87" s="206" t="s">
        <v>1595</v>
      </c>
      <c r="HSV87" s="206" t="s">
        <v>8</v>
      </c>
      <c r="HSW87" s="206" t="s">
        <v>1036</v>
      </c>
      <c r="HSX87" s="206" t="s">
        <v>1594</v>
      </c>
      <c r="HSY87" s="206" t="s">
        <v>1595</v>
      </c>
      <c r="HSZ87" s="206" t="s">
        <v>8</v>
      </c>
      <c r="HTA87" s="206" t="s">
        <v>1036</v>
      </c>
      <c r="HTB87" s="206" t="s">
        <v>1594</v>
      </c>
      <c r="HTC87" s="206" t="s">
        <v>1595</v>
      </c>
      <c r="HTD87" s="206" t="s">
        <v>8</v>
      </c>
      <c r="HTE87" s="206" t="s">
        <v>1036</v>
      </c>
      <c r="HTF87" s="206" t="s">
        <v>1594</v>
      </c>
      <c r="HTG87" s="206" t="s">
        <v>1595</v>
      </c>
      <c r="HTH87" s="206" t="s">
        <v>8</v>
      </c>
      <c r="HTI87" s="206" t="s">
        <v>1036</v>
      </c>
      <c r="HTJ87" s="206" t="s">
        <v>1594</v>
      </c>
      <c r="HTK87" s="206" t="s">
        <v>1595</v>
      </c>
      <c r="HTL87" s="206" t="s">
        <v>8</v>
      </c>
      <c r="HTM87" s="206" t="s">
        <v>1036</v>
      </c>
      <c r="HTN87" s="206" t="s">
        <v>1594</v>
      </c>
      <c r="HTO87" s="206" t="s">
        <v>1595</v>
      </c>
      <c r="HTP87" s="206" t="s">
        <v>8</v>
      </c>
      <c r="HTQ87" s="206" t="s">
        <v>1036</v>
      </c>
      <c r="HTR87" s="206" t="s">
        <v>1594</v>
      </c>
      <c r="HTS87" s="206" t="s">
        <v>1595</v>
      </c>
      <c r="HTT87" s="206" t="s">
        <v>8</v>
      </c>
      <c r="HTU87" s="206" t="s">
        <v>1036</v>
      </c>
      <c r="HTV87" s="206" t="s">
        <v>1594</v>
      </c>
      <c r="HTW87" s="206" t="s">
        <v>1595</v>
      </c>
      <c r="HTX87" s="206" t="s">
        <v>8</v>
      </c>
      <c r="HTY87" s="206" t="s">
        <v>1036</v>
      </c>
      <c r="HTZ87" s="206" t="s">
        <v>1594</v>
      </c>
      <c r="HUA87" s="206" t="s">
        <v>1595</v>
      </c>
      <c r="HUB87" s="206" t="s">
        <v>8</v>
      </c>
      <c r="HUC87" s="206" t="s">
        <v>1036</v>
      </c>
      <c r="HUD87" s="206" t="s">
        <v>1594</v>
      </c>
      <c r="HUE87" s="206" t="s">
        <v>1595</v>
      </c>
      <c r="HUF87" s="206" t="s">
        <v>8</v>
      </c>
      <c r="HUG87" s="206" t="s">
        <v>1036</v>
      </c>
      <c r="HUH87" s="206" t="s">
        <v>1594</v>
      </c>
      <c r="HUI87" s="206" t="s">
        <v>1595</v>
      </c>
      <c r="HUJ87" s="206" t="s">
        <v>8</v>
      </c>
      <c r="HUK87" s="206" t="s">
        <v>1036</v>
      </c>
      <c r="HUL87" s="206" t="s">
        <v>1594</v>
      </c>
      <c r="HUM87" s="206" t="s">
        <v>1595</v>
      </c>
      <c r="HUN87" s="206" t="s">
        <v>8</v>
      </c>
      <c r="HUO87" s="206" t="s">
        <v>1036</v>
      </c>
      <c r="HUP87" s="206" t="s">
        <v>1594</v>
      </c>
      <c r="HUQ87" s="206" t="s">
        <v>1595</v>
      </c>
      <c r="HUR87" s="206" t="s">
        <v>8</v>
      </c>
      <c r="HUS87" s="206" t="s">
        <v>1036</v>
      </c>
      <c r="HUT87" s="206" t="s">
        <v>1594</v>
      </c>
      <c r="HUU87" s="206" t="s">
        <v>1595</v>
      </c>
      <c r="HUV87" s="206" t="s">
        <v>8</v>
      </c>
      <c r="HUW87" s="206" t="s">
        <v>1036</v>
      </c>
      <c r="HUX87" s="206" t="s">
        <v>1594</v>
      </c>
      <c r="HUY87" s="206" t="s">
        <v>1595</v>
      </c>
      <c r="HUZ87" s="206" t="s">
        <v>8</v>
      </c>
      <c r="HVA87" s="206" t="s">
        <v>1036</v>
      </c>
      <c r="HVB87" s="206" t="s">
        <v>1594</v>
      </c>
      <c r="HVC87" s="206" t="s">
        <v>1595</v>
      </c>
      <c r="HVD87" s="206" t="s">
        <v>8</v>
      </c>
      <c r="HVE87" s="206" t="s">
        <v>1036</v>
      </c>
      <c r="HVF87" s="206" t="s">
        <v>1594</v>
      </c>
      <c r="HVG87" s="206" t="s">
        <v>1595</v>
      </c>
      <c r="HVH87" s="206" t="s">
        <v>8</v>
      </c>
      <c r="HVI87" s="206" t="s">
        <v>1036</v>
      </c>
      <c r="HVJ87" s="206" t="s">
        <v>1594</v>
      </c>
      <c r="HVK87" s="206" t="s">
        <v>1595</v>
      </c>
      <c r="HVL87" s="206" t="s">
        <v>8</v>
      </c>
      <c r="HVM87" s="206" t="s">
        <v>1036</v>
      </c>
      <c r="HVN87" s="206" t="s">
        <v>1594</v>
      </c>
      <c r="HVO87" s="206" t="s">
        <v>1595</v>
      </c>
      <c r="HVP87" s="206" t="s">
        <v>8</v>
      </c>
      <c r="HVQ87" s="206" t="s">
        <v>1036</v>
      </c>
      <c r="HVR87" s="206" t="s">
        <v>1594</v>
      </c>
      <c r="HVS87" s="206" t="s">
        <v>1595</v>
      </c>
      <c r="HVT87" s="206" t="s">
        <v>8</v>
      </c>
      <c r="HVU87" s="206" t="s">
        <v>1036</v>
      </c>
      <c r="HVV87" s="206" t="s">
        <v>1594</v>
      </c>
      <c r="HVW87" s="206" t="s">
        <v>1595</v>
      </c>
      <c r="HVX87" s="206" t="s">
        <v>8</v>
      </c>
      <c r="HVY87" s="206" t="s">
        <v>1036</v>
      </c>
      <c r="HVZ87" s="206" t="s">
        <v>1594</v>
      </c>
      <c r="HWA87" s="206" t="s">
        <v>1595</v>
      </c>
      <c r="HWB87" s="206" t="s">
        <v>8</v>
      </c>
      <c r="HWC87" s="206" t="s">
        <v>1036</v>
      </c>
      <c r="HWD87" s="206" t="s">
        <v>1594</v>
      </c>
      <c r="HWE87" s="206" t="s">
        <v>1595</v>
      </c>
      <c r="HWF87" s="206" t="s">
        <v>8</v>
      </c>
      <c r="HWG87" s="206" t="s">
        <v>1036</v>
      </c>
      <c r="HWH87" s="206" t="s">
        <v>1594</v>
      </c>
      <c r="HWI87" s="206" t="s">
        <v>1595</v>
      </c>
      <c r="HWJ87" s="206" t="s">
        <v>8</v>
      </c>
      <c r="HWK87" s="206" t="s">
        <v>1036</v>
      </c>
      <c r="HWL87" s="206" t="s">
        <v>1594</v>
      </c>
      <c r="HWM87" s="206" t="s">
        <v>1595</v>
      </c>
      <c r="HWN87" s="206" t="s">
        <v>8</v>
      </c>
      <c r="HWO87" s="206" t="s">
        <v>1036</v>
      </c>
      <c r="HWP87" s="206" t="s">
        <v>1594</v>
      </c>
      <c r="HWQ87" s="206" t="s">
        <v>1595</v>
      </c>
      <c r="HWR87" s="206" t="s">
        <v>8</v>
      </c>
      <c r="HWS87" s="206" t="s">
        <v>1036</v>
      </c>
      <c r="HWT87" s="206" t="s">
        <v>1594</v>
      </c>
      <c r="HWU87" s="206" t="s">
        <v>1595</v>
      </c>
      <c r="HWV87" s="206" t="s">
        <v>8</v>
      </c>
      <c r="HWW87" s="206" t="s">
        <v>1036</v>
      </c>
      <c r="HWX87" s="206" t="s">
        <v>1594</v>
      </c>
      <c r="HWY87" s="206" t="s">
        <v>1595</v>
      </c>
      <c r="HWZ87" s="206" t="s">
        <v>8</v>
      </c>
      <c r="HXA87" s="206" t="s">
        <v>1036</v>
      </c>
      <c r="HXB87" s="206" t="s">
        <v>1594</v>
      </c>
      <c r="HXC87" s="206" t="s">
        <v>1595</v>
      </c>
      <c r="HXD87" s="206" t="s">
        <v>8</v>
      </c>
      <c r="HXE87" s="206" t="s">
        <v>1036</v>
      </c>
      <c r="HXF87" s="206" t="s">
        <v>1594</v>
      </c>
      <c r="HXG87" s="206" t="s">
        <v>1595</v>
      </c>
      <c r="HXH87" s="206" t="s">
        <v>8</v>
      </c>
      <c r="HXI87" s="206" t="s">
        <v>1036</v>
      </c>
      <c r="HXJ87" s="206" t="s">
        <v>1594</v>
      </c>
      <c r="HXK87" s="206" t="s">
        <v>1595</v>
      </c>
      <c r="HXL87" s="206" t="s">
        <v>8</v>
      </c>
      <c r="HXM87" s="206" t="s">
        <v>1036</v>
      </c>
      <c r="HXN87" s="206" t="s">
        <v>1594</v>
      </c>
      <c r="HXO87" s="206" t="s">
        <v>1595</v>
      </c>
      <c r="HXP87" s="206" t="s">
        <v>8</v>
      </c>
      <c r="HXQ87" s="206" t="s">
        <v>1036</v>
      </c>
      <c r="HXR87" s="206" t="s">
        <v>1594</v>
      </c>
      <c r="HXS87" s="206" t="s">
        <v>1595</v>
      </c>
      <c r="HXT87" s="206" t="s">
        <v>8</v>
      </c>
      <c r="HXU87" s="206" t="s">
        <v>1036</v>
      </c>
      <c r="HXV87" s="206" t="s">
        <v>1594</v>
      </c>
      <c r="HXW87" s="206" t="s">
        <v>1595</v>
      </c>
      <c r="HXX87" s="206" t="s">
        <v>8</v>
      </c>
      <c r="HXY87" s="206" t="s">
        <v>1036</v>
      </c>
      <c r="HXZ87" s="206" t="s">
        <v>1594</v>
      </c>
      <c r="HYA87" s="206" t="s">
        <v>1595</v>
      </c>
      <c r="HYB87" s="206" t="s">
        <v>8</v>
      </c>
      <c r="HYC87" s="206" t="s">
        <v>1036</v>
      </c>
      <c r="HYD87" s="206" t="s">
        <v>1594</v>
      </c>
      <c r="HYE87" s="206" t="s">
        <v>1595</v>
      </c>
      <c r="HYF87" s="206" t="s">
        <v>8</v>
      </c>
      <c r="HYG87" s="206" t="s">
        <v>1036</v>
      </c>
      <c r="HYH87" s="206" t="s">
        <v>1594</v>
      </c>
      <c r="HYI87" s="206" t="s">
        <v>1595</v>
      </c>
      <c r="HYJ87" s="206" t="s">
        <v>8</v>
      </c>
      <c r="HYK87" s="206" t="s">
        <v>1036</v>
      </c>
      <c r="HYL87" s="206" t="s">
        <v>1594</v>
      </c>
      <c r="HYM87" s="206" t="s">
        <v>1595</v>
      </c>
      <c r="HYN87" s="206" t="s">
        <v>8</v>
      </c>
      <c r="HYO87" s="206" t="s">
        <v>1036</v>
      </c>
      <c r="HYP87" s="206" t="s">
        <v>1594</v>
      </c>
      <c r="HYQ87" s="206" t="s">
        <v>1595</v>
      </c>
      <c r="HYR87" s="206" t="s">
        <v>8</v>
      </c>
      <c r="HYS87" s="206" t="s">
        <v>1036</v>
      </c>
      <c r="HYT87" s="206" t="s">
        <v>1594</v>
      </c>
      <c r="HYU87" s="206" t="s">
        <v>1595</v>
      </c>
      <c r="HYV87" s="206" t="s">
        <v>8</v>
      </c>
      <c r="HYW87" s="206" t="s">
        <v>1036</v>
      </c>
      <c r="HYX87" s="206" t="s">
        <v>1594</v>
      </c>
      <c r="HYY87" s="206" t="s">
        <v>1595</v>
      </c>
      <c r="HYZ87" s="206" t="s">
        <v>8</v>
      </c>
      <c r="HZA87" s="206" t="s">
        <v>1036</v>
      </c>
      <c r="HZB87" s="206" t="s">
        <v>1594</v>
      </c>
      <c r="HZC87" s="206" t="s">
        <v>1595</v>
      </c>
      <c r="HZD87" s="206" t="s">
        <v>8</v>
      </c>
      <c r="HZE87" s="206" t="s">
        <v>1036</v>
      </c>
      <c r="HZF87" s="206" t="s">
        <v>1594</v>
      </c>
      <c r="HZG87" s="206" t="s">
        <v>1595</v>
      </c>
      <c r="HZH87" s="206" t="s">
        <v>8</v>
      </c>
      <c r="HZI87" s="206" t="s">
        <v>1036</v>
      </c>
      <c r="HZJ87" s="206" t="s">
        <v>1594</v>
      </c>
      <c r="HZK87" s="206" t="s">
        <v>1595</v>
      </c>
      <c r="HZL87" s="206" t="s">
        <v>8</v>
      </c>
      <c r="HZM87" s="206" t="s">
        <v>1036</v>
      </c>
      <c r="HZN87" s="206" t="s">
        <v>1594</v>
      </c>
      <c r="HZO87" s="206" t="s">
        <v>1595</v>
      </c>
      <c r="HZP87" s="206" t="s">
        <v>8</v>
      </c>
      <c r="HZQ87" s="206" t="s">
        <v>1036</v>
      </c>
      <c r="HZR87" s="206" t="s">
        <v>1594</v>
      </c>
      <c r="HZS87" s="206" t="s">
        <v>1595</v>
      </c>
      <c r="HZT87" s="206" t="s">
        <v>8</v>
      </c>
      <c r="HZU87" s="206" t="s">
        <v>1036</v>
      </c>
      <c r="HZV87" s="206" t="s">
        <v>1594</v>
      </c>
      <c r="HZW87" s="206" t="s">
        <v>1595</v>
      </c>
      <c r="HZX87" s="206" t="s">
        <v>8</v>
      </c>
      <c r="HZY87" s="206" t="s">
        <v>1036</v>
      </c>
      <c r="HZZ87" s="206" t="s">
        <v>1594</v>
      </c>
      <c r="IAA87" s="206" t="s">
        <v>1595</v>
      </c>
      <c r="IAB87" s="206" t="s">
        <v>8</v>
      </c>
      <c r="IAC87" s="206" t="s">
        <v>1036</v>
      </c>
      <c r="IAD87" s="206" t="s">
        <v>1594</v>
      </c>
      <c r="IAE87" s="206" t="s">
        <v>1595</v>
      </c>
      <c r="IAF87" s="206" t="s">
        <v>8</v>
      </c>
      <c r="IAG87" s="206" t="s">
        <v>1036</v>
      </c>
      <c r="IAH87" s="206" t="s">
        <v>1594</v>
      </c>
      <c r="IAI87" s="206" t="s">
        <v>1595</v>
      </c>
      <c r="IAJ87" s="206" t="s">
        <v>8</v>
      </c>
      <c r="IAK87" s="206" t="s">
        <v>1036</v>
      </c>
      <c r="IAL87" s="206" t="s">
        <v>1594</v>
      </c>
      <c r="IAM87" s="206" t="s">
        <v>1595</v>
      </c>
      <c r="IAN87" s="206" t="s">
        <v>8</v>
      </c>
      <c r="IAO87" s="206" t="s">
        <v>1036</v>
      </c>
      <c r="IAP87" s="206" t="s">
        <v>1594</v>
      </c>
      <c r="IAQ87" s="206" t="s">
        <v>1595</v>
      </c>
      <c r="IAR87" s="206" t="s">
        <v>8</v>
      </c>
      <c r="IAS87" s="206" t="s">
        <v>1036</v>
      </c>
      <c r="IAT87" s="206" t="s">
        <v>1594</v>
      </c>
      <c r="IAU87" s="206" t="s">
        <v>1595</v>
      </c>
      <c r="IAV87" s="206" t="s">
        <v>8</v>
      </c>
      <c r="IAW87" s="206" t="s">
        <v>1036</v>
      </c>
      <c r="IAX87" s="206" t="s">
        <v>1594</v>
      </c>
      <c r="IAY87" s="206" t="s">
        <v>1595</v>
      </c>
      <c r="IAZ87" s="206" t="s">
        <v>8</v>
      </c>
      <c r="IBA87" s="206" t="s">
        <v>1036</v>
      </c>
      <c r="IBB87" s="206" t="s">
        <v>1594</v>
      </c>
      <c r="IBC87" s="206" t="s">
        <v>1595</v>
      </c>
      <c r="IBD87" s="206" t="s">
        <v>8</v>
      </c>
      <c r="IBE87" s="206" t="s">
        <v>1036</v>
      </c>
      <c r="IBF87" s="206" t="s">
        <v>1594</v>
      </c>
      <c r="IBG87" s="206" t="s">
        <v>1595</v>
      </c>
      <c r="IBH87" s="206" t="s">
        <v>8</v>
      </c>
      <c r="IBI87" s="206" t="s">
        <v>1036</v>
      </c>
      <c r="IBJ87" s="206" t="s">
        <v>1594</v>
      </c>
      <c r="IBK87" s="206" t="s">
        <v>1595</v>
      </c>
      <c r="IBL87" s="206" t="s">
        <v>8</v>
      </c>
      <c r="IBM87" s="206" t="s">
        <v>1036</v>
      </c>
      <c r="IBN87" s="206" t="s">
        <v>1594</v>
      </c>
      <c r="IBO87" s="206" t="s">
        <v>1595</v>
      </c>
      <c r="IBP87" s="206" t="s">
        <v>8</v>
      </c>
      <c r="IBQ87" s="206" t="s">
        <v>1036</v>
      </c>
      <c r="IBR87" s="206" t="s">
        <v>1594</v>
      </c>
      <c r="IBS87" s="206" t="s">
        <v>1595</v>
      </c>
      <c r="IBT87" s="206" t="s">
        <v>8</v>
      </c>
      <c r="IBU87" s="206" t="s">
        <v>1036</v>
      </c>
      <c r="IBV87" s="206" t="s">
        <v>1594</v>
      </c>
      <c r="IBW87" s="206" t="s">
        <v>1595</v>
      </c>
      <c r="IBX87" s="206" t="s">
        <v>8</v>
      </c>
      <c r="IBY87" s="206" t="s">
        <v>1036</v>
      </c>
      <c r="IBZ87" s="206" t="s">
        <v>1594</v>
      </c>
      <c r="ICA87" s="206" t="s">
        <v>1595</v>
      </c>
      <c r="ICB87" s="206" t="s">
        <v>8</v>
      </c>
      <c r="ICC87" s="206" t="s">
        <v>1036</v>
      </c>
      <c r="ICD87" s="206" t="s">
        <v>1594</v>
      </c>
      <c r="ICE87" s="206" t="s">
        <v>1595</v>
      </c>
      <c r="ICF87" s="206" t="s">
        <v>8</v>
      </c>
      <c r="ICG87" s="206" t="s">
        <v>1036</v>
      </c>
      <c r="ICH87" s="206" t="s">
        <v>1594</v>
      </c>
      <c r="ICI87" s="206" t="s">
        <v>1595</v>
      </c>
      <c r="ICJ87" s="206" t="s">
        <v>8</v>
      </c>
      <c r="ICK87" s="206" t="s">
        <v>1036</v>
      </c>
      <c r="ICL87" s="206" t="s">
        <v>1594</v>
      </c>
      <c r="ICM87" s="206" t="s">
        <v>1595</v>
      </c>
      <c r="ICN87" s="206" t="s">
        <v>8</v>
      </c>
      <c r="ICO87" s="206" t="s">
        <v>1036</v>
      </c>
      <c r="ICP87" s="206" t="s">
        <v>1594</v>
      </c>
      <c r="ICQ87" s="206" t="s">
        <v>1595</v>
      </c>
      <c r="ICR87" s="206" t="s">
        <v>8</v>
      </c>
      <c r="ICS87" s="206" t="s">
        <v>1036</v>
      </c>
      <c r="ICT87" s="206" t="s">
        <v>1594</v>
      </c>
      <c r="ICU87" s="206" t="s">
        <v>1595</v>
      </c>
      <c r="ICV87" s="206" t="s">
        <v>8</v>
      </c>
      <c r="ICW87" s="206" t="s">
        <v>1036</v>
      </c>
      <c r="ICX87" s="206" t="s">
        <v>1594</v>
      </c>
      <c r="ICY87" s="206" t="s">
        <v>1595</v>
      </c>
      <c r="ICZ87" s="206" t="s">
        <v>8</v>
      </c>
      <c r="IDA87" s="206" t="s">
        <v>1036</v>
      </c>
      <c r="IDB87" s="206" t="s">
        <v>1594</v>
      </c>
      <c r="IDC87" s="206" t="s">
        <v>1595</v>
      </c>
      <c r="IDD87" s="206" t="s">
        <v>8</v>
      </c>
      <c r="IDE87" s="206" t="s">
        <v>1036</v>
      </c>
      <c r="IDF87" s="206" t="s">
        <v>1594</v>
      </c>
      <c r="IDG87" s="206" t="s">
        <v>1595</v>
      </c>
      <c r="IDH87" s="206" t="s">
        <v>8</v>
      </c>
      <c r="IDI87" s="206" t="s">
        <v>1036</v>
      </c>
      <c r="IDJ87" s="206" t="s">
        <v>1594</v>
      </c>
      <c r="IDK87" s="206" t="s">
        <v>1595</v>
      </c>
      <c r="IDL87" s="206" t="s">
        <v>8</v>
      </c>
      <c r="IDM87" s="206" t="s">
        <v>1036</v>
      </c>
      <c r="IDN87" s="206" t="s">
        <v>1594</v>
      </c>
      <c r="IDO87" s="206" t="s">
        <v>1595</v>
      </c>
      <c r="IDP87" s="206" t="s">
        <v>8</v>
      </c>
      <c r="IDQ87" s="206" t="s">
        <v>1036</v>
      </c>
      <c r="IDR87" s="206" t="s">
        <v>1594</v>
      </c>
      <c r="IDS87" s="206" t="s">
        <v>1595</v>
      </c>
      <c r="IDT87" s="206" t="s">
        <v>8</v>
      </c>
      <c r="IDU87" s="206" t="s">
        <v>1036</v>
      </c>
      <c r="IDV87" s="206" t="s">
        <v>1594</v>
      </c>
      <c r="IDW87" s="206" t="s">
        <v>1595</v>
      </c>
      <c r="IDX87" s="206" t="s">
        <v>8</v>
      </c>
      <c r="IDY87" s="206" t="s">
        <v>1036</v>
      </c>
      <c r="IDZ87" s="206" t="s">
        <v>1594</v>
      </c>
      <c r="IEA87" s="206" t="s">
        <v>1595</v>
      </c>
      <c r="IEB87" s="206" t="s">
        <v>8</v>
      </c>
      <c r="IEC87" s="206" t="s">
        <v>1036</v>
      </c>
      <c r="IED87" s="206" t="s">
        <v>1594</v>
      </c>
      <c r="IEE87" s="206" t="s">
        <v>1595</v>
      </c>
      <c r="IEF87" s="206" t="s">
        <v>8</v>
      </c>
      <c r="IEG87" s="206" t="s">
        <v>1036</v>
      </c>
      <c r="IEH87" s="206" t="s">
        <v>1594</v>
      </c>
      <c r="IEI87" s="206" t="s">
        <v>1595</v>
      </c>
      <c r="IEJ87" s="206" t="s">
        <v>8</v>
      </c>
      <c r="IEK87" s="206" t="s">
        <v>1036</v>
      </c>
      <c r="IEL87" s="206" t="s">
        <v>1594</v>
      </c>
      <c r="IEM87" s="206" t="s">
        <v>1595</v>
      </c>
      <c r="IEN87" s="206" t="s">
        <v>8</v>
      </c>
      <c r="IEO87" s="206" t="s">
        <v>1036</v>
      </c>
      <c r="IEP87" s="206" t="s">
        <v>1594</v>
      </c>
      <c r="IEQ87" s="206" t="s">
        <v>1595</v>
      </c>
      <c r="IER87" s="206" t="s">
        <v>8</v>
      </c>
      <c r="IES87" s="206" t="s">
        <v>1036</v>
      </c>
      <c r="IET87" s="206" t="s">
        <v>1594</v>
      </c>
      <c r="IEU87" s="206" t="s">
        <v>1595</v>
      </c>
      <c r="IEV87" s="206" t="s">
        <v>8</v>
      </c>
      <c r="IEW87" s="206" t="s">
        <v>1036</v>
      </c>
      <c r="IEX87" s="206" t="s">
        <v>1594</v>
      </c>
      <c r="IEY87" s="206" t="s">
        <v>1595</v>
      </c>
      <c r="IEZ87" s="206" t="s">
        <v>8</v>
      </c>
      <c r="IFA87" s="206" t="s">
        <v>1036</v>
      </c>
      <c r="IFB87" s="206" t="s">
        <v>1594</v>
      </c>
      <c r="IFC87" s="206" t="s">
        <v>1595</v>
      </c>
      <c r="IFD87" s="206" t="s">
        <v>8</v>
      </c>
      <c r="IFE87" s="206" t="s">
        <v>1036</v>
      </c>
      <c r="IFF87" s="206" t="s">
        <v>1594</v>
      </c>
      <c r="IFG87" s="206" t="s">
        <v>1595</v>
      </c>
      <c r="IFH87" s="206" t="s">
        <v>8</v>
      </c>
      <c r="IFI87" s="206" t="s">
        <v>1036</v>
      </c>
      <c r="IFJ87" s="206" t="s">
        <v>1594</v>
      </c>
      <c r="IFK87" s="206" t="s">
        <v>1595</v>
      </c>
      <c r="IFL87" s="206" t="s">
        <v>8</v>
      </c>
      <c r="IFM87" s="206" t="s">
        <v>1036</v>
      </c>
      <c r="IFN87" s="206" t="s">
        <v>1594</v>
      </c>
      <c r="IFO87" s="206" t="s">
        <v>1595</v>
      </c>
      <c r="IFP87" s="206" t="s">
        <v>8</v>
      </c>
      <c r="IFQ87" s="206" t="s">
        <v>1036</v>
      </c>
      <c r="IFR87" s="206" t="s">
        <v>1594</v>
      </c>
      <c r="IFS87" s="206" t="s">
        <v>1595</v>
      </c>
      <c r="IFT87" s="206" t="s">
        <v>8</v>
      </c>
      <c r="IFU87" s="206" t="s">
        <v>1036</v>
      </c>
      <c r="IFV87" s="206" t="s">
        <v>1594</v>
      </c>
      <c r="IFW87" s="206" t="s">
        <v>1595</v>
      </c>
      <c r="IFX87" s="206" t="s">
        <v>8</v>
      </c>
      <c r="IFY87" s="206" t="s">
        <v>1036</v>
      </c>
      <c r="IFZ87" s="206" t="s">
        <v>1594</v>
      </c>
      <c r="IGA87" s="206" t="s">
        <v>1595</v>
      </c>
      <c r="IGB87" s="206" t="s">
        <v>8</v>
      </c>
      <c r="IGC87" s="206" t="s">
        <v>1036</v>
      </c>
      <c r="IGD87" s="206" t="s">
        <v>1594</v>
      </c>
      <c r="IGE87" s="206" t="s">
        <v>1595</v>
      </c>
      <c r="IGF87" s="206" t="s">
        <v>8</v>
      </c>
      <c r="IGG87" s="206" t="s">
        <v>1036</v>
      </c>
      <c r="IGH87" s="206" t="s">
        <v>1594</v>
      </c>
      <c r="IGI87" s="206" t="s">
        <v>1595</v>
      </c>
      <c r="IGJ87" s="206" t="s">
        <v>8</v>
      </c>
      <c r="IGK87" s="206" t="s">
        <v>1036</v>
      </c>
      <c r="IGL87" s="206" t="s">
        <v>1594</v>
      </c>
      <c r="IGM87" s="206" t="s">
        <v>1595</v>
      </c>
      <c r="IGN87" s="206" t="s">
        <v>8</v>
      </c>
      <c r="IGO87" s="206" t="s">
        <v>1036</v>
      </c>
      <c r="IGP87" s="206" t="s">
        <v>1594</v>
      </c>
      <c r="IGQ87" s="206" t="s">
        <v>1595</v>
      </c>
      <c r="IGR87" s="206" t="s">
        <v>8</v>
      </c>
      <c r="IGS87" s="206" t="s">
        <v>1036</v>
      </c>
      <c r="IGT87" s="206" t="s">
        <v>1594</v>
      </c>
      <c r="IGU87" s="206" t="s">
        <v>1595</v>
      </c>
      <c r="IGV87" s="206" t="s">
        <v>8</v>
      </c>
      <c r="IGW87" s="206" t="s">
        <v>1036</v>
      </c>
      <c r="IGX87" s="206" t="s">
        <v>1594</v>
      </c>
      <c r="IGY87" s="206" t="s">
        <v>1595</v>
      </c>
      <c r="IGZ87" s="206" t="s">
        <v>8</v>
      </c>
      <c r="IHA87" s="206" t="s">
        <v>1036</v>
      </c>
      <c r="IHB87" s="206" t="s">
        <v>1594</v>
      </c>
      <c r="IHC87" s="206" t="s">
        <v>1595</v>
      </c>
      <c r="IHD87" s="206" t="s">
        <v>8</v>
      </c>
      <c r="IHE87" s="206" t="s">
        <v>1036</v>
      </c>
      <c r="IHF87" s="206" t="s">
        <v>1594</v>
      </c>
      <c r="IHG87" s="206" t="s">
        <v>1595</v>
      </c>
      <c r="IHH87" s="206" t="s">
        <v>8</v>
      </c>
      <c r="IHI87" s="206" t="s">
        <v>1036</v>
      </c>
      <c r="IHJ87" s="206" t="s">
        <v>1594</v>
      </c>
      <c r="IHK87" s="206" t="s">
        <v>1595</v>
      </c>
      <c r="IHL87" s="206" t="s">
        <v>8</v>
      </c>
      <c r="IHM87" s="206" t="s">
        <v>1036</v>
      </c>
      <c r="IHN87" s="206" t="s">
        <v>1594</v>
      </c>
      <c r="IHO87" s="206" t="s">
        <v>1595</v>
      </c>
      <c r="IHP87" s="206" t="s">
        <v>8</v>
      </c>
      <c r="IHQ87" s="206" t="s">
        <v>1036</v>
      </c>
      <c r="IHR87" s="206" t="s">
        <v>1594</v>
      </c>
      <c r="IHS87" s="206" t="s">
        <v>1595</v>
      </c>
      <c r="IHT87" s="206" t="s">
        <v>8</v>
      </c>
      <c r="IHU87" s="206" t="s">
        <v>1036</v>
      </c>
      <c r="IHV87" s="206" t="s">
        <v>1594</v>
      </c>
      <c r="IHW87" s="206" t="s">
        <v>1595</v>
      </c>
      <c r="IHX87" s="206" t="s">
        <v>8</v>
      </c>
      <c r="IHY87" s="206" t="s">
        <v>1036</v>
      </c>
      <c r="IHZ87" s="206" t="s">
        <v>1594</v>
      </c>
      <c r="IIA87" s="206" t="s">
        <v>1595</v>
      </c>
      <c r="IIB87" s="206" t="s">
        <v>8</v>
      </c>
      <c r="IIC87" s="206" t="s">
        <v>1036</v>
      </c>
      <c r="IID87" s="206" t="s">
        <v>1594</v>
      </c>
      <c r="IIE87" s="206" t="s">
        <v>1595</v>
      </c>
      <c r="IIF87" s="206" t="s">
        <v>8</v>
      </c>
      <c r="IIG87" s="206" t="s">
        <v>1036</v>
      </c>
      <c r="IIH87" s="206" t="s">
        <v>1594</v>
      </c>
      <c r="III87" s="206" t="s">
        <v>1595</v>
      </c>
      <c r="IIJ87" s="206" t="s">
        <v>8</v>
      </c>
      <c r="IIK87" s="206" t="s">
        <v>1036</v>
      </c>
      <c r="IIL87" s="206" t="s">
        <v>1594</v>
      </c>
      <c r="IIM87" s="206" t="s">
        <v>1595</v>
      </c>
      <c r="IIN87" s="206" t="s">
        <v>8</v>
      </c>
      <c r="IIO87" s="206" t="s">
        <v>1036</v>
      </c>
      <c r="IIP87" s="206" t="s">
        <v>1594</v>
      </c>
      <c r="IIQ87" s="206" t="s">
        <v>1595</v>
      </c>
      <c r="IIR87" s="206" t="s">
        <v>8</v>
      </c>
      <c r="IIS87" s="206" t="s">
        <v>1036</v>
      </c>
      <c r="IIT87" s="206" t="s">
        <v>1594</v>
      </c>
      <c r="IIU87" s="206" t="s">
        <v>1595</v>
      </c>
      <c r="IIV87" s="206" t="s">
        <v>8</v>
      </c>
      <c r="IIW87" s="206" t="s">
        <v>1036</v>
      </c>
      <c r="IIX87" s="206" t="s">
        <v>1594</v>
      </c>
      <c r="IIY87" s="206" t="s">
        <v>1595</v>
      </c>
      <c r="IIZ87" s="206" t="s">
        <v>8</v>
      </c>
      <c r="IJA87" s="206" t="s">
        <v>1036</v>
      </c>
      <c r="IJB87" s="206" t="s">
        <v>1594</v>
      </c>
      <c r="IJC87" s="206" t="s">
        <v>1595</v>
      </c>
      <c r="IJD87" s="206" t="s">
        <v>8</v>
      </c>
      <c r="IJE87" s="206" t="s">
        <v>1036</v>
      </c>
      <c r="IJF87" s="206" t="s">
        <v>1594</v>
      </c>
      <c r="IJG87" s="206" t="s">
        <v>1595</v>
      </c>
      <c r="IJH87" s="206" t="s">
        <v>8</v>
      </c>
      <c r="IJI87" s="206" t="s">
        <v>1036</v>
      </c>
      <c r="IJJ87" s="206" t="s">
        <v>1594</v>
      </c>
      <c r="IJK87" s="206" t="s">
        <v>1595</v>
      </c>
      <c r="IJL87" s="206" t="s">
        <v>8</v>
      </c>
      <c r="IJM87" s="206" t="s">
        <v>1036</v>
      </c>
      <c r="IJN87" s="206" t="s">
        <v>1594</v>
      </c>
      <c r="IJO87" s="206" t="s">
        <v>1595</v>
      </c>
      <c r="IJP87" s="206" t="s">
        <v>8</v>
      </c>
      <c r="IJQ87" s="206" t="s">
        <v>1036</v>
      </c>
      <c r="IJR87" s="206" t="s">
        <v>1594</v>
      </c>
      <c r="IJS87" s="206" t="s">
        <v>1595</v>
      </c>
      <c r="IJT87" s="206" t="s">
        <v>8</v>
      </c>
      <c r="IJU87" s="206" t="s">
        <v>1036</v>
      </c>
      <c r="IJV87" s="206" t="s">
        <v>1594</v>
      </c>
      <c r="IJW87" s="206" t="s">
        <v>1595</v>
      </c>
      <c r="IJX87" s="206" t="s">
        <v>8</v>
      </c>
      <c r="IJY87" s="206" t="s">
        <v>1036</v>
      </c>
      <c r="IJZ87" s="206" t="s">
        <v>1594</v>
      </c>
      <c r="IKA87" s="206" t="s">
        <v>1595</v>
      </c>
      <c r="IKB87" s="206" t="s">
        <v>8</v>
      </c>
      <c r="IKC87" s="206" t="s">
        <v>1036</v>
      </c>
      <c r="IKD87" s="206" t="s">
        <v>1594</v>
      </c>
      <c r="IKE87" s="206" t="s">
        <v>1595</v>
      </c>
      <c r="IKF87" s="206" t="s">
        <v>8</v>
      </c>
      <c r="IKG87" s="206" t="s">
        <v>1036</v>
      </c>
      <c r="IKH87" s="206" t="s">
        <v>1594</v>
      </c>
      <c r="IKI87" s="206" t="s">
        <v>1595</v>
      </c>
      <c r="IKJ87" s="206" t="s">
        <v>8</v>
      </c>
      <c r="IKK87" s="206" t="s">
        <v>1036</v>
      </c>
      <c r="IKL87" s="206" t="s">
        <v>1594</v>
      </c>
      <c r="IKM87" s="206" t="s">
        <v>1595</v>
      </c>
      <c r="IKN87" s="206" t="s">
        <v>8</v>
      </c>
      <c r="IKO87" s="206" t="s">
        <v>1036</v>
      </c>
      <c r="IKP87" s="206" t="s">
        <v>1594</v>
      </c>
      <c r="IKQ87" s="206" t="s">
        <v>1595</v>
      </c>
      <c r="IKR87" s="206" t="s">
        <v>8</v>
      </c>
      <c r="IKS87" s="206" t="s">
        <v>1036</v>
      </c>
      <c r="IKT87" s="206" t="s">
        <v>1594</v>
      </c>
      <c r="IKU87" s="206" t="s">
        <v>1595</v>
      </c>
      <c r="IKV87" s="206" t="s">
        <v>8</v>
      </c>
      <c r="IKW87" s="206" t="s">
        <v>1036</v>
      </c>
      <c r="IKX87" s="206" t="s">
        <v>1594</v>
      </c>
      <c r="IKY87" s="206" t="s">
        <v>1595</v>
      </c>
      <c r="IKZ87" s="206" t="s">
        <v>8</v>
      </c>
      <c r="ILA87" s="206" t="s">
        <v>1036</v>
      </c>
      <c r="ILB87" s="206" t="s">
        <v>1594</v>
      </c>
      <c r="ILC87" s="206" t="s">
        <v>1595</v>
      </c>
      <c r="ILD87" s="206" t="s">
        <v>8</v>
      </c>
      <c r="ILE87" s="206" t="s">
        <v>1036</v>
      </c>
      <c r="ILF87" s="206" t="s">
        <v>1594</v>
      </c>
      <c r="ILG87" s="206" t="s">
        <v>1595</v>
      </c>
      <c r="ILH87" s="206" t="s">
        <v>8</v>
      </c>
      <c r="ILI87" s="206" t="s">
        <v>1036</v>
      </c>
      <c r="ILJ87" s="206" t="s">
        <v>1594</v>
      </c>
      <c r="ILK87" s="206" t="s">
        <v>1595</v>
      </c>
      <c r="ILL87" s="206" t="s">
        <v>8</v>
      </c>
      <c r="ILM87" s="206" t="s">
        <v>1036</v>
      </c>
      <c r="ILN87" s="206" t="s">
        <v>1594</v>
      </c>
      <c r="ILO87" s="206" t="s">
        <v>1595</v>
      </c>
      <c r="ILP87" s="206" t="s">
        <v>8</v>
      </c>
      <c r="ILQ87" s="206" t="s">
        <v>1036</v>
      </c>
      <c r="ILR87" s="206" t="s">
        <v>1594</v>
      </c>
      <c r="ILS87" s="206" t="s">
        <v>1595</v>
      </c>
      <c r="ILT87" s="206" t="s">
        <v>8</v>
      </c>
      <c r="ILU87" s="206" t="s">
        <v>1036</v>
      </c>
      <c r="ILV87" s="206" t="s">
        <v>1594</v>
      </c>
      <c r="ILW87" s="206" t="s">
        <v>1595</v>
      </c>
      <c r="ILX87" s="206" t="s">
        <v>8</v>
      </c>
      <c r="ILY87" s="206" t="s">
        <v>1036</v>
      </c>
      <c r="ILZ87" s="206" t="s">
        <v>1594</v>
      </c>
      <c r="IMA87" s="206" t="s">
        <v>1595</v>
      </c>
      <c r="IMB87" s="206" t="s">
        <v>8</v>
      </c>
      <c r="IMC87" s="206" t="s">
        <v>1036</v>
      </c>
      <c r="IMD87" s="206" t="s">
        <v>1594</v>
      </c>
      <c r="IME87" s="206" t="s">
        <v>1595</v>
      </c>
      <c r="IMF87" s="206" t="s">
        <v>8</v>
      </c>
      <c r="IMG87" s="206" t="s">
        <v>1036</v>
      </c>
      <c r="IMH87" s="206" t="s">
        <v>1594</v>
      </c>
      <c r="IMI87" s="206" t="s">
        <v>1595</v>
      </c>
      <c r="IMJ87" s="206" t="s">
        <v>8</v>
      </c>
      <c r="IMK87" s="206" t="s">
        <v>1036</v>
      </c>
      <c r="IML87" s="206" t="s">
        <v>1594</v>
      </c>
      <c r="IMM87" s="206" t="s">
        <v>1595</v>
      </c>
      <c r="IMN87" s="206" t="s">
        <v>8</v>
      </c>
      <c r="IMO87" s="206" t="s">
        <v>1036</v>
      </c>
      <c r="IMP87" s="206" t="s">
        <v>1594</v>
      </c>
      <c r="IMQ87" s="206" t="s">
        <v>1595</v>
      </c>
      <c r="IMR87" s="206" t="s">
        <v>8</v>
      </c>
      <c r="IMS87" s="206" t="s">
        <v>1036</v>
      </c>
      <c r="IMT87" s="206" t="s">
        <v>1594</v>
      </c>
      <c r="IMU87" s="206" t="s">
        <v>1595</v>
      </c>
      <c r="IMV87" s="206" t="s">
        <v>8</v>
      </c>
      <c r="IMW87" s="206" t="s">
        <v>1036</v>
      </c>
      <c r="IMX87" s="206" t="s">
        <v>1594</v>
      </c>
      <c r="IMY87" s="206" t="s">
        <v>1595</v>
      </c>
      <c r="IMZ87" s="206" t="s">
        <v>8</v>
      </c>
      <c r="INA87" s="206" t="s">
        <v>1036</v>
      </c>
      <c r="INB87" s="206" t="s">
        <v>1594</v>
      </c>
      <c r="INC87" s="206" t="s">
        <v>1595</v>
      </c>
      <c r="IND87" s="206" t="s">
        <v>8</v>
      </c>
      <c r="INE87" s="206" t="s">
        <v>1036</v>
      </c>
      <c r="INF87" s="206" t="s">
        <v>1594</v>
      </c>
      <c r="ING87" s="206" t="s">
        <v>1595</v>
      </c>
      <c r="INH87" s="206" t="s">
        <v>8</v>
      </c>
      <c r="INI87" s="206" t="s">
        <v>1036</v>
      </c>
      <c r="INJ87" s="206" t="s">
        <v>1594</v>
      </c>
      <c r="INK87" s="206" t="s">
        <v>1595</v>
      </c>
      <c r="INL87" s="206" t="s">
        <v>8</v>
      </c>
      <c r="INM87" s="206" t="s">
        <v>1036</v>
      </c>
      <c r="INN87" s="206" t="s">
        <v>1594</v>
      </c>
      <c r="INO87" s="206" t="s">
        <v>1595</v>
      </c>
      <c r="INP87" s="206" t="s">
        <v>8</v>
      </c>
      <c r="INQ87" s="206" t="s">
        <v>1036</v>
      </c>
      <c r="INR87" s="206" t="s">
        <v>1594</v>
      </c>
      <c r="INS87" s="206" t="s">
        <v>1595</v>
      </c>
      <c r="INT87" s="206" t="s">
        <v>8</v>
      </c>
      <c r="INU87" s="206" t="s">
        <v>1036</v>
      </c>
      <c r="INV87" s="206" t="s">
        <v>1594</v>
      </c>
      <c r="INW87" s="206" t="s">
        <v>1595</v>
      </c>
      <c r="INX87" s="206" t="s">
        <v>8</v>
      </c>
      <c r="INY87" s="206" t="s">
        <v>1036</v>
      </c>
      <c r="INZ87" s="206" t="s">
        <v>1594</v>
      </c>
      <c r="IOA87" s="206" t="s">
        <v>1595</v>
      </c>
      <c r="IOB87" s="206" t="s">
        <v>8</v>
      </c>
      <c r="IOC87" s="206" t="s">
        <v>1036</v>
      </c>
      <c r="IOD87" s="206" t="s">
        <v>1594</v>
      </c>
      <c r="IOE87" s="206" t="s">
        <v>1595</v>
      </c>
      <c r="IOF87" s="206" t="s">
        <v>8</v>
      </c>
      <c r="IOG87" s="206" t="s">
        <v>1036</v>
      </c>
      <c r="IOH87" s="206" t="s">
        <v>1594</v>
      </c>
      <c r="IOI87" s="206" t="s">
        <v>1595</v>
      </c>
      <c r="IOJ87" s="206" t="s">
        <v>8</v>
      </c>
      <c r="IOK87" s="206" t="s">
        <v>1036</v>
      </c>
      <c r="IOL87" s="206" t="s">
        <v>1594</v>
      </c>
      <c r="IOM87" s="206" t="s">
        <v>1595</v>
      </c>
      <c r="ION87" s="206" t="s">
        <v>8</v>
      </c>
      <c r="IOO87" s="206" t="s">
        <v>1036</v>
      </c>
      <c r="IOP87" s="206" t="s">
        <v>1594</v>
      </c>
      <c r="IOQ87" s="206" t="s">
        <v>1595</v>
      </c>
      <c r="IOR87" s="206" t="s">
        <v>8</v>
      </c>
      <c r="IOS87" s="206" t="s">
        <v>1036</v>
      </c>
      <c r="IOT87" s="206" t="s">
        <v>1594</v>
      </c>
      <c r="IOU87" s="206" t="s">
        <v>1595</v>
      </c>
      <c r="IOV87" s="206" t="s">
        <v>8</v>
      </c>
      <c r="IOW87" s="206" t="s">
        <v>1036</v>
      </c>
      <c r="IOX87" s="206" t="s">
        <v>1594</v>
      </c>
      <c r="IOY87" s="206" t="s">
        <v>1595</v>
      </c>
      <c r="IOZ87" s="206" t="s">
        <v>8</v>
      </c>
      <c r="IPA87" s="206" t="s">
        <v>1036</v>
      </c>
      <c r="IPB87" s="206" t="s">
        <v>1594</v>
      </c>
      <c r="IPC87" s="206" t="s">
        <v>1595</v>
      </c>
      <c r="IPD87" s="206" t="s">
        <v>8</v>
      </c>
      <c r="IPE87" s="206" t="s">
        <v>1036</v>
      </c>
      <c r="IPF87" s="206" t="s">
        <v>1594</v>
      </c>
      <c r="IPG87" s="206" t="s">
        <v>1595</v>
      </c>
      <c r="IPH87" s="206" t="s">
        <v>8</v>
      </c>
      <c r="IPI87" s="206" t="s">
        <v>1036</v>
      </c>
      <c r="IPJ87" s="206" t="s">
        <v>1594</v>
      </c>
      <c r="IPK87" s="206" t="s">
        <v>1595</v>
      </c>
      <c r="IPL87" s="206" t="s">
        <v>8</v>
      </c>
      <c r="IPM87" s="206" t="s">
        <v>1036</v>
      </c>
      <c r="IPN87" s="206" t="s">
        <v>1594</v>
      </c>
      <c r="IPO87" s="206" t="s">
        <v>1595</v>
      </c>
      <c r="IPP87" s="206" t="s">
        <v>8</v>
      </c>
      <c r="IPQ87" s="206" t="s">
        <v>1036</v>
      </c>
      <c r="IPR87" s="206" t="s">
        <v>1594</v>
      </c>
      <c r="IPS87" s="206" t="s">
        <v>1595</v>
      </c>
      <c r="IPT87" s="206" t="s">
        <v>8</v>
      </c>
      <c r="IPU87" s="206" t="s">
        <v>1036</v>
      </c>
      <c r="IPV87" s="206" t="s">
        <v>1594</v>
      </c>
      <c r="IPW87" s="206" t="s">
        <v>1595</v>
      </c>
      <c r="IPX87" s="206" t="s">
        <v>8</v>
      </c>
      <c r="IPY87" s="206" t="s">
        <v>1036</v>
      </c>
      <c r="IPZ87" s="206" t="s">
        <v>1594</v>
      </c>
      <c r="IQA87" s="206" t="s">
        <v>1595</v>
      </c>
      <c r="IQB87" s="206" t="s">
        <v>8</v>
      </c>
      <c r="IQC87" s="206" t="s">
        <v>1036</v>
      </c>
      <c r="IQD87" s="206" t="s">
        <v>1594</v>
      </c>
      <c r="IQE87" s="206" t="s">
        <v>1595</v>
      </c>
      <c r="IQF87" s="206" t="s">
        <v>8</v>
      </c>
      <c r="IQG87" s="206" t="s">
        <v>1036</v>
      </c>
      <c r="IQH87" s="206" t="s">
        <v>1594</v>
      </c>
      <c r="IQI87" s="206" t="s">
        <v>1595</v>
      </c>
      <c r="IQJ87" s="206" t="s">
        <v>8</v>
      </c>
      <c r="IQK87" s="206" t="s">
        <v>1036</v>
      </c>
      <c r="IQL87" s="206" t="s">
        <v>1594</v>
      </c>
      <c r="IQM87" s="206" t="s">
        <v>1595</v>
      </c>
      <c r="IQN87" s="206" t="s">
        <v>8</v>
      </c>
      <c r="IQO87" s="206" t="s">
        <v>1036</v>
      </c>
      <c r="IQP87" s="206" t="s">
        <v>1594</v>
      </c>
      <c r="IQQ87" s="206" t="s">
        <v>1595</v>
      </c>
      <c r="IQR87" s="206" t="s">
        <v>8</v>
      </c>
      <c r="IQS87" s="206" t="s">
        <v>1036</v>
      </c>
      <c r="IQT87" s="206" t="s">
        <v>1594</v>
      </c>
      <c r="IQU87" s="206" t="s">
        <v>1595</v>
      </c>
      <c r="IQV87" s="206" t="s">
        <v>8</v>
      </c>
      <c r="IQW87" s="206" t="s">
        <v>1036</v>
      </c>
      <c r="IQX87" s="206" t="s">
        <v>1594</v>
      </c>
      <c r="IQY87" s="206" t="s">
        <v>1595</v>
      </c>
      <c r="IQZ87" s="206" t="s">
        <v>8</v>
      </c>
      <c r="IRA87" s="206" t="s">
        <v>1036</v>
      </c>
      <c r="IRB87" s="206" t="s">
        <v>1594</v>
      </c>
      <c r="IRC87" s="206" t="s">
        <v>1595</v>
      </c>
      <c r="IRD87" s="206" t="s">
        <v>8</v>
      </c>
      <c r="IRE87" s="206" t="s">
        <v>1036</v>
      </c>
      <c r="IRF87" s="206" t="s">
        <v>1594</v>
      </c>
      <c r="IRG87" s="206" t="s">
        <v>1595</v>
      </c>
      <c r="IRH87" s="206" t="s">
        <v>8</v>
      </c>
      <c r="IRI87" s="206" t="s">
        <v>1036</v>
      </c>
      <c r="IRJ87" s="206" t="s">
        <v>1594</v>
      </c>
      <c r="IRK87" s="206" t="s">
        <v>1595</v>
      </c>
      <c r="IRL87" s="206" t="s">
        <v>8</v>
      </c>
      <c r="IRM87" s="206" t="s">
        <v>1036</v>
      </c>
      <c r="IRN87" s="206" t="s">
        <v>1594</v>
      </c>
      <c r="IRO87" s="206" t="s">
        <v>1595</v>
      </c>
      <c r="IRP87" s="206" t="s">
        <v>8</v>
      </c>
      <c r="IRQ87" s="206" t="s">
        <v>1036</v>
      </c>
      <c r="IRR87" s="206" t="s">
        <v>1594</v>
      </c>
      <c r="IRS87" s="206" t="s">
        <v>1595</v>
      </c>
      <c r="IRT87" s="206" t="s">
        <v>8</v>
      </c>
      <c r="IRU87" s="206" t="s">
        <v>1036</v>
      </c>
      <c r="IRV87" s="206" t="s">
        <v>1594</v>
      </c>
      <c r="IRW87" s="206" t="s">
        <v>1595</v>
      </c>
      <c r="IRX87" s="206" t="s">
        <v>8</v>
      </c>
      <c r="IRY87" s="206" t="s">
        <v>1036</v>
      </c>
      <c r="IRZ87" s="206" t="s">
        <v>1594</v>
      </c>
      <c r="ISA87" s="206" t="s">
        <v>1595</v>
      </c>
      <c r="ISB87" s="206" t="s">
        <v>8</v>
      </c>
      <c r="ISC87" s="206" t="s">
        <v>1036</v>
      </c>
      <c r="ISD87" s="206" t="s">
        <v>1594</v>
      </c>
      <c r="ISE87" s="206" t="s">
        <v>1595</v>
      </c>
      <c r="ISF87" s="206" t="s">
        <v>8</v>
      </c>
      <c r="ISG87" s="206" t="s">
        <v>1036</v>
      </c>
      <c r="ISH87" s="206" t="s">
        <v>1594</v>
      </c>
      <c r="ISI87" s="206" t="s">
        <v>1595</v>
      </c>
      <c r="ISJ87" s="206" t="s">
        <v>8</v>
      </c>
      <c r="ISK87" s="206" t="s">
        <v>1036</v>
      </c>
      <c r="ISL87" s="206" t="s">
        <v>1594</v>
      </c>
      <c r="ISM87" s="206" t="s">
        <v>1595</v>
      </c>
      <c r="ISN87" s="206" t="s">
        <v>8</v>
      </c>
      <c r="ISO87" s="206" t="s">
        <v>1036</v>
      </c>
      <c r="ISP87" s="206" t="s">
        <v>1594</v>
      </c>
      <c r="ISQ87" s="206" t="s">
        <v>1595</v>
      </c>
      <c r="ISR87" s="206" t="s">
        <v>8</v>
      </c>
      <c r="ISS87" s="206" t="s">
        <v>1036</v>
      </c>
      <c r="IST87" s="206" t="s">
        <v>1594</v>
      </c>
      <c r="ISU87" s="206" t="s">
        <v>1595</v>
      </c>
      <c r="ISV87" s="206" t="s">
        <v>8</v>
      </c>
      <c r="ISW87" s="206" t="s">
        <v>1036</v>
      </c>
      <c r="ISX87" s="206" t="s">
        <v>1594</v>
      </c>
      <c r="ISY87" s="206" t="s">
        <v>1595</v>
      </c>
      <c r="ISZ87" s="206" t="s">
        <v>8</v>
      </c>
      <c r="ITA87" s="206" t="s">
        <v>1036</v>
      </c>
      <c r="ITB87" s="206" t="s">
        <v>1594</v>
      </c>
      <c r="ITC87" s="206" t="s">
        <v>1595</v>
      </c>
      <c r="ITD87" s="206" t="s">
        <v>8</v>
      </c>
      <c r="ITE87" s="206" t="s">
        <v>1036</v>
      </c>
      <c r="ITF87" s="206" t="s">
        <v>1594</v>
      </c>
      <c r="ITG87" s="206" t="s">
        <v>1595</v>
      </c>
      <c r="ITH87" s="206" t="s">
        <v>8</v>
      </c>
      <c r="ITI87" s="206" t="s">
        <v>1036</v>
      </c>
      <c r="ITJ87" s="206" t="s">
        <v>1594</v>
      </c>
      <c r="ITK87" s="206" t="s">
        <v>1595</v>
      </c>
      <c r="ITL87" s="206" t="s">
        <v>8</v>
      </c>
      <c r="ITM87" s="206" t="s">
        <v>1036</v>
      </c>
      <c r="ITN87" s="206" t="s">
        <v>1594</v>
      </c>
      <c r="ITO87" s="206" t="s">
        <v>1595</v>
      </c>
      <c r="ITP87" s="206" t="s">
        <v>8</v>
      </c>
      <c r="ITQ87" s="206" t="s">
        <v>1036</v>
      </c>
      <c r="ITR87" s="206" t="s">
        <v>1594</v>
      </c>
      <c r="ITS87" s="206" t="s">
        <v>1595</v>
      </c>
      <c r="ITT87" s="206" t="s">
        <v>8</v>
      </c>
      <c r="ITU87" s="206" t="s">
        <v>1036</v>
      </c>
      <c r="ITV87" s="206" t="s">
        <v>1594</v>
      </c>
      <c r="ITW87" s="206" t="s">
        <v>1595</v>
      </c>
      <c r="ITX87" s="206" t="s">
        <v>8</v>
      </c>
      <c r="ITY87" s="206" t="s">
        <v>1036</v>
      </c>
      <c r="ITZ87" s="206" t="s">
        <v>1594</v>
      </c>
      <c r="IUA87" s="206" t="s">
        <v>1595</v>
      </c>
      <c r="IUB87" s="206" t="s">
        <v>8</v>
      </c>
      <c r="IUC87" s="206" t="s">
        <v>1036</v>
      </c>
      <c r="IUD87" s="206" t="s">
        <v>1594</v>
      </c>
      <c r="IUE87" s="206" t="s">
        <v>1595</v>
      </c>
      <c r="IUF87" s="206" t="s">
        <v>8</v>
      </c>
      <c r="IUG87" s="206" t="s">
        <v>1036</v>
      </c>
      <c r="IUH87" s="206" t="s">
        <v>1594</v>
      </c>
      <c r="IUI87" s="206" t="s">
        <v>1595</v>
      </c>
      <c r="IUJ87" s="206" t="s">
        <v>8</v>
      </c>
      <c r="IUK87" s="206" t="s">
        <v>1036</v>
      </c>
      <c r="IUL87" s="206" t="s">
        <v>1594</v>
      </c>
      <c r="IUM87" s="206" t="s">
        <v>1595</v>
      </c>
      <c r="IUN87" s="206" t="s">
        <v>8</v>
      </c>
      <c r="IUO87" s="206" t="s">
        <v>1036</v>
      </c>
      <c r="IUP87" s="206" t="s">
        <v>1594</v>
      </c>
      <c r="IUQ87" s="206" t="s">
        <v>1595</v>
      </c>
      <c r="IUR87" s="206" t="s">
        <v>8</v>
      </c>
      <c r="IUS87" s="206" t="s">
        <v>1036</v>
      </c>
      <c r="IUT87" s="206" t="s">
        <v>1594</v>
      </c>
      <c r="IUU87" s="206" t="s">
        <v>1595</v>
      </c>
      <c r="IUV87" s="206" t="s">
        <v>8</v>
      </c>
      <c r="IUW87" s="206" t="s">
        <v>1036</v>
      </c>
      <c r="IUX87" s="206" t="s">
        <v>1594</v>
      </c>
      <c r="IUY87" s="206" t="s">
        <v>1595</v>
      </c>
      <c r="IUZ87" s="206" t="s">
        <v>8</v>
      </c>
      <c r="IVA87" s="206" t="s">
        <v>1036</v>
      </c>
      <c r="IVB87" s="206" t="s">
        <v>1594</v>
      </c>
      <c r="IVC87" s="206" t="s">
        <v>1595</v>
      </c>
      <c r="IVD87" s="206" t="s">
        <v>8</v>
      </c>
      <c r="IVE87" s="206" t="s">
        <v>1036</v>
      </c>
      <c r="IVF87" s="206" t="s">
        <v>1594</v>
      </c>
      <c r="IVG87" s="206" t="s">
        <v>1595</v>
      </c>
      <c r="IVH87" s="206" t="s">
        <v>8</v>
      </c>
      <c r="IVI87" s="206" t="s">
        <v>1036</v>
      </c>
      <c r="IVJ87" s="206" t="s">
        <v>1594</v>
      </c>
      <c r="IVK87" s="206" t="s">
        <v>1595</v>
      </c>
      <c r="IVL87" s="206" t="s">
        <v>8</v>
      </c>
      <c r="IVM87" s="206" t="s">
        <v>1036</v>
      </c>
      <c r="IVN87" s="206" t="s">
        <v>1594</v>
      </c>
      <c r="IVO87" s="206" t="s">
        <v>1595</v>
      </c>
      <c r="IVP87" s="206" t="s">
        <v>8</v>
      </c>
      <c r="IVQ87" s="206" t="s">
        <v>1036</v>
      </c>
      <c r="IVR87" s="206" t="s">
        <v>1594</v>
      </c>
      <c r="IVS87" s="206" t="s">
        <v>1595</v>
      </c>
      <c r="IVT87" s="206" t="s">
        <v>8</v>
      </c>
      <c r="IVU87" s="206" t="s">
        <v>1036</v>
      </c>
      <c r="IVV87" s="206" t="s">
        <v>1594</v>
      </c>
      <c r="IVW87" s="206" t="s">
        <v>1595</v>
      </c>
      <c r="IVX87" s="206" t="s">
        <v>8</v>
      </c>
      <c r="IVY87" s="206" t="s">
        <v>1036</v>
      </c>
      <c r="IVZ87" s="206" t="s">
        <v>1594</v>
      </c>
      <c r="IWA87" s="206" t="s">
        <v>1595</v>
      </c>
      <c r="IWB87" s="206" t="s">
        <v>8</v>
      </c>
      <c r="IWC87" s="206" t="s">
        <v>1036</v>
      </c>
      <c r="IWD87" s="206" t="s">
        <v>1594</v>
      </c>
      <c r="IWE87" s="206" t="s">
        <v>1595</v>
      </c>
      <c r="IWF87" s="206" t="s">
        <v>8</v>
      </c>
      <c r="IWG87" s="206" t="s">
        <v>1036</v>
      </c>
      <c r="IWH87" s="206" t="s">
        <v>1594</v>
      </c>
      <c r="IWI87" s="206" t="s">
        <v>1595</v>
      </c>
      <c r="IWJ87" s="206" t="s">
        <v>8</v>
      </c>
      <c r="IWK87" s="206" t="s">
        <v>1036</v>
      </c>
      <c r="IWL87" s="206" t="s">
        <v>1594</v>
      </c>
      <c r="IWM87" s="206" t="s">
        <v>1595</v>
      </c>
      <c r="IWN87" s="206" t="s">
        <v>8</v>
      </c>
      <c r="IWO87" s="206" t="s">
        <v>1036</v>
      </c>
      <c r="IWP87" s="206" t="s">
        <v>1594</v>
      </c>
      <c r="IWQ87" s="206" t="s">
        <v>1595</v>
      </c>
      <c r="IWR87" s="206" t="s">
        <v>8</v>
      </c>
      <c r="IWS87" s="206" t="s">
        <v>1036</v>
      </c>
      <c r="IWT87" s="206" t="s">
        <v>1594</v>
      </c>
      <c r="IWU87" s="206" t="s">
        <v>1595</v>
      </c>
      <c r="IWV87" s="206" t="s">
        <v>8</v>
      </c>
      <c r="IWW87" s="206" t="s">
        <v>1036</v>
      </c>
      <c r="IWX87" s="206" t="s">
        <v>1594</v>
      </c>
      <c r="IWY87" s="206" t="s">
        <v>1595</v>
      </c>
      <c r="IWZ87" s="206" t="s">
        <v>8</v>
      </c>
      <c r="IXA87" s="206" t="s">
        <v>1036</v>
      </c>
      <c r="IXB87" s="206" t="s">
        <v>1594</v>
      </c>
      <c r="IXC87" s="206" t="s">
        <v>1595</v>
      </c>
      <c r="IXD87" s="206" t="s">
        <v>8</v>
      </c>
      <c r="IXE87" s="206" t="s">
        <v>1036</v>
      </c>
      <c r="IXF87" s="206" t="s">
        <v>1594</v>
      </c>
      <c r="IXG87" s="206" t="s">
        <v>1595</v>
      </c>
      <c r="IXH87" s="206" t="s">
        <v>8</v>
      </c>
      <c r="IXI87" s="206" t="s">
        <v>1036</v>
      </c>
      <c r="IXJ87" s="206" t="s">
        <v>1594</v>
      </c>
      <c r="IXK87" s="206" t="s">
        <v>1595</v>
      </c>
      <c r="IXL87" s="206" t="s">
        <v>8</v>
      </c>
      <c r="IXM87" s="206" t="s">
        <v>1036</v>
      </c>
      <c r="IXN87" s="206" t="s">
        <v>1594</v>
      </c>
      <c r="IXO87" s="206" t="s">
        <v>1595</v>
      </c>
      <c r="IXP87" s="206" t="s">
        <v>8</v>
      </c>
      <c r="IXQ87" s="206" t="s">
        <v>1036</v>
      </c>
      <c r="IXR87" s="206" t="s">
        <v>1594</v>
      </c>
      <c r="IXS87" s="206" t="s">
        <v>1595</v>
      </c>
      <c r="IXT87" s="206" t="s">
        <v>8</v>
      </c>
      <c r="IXU87" s="206" t="s">
        <v>1036</v>
      </c>
      <c r="IXV87" s="206" t="s">
        <v>1594</v>
      </c>
      <c r="IXW87" s="206" t="s">
        <v>1595</v>
      </c>
      <c r="IXX87" s="206" t="s">
        <v>8</v>
      </c>
      <c r="IXY87" s="206" t="s">
        <v>1036</v>
      </c>
      <c r="IXZ87" s="206" t="s">
        <v>1594</v>
      </c>
      <c r="IYA87" s="206" t="s">
        <v>1595</v>
      </c>
      <c r="IYB87" s="206" t="s">
        <v>8</v>
      </c>
      <c r="IYC87" s="206" t="s">
        <v>1036</v>
      </c>
      <c r="IYD87" s="206" t="s">
        <v>1594</v>
      </c>
      <c r="IYE87" s="206" t="s">
        <v>1595</v>
      </c>
      <c r="IYF87" s="206" t="s">
        <v>8</v>
      </c>
      <c r="IYG87" s="206" t="s">
        <v>1036</v>
      </c>
      <c r="IYH87" s="206" t="s">
        <v>1594</v>
      </c>
      <c r="IYI87" s="206" t="s">
        <v>1595</v>
      </c>
      <c r="IYJ87" s="206" t="s">
        <v>8</v>
      </c>
      <c r="IYK87" s="206" t="s">
        <v>1036</v>
      </c>
      <c r="IYL87" s="206" t="s">
        <v>1594</v>
      </c>
      <c r="IYM87" s="206" t="s">
        <v>1595</v>
      </c>
      <c r="IYN87" s="206" t="s">
        <v>8</v>
      </c>
      <c r="IYO87" s="206" t="s">
        <v>1036</v>
      </c>
      <c r="IYP87" s="206" t="s">
        <v>1594</v>
      </c>
      <c r="IYQ87" s="206" t="s">
        <v>1595</v>
      </c>
      <c r="IYR87" s="206" t="s">
        <v>8</v>
      </c>
      <c r="IYS87" s="206" t="s">
        <v>1036</v>
      </c>
      <c r="IYT87" s="206" t="s">
        <v>1594</v>
      </c>
      <c r="IYU87" s="206" t="s">
        <v>1595</v>
      </c>
      <c r="IYV87" s="206" t="s">
        <v>8</v>
      </c>
      <c r="IYW87" s="206" t="s">
        <v>1036</v>
      </c>
      <c r="IYX87" s="206" t="s">
        <v>1594</v>
      </c>
      <c r="IYY87" s="206" t="s">
        <v>1595</v>
      </c>
      <c r="IYZ87" s="206" t="s">
        <v>8</v>
      </c>
      <c r="IZA87" s="206" t="s">
        <v>1036</v>
      </c>
      <c r="IZB87" s="206" t="s">
        <v>1594</v>
      </c>
      <c r="IZC87" s="206" t="s">
        <v>1595</v>
      </c>
      <c r="IZD87" s="206" t="s">
        <v>8</v>
      </c>
      <c r="IZE87" s="206" t="s">
        <v>1036</v>
      </c>
      <c r="IZF87" s="206" t="s">
        <v>1594</v>
      </c>
      <c r="IZG87" s="206" t="s">
        <v>1595</v>
      </c>
      <c r="IZH87" s="206" t="s">
        <v>8</v>
      </c>
      <c r="IZI87" s="206" t="s">
        <v>1036</v>
      </c>
      <c r="IZJ87" s="206" t="s">
        <v>1594</v>
      </c>
      <c r="IZK87" s="206" t="s">
        <v>1595</v>
      </c>
      <c r="IZL87" s="206" t="s">
        <v>8</v>
      </c>
      <c r="IZM87" s="206" t="s">
        <v>1036</v>
      </c>
      <c r="IZN87" s="206" t="s">
        <v>1594</v>
      </c>
      <c r="IZO87" s="206" t="s">
        <v>1595</v>
      </c>
      <c r="IZP87" s="206" t="s">
        <v>8</v>
      </c>
      <c r="IZQ87" s="206" t="s">
        <v>1036</v>
      </c>
      <c r="IZR87" s="206" t="s">
        <v>1594</v>
      </c>
      <c r="IZS87" s="206" t="s">
        <v>1595</v>
      </c>
      <c r="IZT87" s="206" t="s">
        <v>8</v>
      </c>
      <c r="IZU87" s="206" t="s">
        <v>1036</v>
      </c>
      <c r="IZV87" s="206" t="s">
        <v>1594</v>
      </c>
      <c r="IZW87" s="206" t="s">
        <v>1595</v>
      </c>
      <c r="IZX87" s="206" t="s">
        <v>8</v>
      </c>
      <c r="IZY87" s="206" t="s">
        <v>1036</v>
      </c>
      <c r="IZZ87" s="206" t="s">
        <v>1594</v>
      </c>
      <c r="JAA87" s="206" t="s">
        <v>1595</v>
      </c>
      <c r="JAB87" s="206" t="s">
        <v>8</v>
      </c>
      <c r="JAC87" s="206" t="s">
        <v>1036</v>
      </c>
      <c r="JAD87" s="206" t="s">
        <v>1594</v>
      </c>
      <c r="JAE87" s="206" t="s">
        <v>1595</v>
      </c>
      <c r="JAF87" s="206" t="s">
        <v>8</v>
      </c>
      <c r="JAG87" s="206" t="s">
        <v>1036</v>
      </c>
      <c r="JAH87" s="206" t="s">
        <v>1594</v>
      </c>
      <c r="JAI87" s="206" t="s">
        <v>1595</v>
      </c>
      <c r="JAJ87" s="206" t="s">
        <v>8</v>
      </c>
      <c r="JAK87" s="206" t="s">
        <v>1036</v>
      </c>
      <c r="JAL87" s="206" t="s">
        <v>1594</v>
      </c>
      <c r="JAM87" s="206" t="s">
        <v>1595</v>
      </c>
      <c r="JAN87" s="206" t="s">
        <v>8</v>
      </c>
      <c r="JAO87" s="206" t="s">
        <v>1036</v>
      </c>
      <c r="JAP87" s="206" t="s">
        <v>1594</v>
      </c>
      <c r="JAQ87" s="206" t="s">
        <v>1595</v>
      </c>
      <c r="JAR87" s="206" t="s">
        <v>8</v>
      </c>
      <c r="JAS87" s="206" t="s">
        <v>1036</v>
      </c>
      <c r="JAT87" s="206" t="s">
        <v>1594</v>
      </c>
      <c r="JAU87" s="206" t="s">
        <v>1595</v>
      </c>
      <c r="JAV87" s="206" t="s">
        <v>8</v>
      </c>
      <c r="JAW87" s="206" t="s">
        <v>1036</v>
      </c>
      <c r="JAX87" s="206" t="s">
        <v>1594</v>
      </c>
      <c r="JAY87" s="206" t="s">
        <v>1595</v>
      </c>
      <c r="JAZ87" s="206" t="s">
        <v>8</v>
      </c>
      <c r="JBA87" s="206" t="s">
        <v>1036</v>
      </c>
      <c r="JBB87" s="206" t="s">
        <v>1594</v>
      </c>
      <c r="JBC87" s="206" t="s">
        <v>1595</v>
      </c>
      <c r="JBD87" s="206" t="s">
        <v>8</v>
      </c>
      <c r="JBE87" s="206" t="s">
        <v>1036</v>
      </c>
      <c r="JBF87" s="206" t="s">
        <v>1594</v>
      </c>
      <c r="JBG87" s="206" t="s">
        <v>1595</v>
      </c>
      <c r="JBH87" s="206" t="s">
        <v>8</v>
      </c>
      <c r="JBI87" s="206" t="s">
        <v>1036</v>
      </c>
      <c r="JBJ87" s="206" t="s">
        <v>1594</v>
      </c>
      <c r="JBK87" s="206" t="s">
        <v>1595</v>
      </c>
      <c r="JBL87" s="206" t="s">
        <v>8</v>
      </c>
      <c r="JBM87" s="206" t="s">
        <v>1036</v>
      </c>
      <c r="JBN87" s="206" t="s">
        <v>1594</v>
      </c>
      <c r="JBO87" s="206" t="s">
        <v>1595</v>
      </c>
      <c r="JBP87" s="206" t="s">
        <v>8</v>
      </c>
      <c r="JBQ87" s="206" t="s">
        <v>1036</v>
      </c>
      <c r="JBR87" s="206" t="s">
        <v>1594</v>
      </c>
      <c r="JBS87" s="206" t="s">
        <v>1595</v>
      </c>
      <c r="JBT87" s="206" t="s">
        <v>8</v>
      </c>
      <c r="JBU87" s="206" t="s">
        <v>1036</v>
      </c>
      <c r="JBV87" s="206" t="s">
        <v>1594</v>
      </c>
      <c r="JBW87" s="206" t="s">
        <v>1595</v>
      </c>
      <c r="JBX87" s="206" t="s">
        <v>8</v>
      </c>
      <c r="JBY87" s="206" t="s">
        <v>1036</v>
      </c>
      <c r="JBZ87" s="206" t="s">
        <v>1594</v>
      </c>
      <c r="JCA87" s="206" t="s">
        <v>1595</v>
      </c>
      <c r="JCB87" s="206" t="s">
        <v>8</v>
      </c>
      <c r="JCC87" s="206" t="s">
        <v>1036</v>
      </c>
      <c r="JCD87" s="206" t="s">
        <v>1594</v>
      </c>
      <c r="JCE87" s="206" t="s">
        <v>1595</v>
      </c>
      <c r="JCF87" s="206" t="s">
        <v>8</v>
      </c>
      <c r="JCG87" s="206" t="s">
        <v>1036</v>
      </c>
      <c r="JCH87" s="206" t="s">
        <v>1594</v>
      </c>
      <c r="JCI87" s="206" t="s">
        <v>1595</v>
      </c>
      <c r="JCJ87" s="206" t="s">
        <v>8</v>
      </c>
      <c r="JCK87" s="206" t="s">
        <v>1036</v>
      </c>
      <c r="JCL87" s="206" t="s">
        <v>1594</v>
      </c>
      <c r="JCM87" s="206" t="s">
        <v>1595</v>
      </c>
      <c r="JCN87" s="206" t="s">
        <v>8</v>
      </c>
      <c r="JCO87" s="206" t="s">
        <v>1036</v>
      </c>
      <c r="JCP87" s="206" t="s">
        <v>1594</v>
      </c>
      <c r="JCQ87" s="206" t="s">
        <v>1595</v>
      </c>
      <c r="JCR87" s="206" t="s">
        <v>8</v>
      </c>
      <c r="JCS87" s="206" t="s">
        <v>1036</v>
      </c>
      <c r="JCT87" s="206" t="s">
        <v>1594</v>
      </c>
      <c r="JCU87" s="206" t="s">
        <v>1595</v>
      </c>
      <c r="JCV87" s="206" t="s">
        <v>8</v>
      </c>
      <c r="JCW87" s="206" t="s">
        <v>1036</v>
      </c>
      <c r="JCX87" s="206" t="s">
        <v>1594</v>
      </c>
      <c r="JCY87" s="206" t="s">
        <v>1595</v>
      </c>
      <c r="JCZ87" s="206" t="s">
        <v>8</v>
      </c>
      <c r="JDA87" s="206" t="s">
        <v>1036</v>
      </c>
      <c r="JDB87" s="206" t="s">
        <v>1594</v>
      </c>
      <c r="JDC87" s="206" t="s">
        <v>1595</v>
      </c>
      <c r="JDD87" s="206" t="s">
        <v>8</v>
      </c>
      <c r="JDE87" s="206" t="s">
        <v>1036</v>
      </c>
      <c r="JDF87" s="206" t="s">
        <v>1594</v>
      </c>
      <c r="JDG87" s="206" t="s">
        <v>1595</v>
      </c>
      <c r="JDH87" s="206" t="s">
        <v>8</v>
      </c>
      <c r="JDI87" s="206" t="s">
        <v>1036</v>
      </c>
      <c r="JDJ87" s="206" t="s">
        <v>1594</v>
      </c>
      <c r="JDK87" s="206" t="s">
        <v>1595</v>
      </c>
      <c r="JDL87" s="206" t="s">
        <v>8</v>
      </c>
      <c r="JDM87" s="206" t="s">
        <v>1036</v>
      </c>
      <c r="JDN87" s="206" t="s">
        <v>1594</v>
      </c>
      <c r="JDO87" s="206" t="s">
        <v>1595</v>
      </c>
      <c r="JDP87" s="206" t="s">
        <v>8</v>
      </c>
      <c r="JDQ87" s="206" t="s">
        <v>1036</v>
      </c>
      <c r="JDR87" s="206" t="s">
        <v>1594</v>
      </c>
      <c r="JDS87" s="206" t="s">
        <v>1595</v>
      </c>
      <c r="JDT87" s="206" t="s">
        <v>8</v>
      </c>
      <c r="JDU87" s="206" t="s">
        <v>1036</v>
      </c>
      <c r="JDV87" s="206" t="s">
        <v>1594</v>
      </c>
      <c r="JDW87" s="206" t="s">
        <v>1595</v>
      </c>
      <c r="JDX87" s="206" t="s">
        <v>8</v>
      </c>
      <c r="JDY87" s="206" t="s">
        <v>1036</v>
      </c>
      <c r="JDZ87" s="206" t="s">
        <v>1594</v>
      </c>
      <c r="JEA87" s="206" t="s">
        <v>1595</v>
      </c>
      <c r="JEB87" s="206" t="s">
        <v>8</v>
      </c>
      <c r="JEC87" s="206" t="s">
        <v>1036</v>
      </c>
      <c r="JED87" s="206" t="s">
        <v>1594</v>
      </c>
      <c r="JEE87" s="206" t="s">
        <v>1595</v>
      </c>
      <c r="JEF87" s="206" t="s">
        <v>8</v>
      </c>
      <c r="JEG87" s="206" t="s">
        <v>1036</v>
      </c>
      <c r="JEH87" s="206" t="s">
        <v>1594</v>
      </c>
      <c r="JEI87" s="206" t="s">
        <v>1595</v>
      </c>
      <c r="JEJ87" s="206" t="s">
        <v>8</v>
      </c>
      <c r="JEK87" s="206" t="s">
        <v>1036</v>
      </c>
      <c r="JEL87" s="206" t="s">
        <v>1594</v>
      </c>
      <c r="JEM87" s="206" t="s">
        <v>1595</v>
      </c>
      <c r="JEN87" s="206" t="s">
        <v>8</v>
      </c>
      <c r="JEO87" s="206" t="s">
        <v>1036</v>
      </c>
      <c r="JEP87" s="206" t="s">
        <v>1594</v>
      </c>
      <c r="JEQ87" s="206" t="s">
        <v>1595</v>
      </c>
      <c r="JER87" s="206" t="s">
        <v>8</v>
      </c>
      <c r="JES87" s="206" t="s">
        <v>1036</v>
      </c>
      <c r="JET87" s="206" t="s">
        <v>1594</v>
      </c>
      <c r="JEU87" s="206" t="s">
        <v>1595</v>
      </c>
      <c r="JEV87" s="206" t="s">
        <v>8</v>
      </c>
      <c r="JEW87" s="206" t="s">
        <v>1036</v>
      </c>
      <c r="JEX87" s="206" t="s">
        <v>1594</v>
      </c>
      <c r="JEY87" s="206" t="s">
        <v>1595</v>
      </c>
      <c r="JEZ87" s="206" t="s">
        <v>8</v>
      </c>
      <c r="JFA87" s="206" t="s">
        <v>1036</v>
      </c>
      <c r="JFB87" s="206" t="s">
        <v>1594</v>
      </c>
      <c r="JFC87" s="206" t="s">
        <v>1595</v>
      </c>
      <c r="JFD87" s="206" t="s">
        <v>8</v>
      </c>
      <c r="JFE87" s="206" t="s">
        <v>1036</v>
      </c>
      <c r="JFF87" s="206" t="s">
        <v>1594</v>
      </c>
      <c r="JFG87" s="206" t="s">
        <v>1595</v>
      </c>
      <c r="JFH87" s="206" t="s">
        <v>8</v>
      </c>
      <c r="JFI87" s="206" t="s">
        <v>1036</v>
      </c>
      <c r="JFJ87" s="206" t="s">
        <v>1594</v>
      </c>
      <c r="JFK87" s="206" t="s">
        <v>1595</v>
      </c>
      <c r="JFL87" s="206" t="s">
        <v>8</v>
      </c>
      <c r="JFM87" s="206" t="s">
        <v>1036</v>
      </c>
      <c r="JFN87" s="206" t="s">
        <v>1594</v>
      </c>
      <c r="JFO87" s="206" t="s">
        <v>1595</v>
      </c>
      <c r="JFP87" s="206" t="s">
        <v>8</v>
      </c>
      <c r="JFQ87" s="206" t="s">
        <v>1036</v>
      </c>
      <c r="JFR87" s="206" t="s">
        <v>1594</v>
      </c>
      <c r="JFS87" s="206" t="s">
        <v>1595</v>
      </c>
      <c r="JFT87" s="206" t="s">
        <v>8</v>
      </c>
      <c r="JFU87" s="206" t="s">
        <v>1036</v>
      </c>
      <c r="JFV87" s="206" t="s">
        <v>1594</v>
      </c>
      <c r="JFW87" s="206" t="s">
        <v>1595</v>
      </c>
      <c r="JFX87" s="206" t="s">
        <v>8</v>
      </c>
      <c r="JFY87" s="206" t="s">
        <v>1036</v>
      </c>
      <c r="JFZ87" s="206" t="s">
        <v>1594</v>
      </c>
      <c r="JGA87" s="206" t="s">
        <v>1595</v>
      </c>
      <c r="JGB87" s="206" t="s">
        <v>8</v>
      </c>
      <c r="JGC87" s="206" t="s">
        <v>1036</v>
      </c>
      <c r="JGD87" s="206" t="s">
        <v>1594</v>
      </c>
      <c r="JGE87" s="206" t="s">
        <v>1595</v>
      </c>
      <c r="JGF87" s="206" t="s">
        <v>8</v>
      </c>
      <c r="JGG87" s="206" t="s">
        <v>1036</v>
      </c>
      <c r="JGH87" s="206" t="s">
        <v>1594</v>
      </c>
      <c r="JGI87" s="206" t="s">
        <v>1595</v>
      </c>
      <c r="JGJ87" s="206" t="s">
        <v>8</v>
      </c>
      <c r="JGK87" s="206" t="s">
        <v>1036</v>
      </c>
      <c r="JGL87" s="206" t="s">
        <v>1594</v>
      </c>
      <c r="JGM87" s="206" t="s">
        <v>1595</v>
      </c>
      <c r="JGN87" s="206" t="s">
        <v>8</v>
      </c>
      <c r="JGO87" s="206" t="s">
        <v>1036</v>
      </c>
      <c r="JGP87" s="206" t="s">
        <v>1594</v>
      </c>
      <c r="JGQ87" s="206" t="s">
        <v>1595</v>
      </c>
      <c r="JGR87" s="206" t="s">
        <v>8</v>
      </c>
      <c r="JGS87" s="206" t="s">
        <v>1036</v>
      </c>
      <c r="JGT87" s="206" t="s">
        <v>1594</v>
      </c>
      <c r="JGU87" s="206" t="s">
        <v>1595</v>
      </c>
      <c r="JGV87" s="206" t="s">
        <v>8</v>
      </c>
      <c r="JGW87" s="206" t="s">
        <v>1036</v>
      </c>
      <c r="JGX87" s="206" t="s">
        <v>1594</v>
      </c>
      <c r="JGY87" s="206" t="s">
        <v>1595</v>
      </c>
      <c r="JGZ87" s="206" t="s">
        <v>8</v>
      </c>
      <c r="JHA87" s="206" t="s">
        <v>1036</v>
      </c>
      <c r="JHB87" s="206" t="s">
        <v>1594</v>
      </c>
      <c r="JHC87" s="206" t="s">
        <v>1595</v>
      </c>
      <c r="JHD87" s="206" t="s">
        <v>8</v>
      </c>
      <c r="JHE87" s="206" t="s">
        <v>1036</v>
      </c>
      <c r="JHF87" s="206" t="s">
        <v>1594</v>
      </c>
      <c r="JHG87" s="206" t="s">
        <v>1595</v>
      </c>
      <c r="JHH87" s="206" t="s">
        <v>8</v>
      </c>
      <c r="JHI87" s="206" t="s">
        <v>1036</v>
      </c>
      <c r="JHJ87" s="206" t="s">
        <v>1594</v>
      </c>
      <c r="JHK87" s="206" t="s">
        <v>1595</v>
      </c>
      <c r="JHL87" s="206" t="s">
        <v>8</v>
      </c>
      <c r="JHM87" s="206" t="s">
        <v>1036</v>
      </c>
      <c r="JHN87" s="206" t="s">
        <v>1594</v>
      </c>
      <c r="JHO87" s="206" t="s">
        <v>1595</v>
      </c>
      <c r="JHP87" s="206" t="s">
        <v>8</v>
      </c>
      <c r="JHQ87" s="206" t="s">
        <v>1036</v>
      </c>
      <c r="JHR87" s="206" t="s">
        <v>1594</v>
      </c>
      <c r="JHS87" s="206" t="s">
        <v>1595</v>
      </c>
      <c r="JHT87" s="206" t="s">
        <v>8</v>
      </c>
      <c r="JHU87" s="206" t="s">
        <v>1036</v>
      </c>
      <c r="JHV87" s="206" t="s">
        <v>1594</v>
      </c>
      <c r="JHW87" s="206" t="s">
        <v>1595</v>
      </c>
      <c r="JHX87" s="206" t="s">
        <v>8</v>
      </c>
      <c r="JHY87" s="206" t="s">
        <v>1036</v>
      </c>
      <c r="JHZ87" s="206" t="s">
        <v>1594</v>
      </c>
      <c r="JIA87" s="206" t="s">
        <v>1595</v>
      </c>
      <c r="JIB87" s="206" t="s">
        <v>8</v>
      </c>
      <c r="JIC87" s="206" t="s">
        <v>1036</v>
      </c>
      <c r="JID87" s="206" t="s">
        <v>1594</v>
      </c>
      <c r="JIE87" s="206" t="s">
        <v>1595</v>
      </c>
      <c r="JIF87" s="206" t="s">
        <v>8</v>
      </c>
      <c r="JIG87" s="206" t="s">
        <v>1036</v>
      </c>
      <c r="JIH87" s="206" t="s">
        <v>1594</v>
      </c>
      <c r="JII87" s="206" t="s">
        <v>1595</v>
      </c>
      <c r="JIJ87" s="206" t="s">
        <v>8</v>
      </c>
      <c r="JIK87" s="206" t="s">
        <v>1036</v>
      </c>
      <c r="JIL87" s="206" t="s">
        <v>1594</v>
      </c>
      <c r="JIM87" s="206" t="s">
        <v>1595</v>
      </c>
      <c r="JIN87" s="206" t="s">
        <v>8</v>
      </c>
      <c r="JIO87" s="206" t="s">
        <v>1036</v>
      </c>
      <c r="JIP87" s="206" t="s">
        <v>1594</v>
      </c>
      <c r="JIQ87" s="206" t="s">
        <v>1595</v>
      </c>
      <c r="JIR87" s="206" t="s">
        <v>8</v>
      </c>
      <c r="JIS87" s="206" t="s">
        <v>1036</v>
      </c>
      <c r="JIT87" s="206" t="s">
        <v>1594</v>
      </c>
      <c r="JIU87" s="206" t="s">
        <v>1595</v>
      </c>
      <c r="JIV87" s="206" t="s">
        <v>8</v>
      </c>
      <c r="JIW87" s="206" t="s">
        <v>1036</v>
      </c>
      <c r="JIX87" s="206" t="s">
        <v>1594</v>
      </c>
      <c r="JIY87" s="206" t="s">
        <v>1595</v>
      </c>
      <c r="JIZ87" s="206" t="s">
        <v>8</v>
      </c>
      <c r="JJA87" s="206" t="s">
        <v>1036</v>
      </c>
      <c r="JJB87" s="206" t="s">
        <v>1594</v>
      </c>
      <c r="JJC87" s="206" t="s">
        <v>1595</v>
      </c>
      <c r="JJD87" s="206" t="s">
        <v>8</v>
      </c>
      <c r="JJE87" s="206" t="s">
        <v>1036</v>
      </c>
      <c r="JJF87" s="206" t="s">
        <v>1594</v>
      </c>
      <c r="JJG87" s="206" t="s">
        <v>1595</v>
      </c>
      <c r="JJH87" s="206" t="s">
        <v>8</v>
      </c>
      <c r="JJI87" s="206" t="s">
        <v>1036</v>
      </c>
      <c r="JJJ87" s="206" t="s">
        <v>1594</v>
      </c>
      <c r="JJK87" s="206" t="s">
        <v>1595</v>
      </c>
      <c r="JJL87" s="206" t="s">
        <v>8</v>
      </c>
      <c r="JJM87" s="206" t="s">
        <v>1036</v>
      </c>
      <c r="JJN87" s="206" t="s">
        <v>1594</v>
      </c>
      <c r="JJO87" s="206" t="s">
        <v>1595</v>
      </c>
      <c r="JJP87" s="206" t="s">
        <v>8</v>
      </c>
      <c r="JJQ87" s="206" t="s">
        <v>1036</v>
      </c>
      <c r="JJR87" s="206" t="s">
        <v>1594</v>
      </c>
      <c r="JJS87" s="206" t="s">
        <v>1595</v>
      </c>
      <c r="JJT87" s="206" t="s">
        <v>8</v>
      </c>
      <c r="JJU87" s="206" t="s">
        <v>1036</v>
      </c>
      <c r="JJV87" s="206" t="s">
        <v>1594</v>
      </c>
      <c r="JJW87" s="206" t="s">
        <v>1595</v>
      </c>
      <c r="JJX87" s="206" t="s">
        <v>8</v>
      </c>
      <c r="JJY87" s="206" t="s">
        <v>1036</v>
      </c>
      <c r="JJZ87" s="206" t="s">
        <v>1594</v>
      </c>
      <c r="JKA87" s="206" t="s">
        <v>1595</v>
      </c>
      <c r="JKB87" s="206" t="s">
        <v>8</v>
      </c>
      <c r="JKC87" s="206" t="s">
        <v>1036</v>
      </c>
      <c r="JKD87" s="206" t="s">
        <v>1594</v>
      </c>
      <c r="JKE87" s="206" t="s">
        <v>1595</v>
      </c>
      <c r="JKF87" s="206" t="s">
        <v>8</v>
      </c>
      <c r="JKG87" s="206" t="s">
        <v>1036</v>
      </c>
      <c r="JKH87" s="206" t="s">
        <v>1594</v>
      </c>
      <c r="JKI87" s="206" t="s">
        <v>1595</v>
      </c>
      <c r="JKJ87" s="206" t="s">
        <v>8</v>
      </c>
      <c r="JKK87" s="206" t="s">
        <v>1036</v>
      </c>
      <c r="JKL87" s="206" t="s">
        <v>1594</v>
      </c>
      <c r="JKM87" s="206" t="s">
        <v>1595</v>
      </c>
      <c r="JKN87" s="206" t="s">
        <v>8</v>
      </c>
      <c r="JKO87" s="206" t="s">
        <v>1036</v>
      </c>
      <c r="JKP87" s="206" t="s">
        <v>1594</v>
      </c>
      <c r="JKQ87" s="206" t="s">
        <v>1595</v>
      </c>
      <c r="JKR87" s="206" t="s">
        <v>8</v>
      </c>
      <c r="JKS87" s="206" t="s">
        <v>1036</v>
      </c>
      <c r="JKT87" s="206" t="s">
        <v>1594</v>
      </c>
      <c r="JKU87" s="206" t="s">
        <v>1595</v>
      </c>
      <c r="JKV87" s="206" t="s">
        <v>8</v>
      </c>
      <c r="JKW87" s="206" t="s">
        <v>1036</v>
      </c>
      <c r="JKX87" s="206" t="s">
        <v>1594</v>
      </c>
      <c r="JKY87" s="206" t="s">
        <v>1595</v>
      </c>
      <c r="JKZ87" s="206" t="s">
        <v>8</v>
      </c>
      <c r="JLA87" s="206" t="s">
        <v>1036</v>
      </c>
      <c r="JLB87" s="206" t="s">
        <v>1594</v>
      </c>
      <c r="JLC87" s="206" t="s">
        <v>1595</v>
      </c>
      <c r="JLD87" s="206" t="s">
        <v>8</v>
      </c>
      <c r="JLE87" s="206" t="s">
        <v>1036</v>
      </c>
      <c r="JLF87" s="206" t="s">
        <v>1594</v>
      </c>
      <c r="JLG87" s="206" t="s">
        <v>1595</v>
      </c>
      <c r="JLH87" s="206" t="s">
        <v>8</v>
      </c>
      <c r="JLI87" s="206" t="s">
        <v>1036</v>
      </c>
      <c r="JLJ87" s="206" t="s">
        <v>1594</v>
      </c>
      <c r="JLK87" s="206" t="s">
        <v>1595</v>
      </c>
      <c r="JLL87" s="206" t="s">
        <v>8</v>
      </c>
      <c r="JLM87" s="206" t="s">
        <v>1036</v>
      </c>
      <c r="JLN87" s="206" t="s">
        <v>1594</v>
      </c>
      <c r="JLO87" s="206" t="s">
        <v>1595</v>
      </c>
      <c r="JLP87" s="206" t="s">
        <v>8</v>
      </c>
      <c r="JLQ87" s="206" t="s">
        <v>1036</v>
      </c>
      <c r="JLR87" s="206" t="s">
        <v>1594</v>
      </c>
      <c r="JLS87" s="206" t="s">
        <v>1595</v>
      </c>
      <c r="JLT87" s="206" t="s">
        <v>8</v>
      </c>
      <c r="JLU87" s="206" t="s">
        <v>1036</v>
      </c>
      <c r="JLV87" s="206" t="s">
        <v>1594</v>
      </c>
      <c r="JLW87" s="206" t="s">
        <v>1595</v>
      </c>
      <c r="JLX87" s="206" t="s">
        <v>8</v>
      </c>
      <c r="JLY87" s="206" t="s">
        <v>1036</v>
      </c>
      <c r="JLZ87" s="206" t="s">
        <v>1594</v>
      </c>
      <c r="JMA87" s="206" t="s">
        <v>1595</v>
      </c>
      <c r="JMB87" s="206" t="s">
        <v>8</v>
      </c>
      <c r="JMC87" s="206" t="s">
        <v>1036</v>
      </c>
      <c r="JMD87" s="206" t="s">
        <v>1594</v>
      </c>
      <c r="JME87" s="206" t="s">
        <v>1595</v>
      </c>
      <c r="JMF87" s="206" t="s">
        <v>8</v>
      </c>
      <c r="JMG87" s="206" t="s">
        <v>1036</v>
      </c>
      <c r="JMH87" s="206" t="s">
        <v>1594</v>
      </c>
      <c r="JMI87" s="206" t="s">
        <v>1595</v>
      </c>
      <c r="JMJ87" s="206" t="s">
        <v>8</v>
      </c>
      <c r="JMK87" s="206" t="s">
        <v>1036</v>
      </c>
      <c r="JML87" s="206" t="s">
        <v>1594</v>
      </c>
      <c r="JMM87" s="206" t="s">
        <v>1595</v>
      </c>
      <c r="JMN87" s="206" t="s">
        <v>8</v>
      </c>
      <c r="JMO87" s="206" t="s">
        <v>1036</v>
      </c>
      <c r="JMP87" s="206" t="s">
        <v>1594</v>
      </c>
      <c r="JMQ87" s="206" t="s">
        <v>1595</v>
      </c>
      <c r="JMR87" s="206" t="s">
        <v>8</v>
      </c>
      <c r="JMS87" s="206" t="s">
        <v>1036</v>
      </c>
      <c r="JMT87" s="206" t="s">
        <v>1594</v>
      </c>
      <c r="JMU87" s="206" t="s">
        <v>1595</v>
      </c>
      <c r="JMV87" s="206" t="s">
        <v>8</v>
      </c>
      <c r="JMW87" s="206" t="s">
        <v>1036</v>
      </c>
      <c r="JMX87" s="206" t="s">
        <v>1594</v>
      </c>
      <c r="JMY87" s="206" t="s">
        <v>1595</v>
      </c>
      <c r="JMZ87" s="206" t="s">
        <v>8</v>
      </c>
      <c r="JNA87" s="206" t="s">
        <v>1036</v>
      </c>
      <c r="JNB87" s="206" t="s">
        <v>1594</v>
      </c>
      <c r="JNC87" s="206" t="s">
        <v>1595</v>
      </c>
      <c r="JND87" s="206" t="s">
        <v>8</v>
      </c>
      <c r="JNE87" s="206" t="s">
        <v>1036</v>
      </c>
      <c r="JNF87" s="206" t="s">
        <v>1594</v>
      </c>
      <c r="JNG87" s="206" t="s">
        <v>1595</v>
      </c>
      <c r="JNH87" s="206" t="s">
        <v>8</v>
      </c>
      <c r="JNI87" s="206" t="s">
        <v>1036</v>
      </c>
      <c r="JNJ87" s="206" t="s">
        <v>1594</v>
      </c>
      <c r="JNK87" s="206" t="s">
        <v>1595</v>
      </c>
      <c r="JNL87" s="206" t="s">
        <v>8</v>
      </c>
      <c r="JNM87" s="206" t="s">
        <v>1036</v>
      </c>
      <c r="JNN87" s="206" t="s">
        <v>1594</v>
      </c>
      <c r="JNO87" s="206" t="s">
        <v>1595</v>
      </c>
      <c r="JNP87" s="206" t="s">
        <v>8</v>
      </c>
      <c r="JNQ87" s="206" t="s">
        <v>1036</v>
      </c>
      <c r="JNR87" s="206" t="s">
        <v>1594</v>
      </c>
      <c r="JNS87" s="206" t="s">
        <v>1595</v>
      </c>
      <c r="JNT87" s="206" t="s">
        <v>8</v>
      </c>
      <c r="JNU87" s="206" t="s">
        <v>1036</v>
      </c>
      <c r="JNV87" s="206" t="s">
        <v>1594</v>
      </c>
      <c r="JNW87" s="206" t="s">
        <v>1595</v>
      </c>
      <c r="JNX87" s="206" t="s">
        <v>8</v>
      </c>
      <c r="JNY87" s="206" t="s">
        <v>1036</v>
      </c>
      <c r="JNZ87" s="206" t="s">
        <v>1594</v>
      </c>
      <c r="JOA87" s="206" t="s">
        <v>1595</v>
      </c>
      <c r="JOB87" s="206" t="s">
        <v>8</v>
      </c>
      <c r="JOC87" s="206" t="s">
        <v>1036</v>
      </c>
      <c r="JOD87" s="206" t="s">
        <v>1594</v>
      </c>
      <c r="JOE87" s="206" t="s">
        <v>1595</v>
      </c>
      <c r="JOF87" s="206" t="s">
        <v>8</v>
      </c>
      <c r="JOG87" s="206" t="s">
        <v>1036</v>
      </c>
      <c r="JOH87" s="206" t="s">
        <v>1594</v>
      </c>
      <c r="JOI87" s="206" t="s">
        <v>1595</v>
      </c>
      <c r="JOJ87" s="206" t="s">
        <v>8</v>
      </c>
      <c r="JOK87" s="206" t="s">
        <v>1036</v>
      </c>
      <c r="JOL87" s="206" t="s">
        <v>1594</v>
      </c>
      <c r="JOM87" s="206" t="s">
        <v>1595</v>
      </c>
      <c r="JON87" s="206" t="s">
        <v>8</v>
      </c>
      <c r="JOO87" s="206" t="s">
        <v>1036</v>
      </c>
      <c r="JOP87" s="206" t="s">
        <v>1594</v>
      </c>
      <c r="JOQ87" s="206" t="s">
        <v>1595</v>
      </c>
      <c r="JOR87" s="206" t="s">
        <v>8</v>
      </c>
      <c r="JOS87" s="206" t="s">
        <v>1036</v>
      </c>
      <c r="JOT87" s="206" t="s">
        <v>1594</v>
      </c>
      <c r="JOU87" s="206" t="s">
        <v>1595</v>
      </c>
      <c r="JOV87" s="206" t="s">
        <v>8</v>
      </c>
      <c r="JOW87" s="206" t="s">
        <v>1036</v>
      </c>
      <c r="JOX87" s="206" t="s">
        <v>1594</v>
      </c>
      <c r="JOY87" s="206" t="s">
        <v>1595</v>
      </c>
      <c r="JOZ87" s="206" t="s">
        <v>8</v>
      </c>
      <c r="JPA87" s="206" t="s">
        <v>1036</v>
      </c>
      <c r="JPB87" s="206" t="s">
        <v>1594</v>
      </c>
      <c r="JPC87" s="206" t="s">
        <v>1595</v>
      </c>
      <c r="JPD87" s="206" t="s">
        <v>8</v>
      </c>
      <c r="JPE87" s="206" t="s">
        <v>1036</v>
      </c>
      <c r="JPF87" s="206" t="s">
        <v>1594</v>
      </c>
      <c r="JPG87" s="206" t="s">
        <v>1595</v>
      </c>
      <c r="JPH87" s="206" t="s">
        <v>8</v>
      </c>
      <c r="JPI87" s="206" t="s">
        <v>1036</v>
      </c>
      <c r="JPJ87" s="206" t="s">
        <v>1594</v>
      </c>
      <c r="JPK87" s="206" t="s">
        <v>1595</v>
      </c>
      <c r="JPL87" s="206" t="s">
        <v>8</v>
      </c>
      <c r="JPM87" s="206" t="s">
        <v>1036</v>
      </c>
      <c r="JPN87" s="206" t="s">
        <v>1594</v>
      </c>
      <c r="JPO87" s="206" t="s">
        <v>1595</v>
      </c>
      <c r="JPP87" s="206" t="s">
        <v>8</v>
      </c>
      <c r="JPQ87" s="206" t="s">
        <v>1036</v>
      </c>
      <c r="JPR87" s="206" t="s">
        <v>1594</v>
      </c>
      <c r="JPS87" s="206" t="s">
        <v>1595</v>
      </c>
      <c r="JPT87" s="206" t="s">
        <v>8</v>
      </c>
      <c r="JPU87" s="206" t="s">
        <v>1036</v>
      </c>
      <c r="JPV87" s="206" t="s">
        <v>1594</v>
      </c>
      <c r="JPW87" s="206" t="s">
        <v>1595</v>
      </c>
      <c r="JPX87" s="206" t="s">
        <v>8</v>
      </c>
      <c r="JPY87" s="206" t="s">
        <v>1036</v>
      </c>
      <c r="JPZ87" s="206" t="s">
        <v>1594</v>
      </c>
      <c r="JQA87" s="206" t="s">
        <v>1595</v>
      </c>
      <c r="JQB87" s="206" t="s">
        <v>8</v>
      </c>
      <c r="JQC87" s="206" t="s">
        <v>1036</v>
      </c>
      <c r="JQD87" s="206" t="s">
        <v>1594</v>
      </c>
      <c r="JQE87" s="206" t="s">
        <v>1595</v>
      </c>
      <c r="JQF87" s="206" t="s">
        <v>8</v>
      </c>
      <c r="JQG87" s="206" t="s">
        <v>1036</v>
      </c>
      <c r="JQH87" s="206" t="s">
        <v>1594</v>
      </c>
      <c r="JQI87" s="206" t="s">
        <v>1595</v>
      </c>
      <c r="JQJ87" s="206" t="s">
        <v>8</v>
      </c>
      <c r="JQK87" s="206" t="s">
        <v>1036</v>
      </c>
      <c r="JQL87" s="206" t="s">
        <v>1594</v>
      </c>
      <c r="JQM87" s="206" t="s">
        <v>1595</v>
      </c>
      <c r="JQN87" s="206" t="s">
        <v>8</v>
      </c>
      <c r="JQO87" s="206" t="s">
        <v>1036</v>
      </c>
      <c r="JQP87" s="206" t="s">
        <v>1594</v>
      </c>
      <c r="JQQ87" s="206" t="s">
        <v>1595</v>
      </c>
      <c r="JQR87" s="206" t="s">
        <v>8</v>
      </c>
      <c r="JQS87" s="206" t="s">
        <v>1036</v>
      </c>
      <c r="JQT87" s="206" t="s">
        <v>1594</v>
      </c>
      <c r="JQU87" s="206" t="s">
        <v>1595</v>
      </c>
      <c r="JQV87" s="206" t="s">
        <v>8</v>
      </c>
      <c r="JQW87" s="206" t="s">
        <v>1036</v>
      </c>
      <c r="JQX87" s="206" t="s">
        <v>1594</v>
      </c>
      <c r="JQY87" s="206" t="s">
        <v>1595</v>
      </c>
      <c r="JQZ87" s="206" t="s">
        <v>8</v>
      </c>
      <c r="JRA87" s="206" t="s">
        <v>1036</v>
      </c>
      <c r="JRB87" s="206" t="s">
        <v>1594</v>
      </c>
      <c r="JRC87" s="206" t="s">
        <v>1595</v>
      </c>
      <c r="JRD87" s="206" t="s">
        <v>8</v>
      </c>
      <c r="JRE87" s="206" t="s">
        <v>1036</v>
      </c>
      <c r="JRF87" s="206" t="s">
        <v>1594</v>
      </c>
      <c r="JRG87" s="206" t="s">
        <v>1595</v>
      </c>
      <c r="JRH87" s="206" t="s">
        <v>8</v>
      </c>
      <c r="JRI87" s="206" t="s">
        <v>1036</v>
      </c>
      <c r="JRJ87" s="206" t="s">
        <v>1594</v>
      </c>
      <c r="JRK87" s="206" t="s">
        <v>1595</v>
      </c>
      <c r="JRL87" s="206" t="s">
        <v>8</v>
      </c>
      <c r="JRM87" s="206" t="s">
        <v>1036</v>
      </c>
      <c r="JRN87" s="206" t="s">
        <v>1594</v>
      </c>
      <c r="JRO87" s="206" t="s">
        <v>1595</v>
      </c>
      <c r="JRP87" s="206" t="s">
        <v>8</v>
      </c>
      <c r="JRQ87" s="206" t="s">
        <v>1036</v>
      </c>
      <c r="JRR87" s="206" t="s">
        <v>1594</v>
      </c>
      <c r="JRS87" s="206" t="s">
        <v>1595</v>
      </c>
      <c r="JRT87" s="206" t="s">
        <v>8</v>
      </c>
      <c r="JRU87" s="206" t="s">
        <v>1036</v>
      </c>
      <c r="JRV87" s="206" t="s">
        <v>1594</v>
      </c>
      <c r="JRW87" s="206" t="s">
        <v>1595</v>
      </c>
      <c r="JRX87" s="206" t="s">
        <v>8</v>
      </c>
      <c r="JRY87" s="206" t="s">
        <v>1036</v>
      </c>
      <c r="JRZ87" s="206" t="s">
        <v>1594</v>
      </c>
      <c r="JSA87" s="206" t="s">
        <v>1595</v>
      </c>
      <c r="JSB87" s="206" t="s">
        <v>8</v>
      </c>
      <c r="JSC87" s="206" t="s">
        <v>1036</v>
      </c>
      <c r="JSD87" s="206" t="s">
        <v>1594</v>
      </c>
      <c r="JSE87" s="206" t="s">
        <v>1595</v>
      </c>
      <c r="JSF87" s="206" t="s">
        <v>8</v>
      </c>
      <c r="JSG87" s="206" t="s">
        <v>1036</v>
      </c>
      <c r="JSH87" s="206" t="s">
        <v>1594</v>
      </c>
      <c r="JSI87" s="206" t="s">
        <v>1595</v>
      </c>
      <c r="JSJ87" s="206" t="s">
        <v>8</v>
      </c>
      <c r="JSK87" s="206" t="s">
        <v>1036</v>
      </c>
      <c r="JSL87" s="206" t="s">
        <v>1594</v>
      </c>
      <c r="JSM87" s="206" t="s">
        <v>1595</v>
      </c>
      <c r="JSN87" s="206" t="s">
        <v>8</v>
      </c>
      <c r="JSO87" s="206" t="s">
        <v>1036</v>
      </c>
      <c r="JSP87" s="206" t="s">
        <v>1594</v>
      </c>
      <c r="JSQ87" s="206" t="s">
        <v>1595</v>
      </c>
      <c r="JSR87" s="206" t="s">
        <v>8</v>
      </c>
      <c r="JSS87" s="206" t="s">
        <v>1036</v>
      </c>
      <c r="JST87" s="206" t="s">
        <v>1594</v>
      </c>
      <c r="JSU87" s="206" t="s">
        <v>1595</v>
      </c>
      <c r="JSV87" s="206" t="s">
        <v>8</v>
      </c>
      <c r="JSW87" s="206" t="s">
        <v>1036</v>
      </c>
      <c r="JSX87" s="206" t="s">
        <v>1594</v>
      </c>
      <c r="JSY87" s="206" t="s">
        <v>1595</v>
      </c>
      <c r="JSZ87" s="206" t="s">
        <v>8</v>
      </c>
      <c r="JTA87" s="206" t="s">
        <v>1036</v>
      </c>
      <c r="JTB87" s="206" t="s">
        <v>1594</v>
      </c>
      <c r="JTC87" s="206" t="s">
        <v>1595</v>
      </c>
      <c r="JTD87" s="206" t="s">
        <v>8</v>
      </c>
      <c r="JTE87" s="206" t="s">
        <v>1036</v>
      </c>
      <c r="JTF87" s="206" t="s">
        <v>1594</v>
      </c>
      <c r="JTG87" s="206" t="s">
        <v>1595</v>
      </c>
      <c r="JTH87" s="206" t="s">
        <v>8</v>
      </c>
      <c r="JTI87" s="206" t="s">
        <v>1036</v>
      </c>
      <c r="JTJ87" s="206" t="s">
        <v>1594</v>
      </c>
      <c r="JTK87" s="206" t="s">
        <v>1595</v>
      </c>
      <c r="JTL87" s="206" t="s">
        <v>8</v>
      </c>
      <c r="JTM87" s="206" t="s">
        <v>1036</v>
      </c>
      <c r="JTN87" s="206" t="s">
        <v>1594</v>
      </c>
      <c r="JTO87" s="206" t="s">
        <v>1595</v>
      </c>
      <c r="JTP87" s="206" t="s">
        <v>8</v>
      </c>
      <c r="JTQ87" s="206" t="s">
        <v>1036</v>
      </c>
      <c r="JTR87" s="206" t="s">
        <v>1594</v>
      </c>
      <c r="JTS87" s="206" t="s">
        <v>1595</v>
      </c>
      <c r="JTT87" s="206" t="s">
        <v>8</v>
      </c>
      <c r="JTU87" s="206" t="s">
        <v>1036</v>
      </c>
      <c r="JTV87" s="206" t="s">
        <v>1594</v>
      </c>
      <c r="JTW87" s="206" t="s">
        <v>1595</v>
      </c>
      <c r="JTX87" s="206" t="s">
        <v>8</v>
      </c>
      <c r="JTY87" s="206" t="s">
        <v>1036</v>
      </c>
      <c r="JTZ87" s="206" t="s">
        <v>1594</v>
      </c>
      <c r="JUA87" s="206" t="s">
        <v>1595</v>
      </c>
      <c r="JUB87" s="206" t="s">
        <v>8</v>
      </c>
      <c r="JUC87" s="206" t="s">
        <v>1036</v>
      </c>
      <c r="JUD87" s="206" t="s">
        <v>1594</v>
      </c>
      <c r="JUE87" s="206" t="s">
        <v>1595</v>
      </c>
      <c r="JUF87" s="206" t="s">
        <v>8</v>
      </c>
      <c r="JUG87" s="206" t="s">
        <v>1036</v>
      </c>
      <c r="JUH87" s="206" t="s">
        <v>1594</v>
      </c>
      <c r="JUI87" s="206" t="s">
        <v>1595</v>
      </c>
      <c r="JUJ87" s="206" t="s">
        <v>8</v>
      </c>
      <c r="JUK87" s="206" t="s">
        <v>1036</v>
      </c>
      <c r="JUL87" s="206" t="s">
        <v>1594</v>
      </c>
      <c r="JUM87" s="206" t="s">
        <v>1595</v>
      </c>
      <c r="JUN87" s="206" t="s">
        <v>8</v>
      </c>
      <c r="JUO87" s="206" t="s">
        <v>1036</v>
      </c>
      <c r="JUP87" s="206" t="s">
        <v>1594</v>
      </c>
      <c r="JUQ87" s="206" t="s">
        <v>1595</v>
      </c>
      <c r="JUR87" s="206" t="s">
        <v>8</v>
      </c>
      <c r="JUS87" s="206" t="s">
        <v>1036</v>
      </c>
      <c r="JUT87" s="206" t="s">
        <v>1594</v>
      </c>
      <c r="JUU87" s="206" t="s">
        <v>1595</v>
      </c>
      <c r="JUV87" s="206" t="s">
        <v>8</v>
      </c>
      <c r="JUW87" s="206" t="s">
        <v>1036</v>
      </c>
      <c r="JUX87" s="206" t="s">
        <v>1594</v>
      </c>
      <c r="JUY87" s="206" t="s">
        <v>1595</v>
      </c>
      <c r="JUZ87" s="206" t="s">
        <v>8</v>
      </c>
      <c r="JVA87" s="206" t="s">
        <v>1036</v>
      </c>
      <c r="JVB87" s="206" t="s">
        <v>1594</v>
      </c>
      <c r="JVC87" s="206" t="s">
        <v>1595</v>
      </c>
      <c r="JVD87" s="206" t="s">
        <v>8</v>
      </c>
      <c r="JVE87" s="206" t="s">
        <v>1036</v>
      </c>
      <c r="JVF87" s="206" t="s">
        <v>1594</v>
      </c>
      <c r="JVG87" s="206" t="s">
        <v>1595</v>
      </c>
      <c r="JVH87" s="206" t="s">
        <v>8</v>
      </c>
      <c r="JVI87" s="206" t="s">
        <v>1036</v>
      </c>
      <c r="JVJ87" s="206" t="s">
        <v>1594</v>
      </c>
      <c r="JVK87" s="206" t="s">
        <v>1595</v>
      </c>
      <c r="JVL87" s="206" t="s">
        <v>8</v>
      </c>
      <c r="JVM87" s="206" t="s">
        <v>1036</v>
      </c>
      <c r="JVN87" s="206" t="s">
        <v>1594</v>
      </c>
      <c r="JVO87" s="206" t="s">
        <v>1595</v>
      </c>
      <c r="JVP87" s="206" t="s">
        <v>8</v>
      </c>
      <c r="JVQ87" s="206" t="s">
        <v>1036</v>
      </c>
      <c r="JVR87" s="206" t="s">
        <v>1594</v>
      </c>
      <c r="JVS87" s="206" t="s">
        <v>1595</v>
      </c>
      <c r="JVT87" s="206" t="s">
        <v>8</v>
      </c>
      <c r="JVU87" s="206" t="s">
        <v>1036</v>
      </c>
      <c r="JVV87" s="206" t="s">
        <v>1594</v>
      </c>
      <c r="JVW87" s="206" t="s">
        <v>1595</v>
      </c>
      <c r="JVX87" s="206" t="s">
        <v>8</v>
      </c>
      <c r="JVY87" s="206" t="s">
        <v>1036</v>
      </c>
      <c r="JVZ87" s="206" t="s">
        <v>1594</v>
      </c>
      <c r="JWA87" s="206" t="s">
        <v>1595</v>
      </c>
      <c r="JWB87" s="206" t="s">
        <v>8</v>
      </c>
      <c r="JWC87" s="206" t="s">
        <v>1036</v>
      </c>
      <c r="JWD87" s="206" t="s">
        <v>1594</v>
      </c>
      <c r="JWE87" s="206" t="s">
        <v>1595</v>
      </c>
      <c r="JWF87" s="206" t="s">
        <v>8</v>
      </c>
      <c r="JWG87" s="206" t="s">
        <v>1036</v>
      </c>
      <c r="JWH87" s="206" t="s">
        <v>1594</v>
      </c>
      <c r="JWI87" s="206" t="s">
        <v>1595</v>
      </c>
      <c r="JWJ87" s="206" t="s">
        <v>8</v>
      </c>
      <c r="JWK87" s="206" t="s">
        <v>1036</v>
      </c>
      <c r="JWL87" s="206" t="s">
        <v>1594</v>
      </c>
      <c r="JWM87" s="206" t="s">
        <v>1595</v>
      </c>
      <c r="JWN87" s="206" t="s">
        <v>8</v>
      </c>
      <c r="JWO87" s="206" t="s">
        <v>1036</v>
      </c>
      <c r="JWP87" s="206" t="s">
        <v>1594</v>
      </c>
      <c r="JWQ87" s="206" t="s">
        <v>1595</v>
      </c>
      <c r="JWR87" s="206" t="s">
        <v>8</v>
      </c>
      <c r="JWS87" s="206" t="s">
        <v>1036</v>
      </c>
      <c r="JWT87" s="206" t="s">
        <v>1594</v>
      </c>
      <c r="JWU87" s="206" t="s">
        <v>1595</v>
      </c>
      <c r="JWV87" s="206" t="s">
        <v>8</v>
      </c>
      <c r="JWW87" s="206" t="s">
        <v>1036</v>
      </c>
      <c r="JWX87" s="206" t="s">
        <v>1594</v>
      </c>
      <c r="JWY87" s="206" t="s">
        <v>1595</v>
      </c>
      <c r="JWZ87" s="206" t="s">
        <v>8</v>
      </c>
      <c r="JXA87" s="206" t="s">
        <v>1036</v>
      </c>
      <c r="JXB87" s="206" t="s">
        <v>1594</v>
      </c>
      <c r="JXC87" s="206" t="s">
        <v>1595</v>
      </c>
      <c r="JXD87" s="206" t="s">
        <v>8</v>
      </c>
      <c r="JXE87" s="206" t="s">
        <v>1036</v>
      </c>
      <c r="JXF87" s="206" t="s">
        <v>1594</v>
      </c>
      <c r="JXG87" s="206" t="s">
        <v>1595</v>
      </c>
      <c r="JXH87" s="206" t="s">
        <v>8</v>
      </c>
      <c r="JXI87" s="206" t="s">
        <v>1036</v>
      </c>
      <c r="JXJ87" s="206" t="s">
        <v>1594</v>
      </c>
      <c r="JXK87" s="206" t="s">
        <v>1595</v>
      </c>
      <c r="JXL87" s="206" t="s">
        <v>8</v>
      </c>
      <c r="JXM87" s="206" t="s">
        <v>1036</v>
      </c>
      <c r="JXN87" s="206" t="s">
        <v>1594</v>
      </c>
      <c r="JXO87" s="206" t="s">
        <v>1595</v>
      </c>
      <c r="JXP87" s="206" t="s">
        <v>8</v>
      </c>
      <c r="JXQ87" s="206" t="s">
        <v>1036</v>
      </c>
      <c r="JXR87" s="206" t="s">
        <v>1594</v>
      </c>
      <c r="JXS87" s="206" t="s">
        <v>1595</v>
      </c>
      <c r="JXT87" s="206" t="s">
        <v>8</v>
      </c>
      <c r="JXU87" s="206" t="s">
        <v>1036</v>
      </c>
      <c r="JXV87" s="206" t="s">
        <v>1594</v>
      </c>
      <c r="JXW87" s="206" t="s">
        <v>1595</v>
      </c>
      <c r="JXX87" s="206" t="s">
        <v>8</v>
      </c>
      <c r="JXY87" s="206" t="s">
        <v>1036</v>
      </c>
      <c r="JXZ87" s="206" t="s">
        <v>1594</v>
      </c>
      <c r="JYA87" s="206" t="s">
        <v>1595</v>
      </c>
      <c r="JYB87" s="206" t="s">
        <v>8</v>
      </c>
      <c r="JYC87" s="206" t="s">
        <v>1036</v>
      </c>
      <c r="JYD87" s="206" t="s">
        <v>1594</v>
      </c>
      <c r="JYE87" s="206" t="s">
        <v>1595</v>
      </c>
      <c r="JYF87" s="206" t="s">
        <v>8</v>
      </c>
      <c r="JYG87" s="206" t="s">
        <v>1036</v>
      </c>
      <c r="JYH87" s="206" t="s">
        <v>1594</v>
      </c>
      <c r="JYI87" s="206" t="s">
        <v>1595</v>
      </c>
      <c r="JYJ87" s="206" t="s">
        <v>8</v>
      </c>
      <c r="JYK87" s="206" t="s">
        <v>1036</v>
      </c>
      <c r="JYL87" s="206" t="s">
        <v>1594</v>
      </c>
      <c r="JYM87" s="206" t="s">
        <v>1595</v>
      </c>
      <c r="JYN87" s="206" t="s">
        <v>8</v>
      </c>
      <c r="JYO87" s="206" t="s">
        <v>1036</v>
      </c>
      <c r="JYP87" s="206" t="s">
        <v>1594</v>
      </c>
      <c r="JYQ87" s="206" t="s">
        <v>1595</v>
      </c>
      <c r="JYR87" s="206" t="s">
        <v>8</v>
      </c>
      <c r="JYS87" s="206" t="s">
        <v>1036</v>
      </c>
      <c r="JYT87" s="206" t="s">
        <v>1594</v>
      </c>
      <c r="JYU87" s="206" t="s">
        <v>1595</v>
      </c>
      <c r="JYV87" s="206" t="s">
        <v>8</v>
      </c>
      <c r="JYW87" s="206" t="s">
        <v>1036</v>
      </c>
      <c r="JYX87" s="206" t="s">
        <v>1594</v>
      </c>
      <c r="JYY87" s="206" t="s">
        <v>1595</v>
      </c>
      <c r="JYZ87" s="206" t="s">
        <v>8</v>
      </c>
      <c r="JZA87" s="206" t="s">
        <v>1036</v>
      </c>
      <c r="JZB87" s="206" t="s">
        <v>1594</v>
      </c>
      <c r="JZC87" s="206" t="s">
        <v>1595</v>
      </c>
      <c r="JZD87" s="206" t="s">
        <v>8</v>
      </c>
      <c r="JZE87" s="206" t="s">
        <v>1036</v>
      </c>
      <c r="JZF87" s="206" t="s">
        <v>1594</v>
      </c>
      <c r="JZG87" s="206" t="s">
        <v>1595</v>
      </c>
      <c r="JZH87" s="206" t="s">
        <v>8</v>
      </c>
      <c r="JZI87" s="206" t="s">
        <v>1036</v>
      </c>
      <c r="JZJ87" s="206" t="s">
        <v>1594</v>
      </c>
      <c r="JZK87" s="206" t="s">
        <v>1595</v>
      </c>
      <c r="JZL87" s="206" t="s">
        <v>8</v>
      </c>
      <c r="JZM87" s="206" t="s">
        <v>1036</v>
      </c>
      <c r="JZN87" s="206" t="s">
        <v>1594</v>
      </c>
      <c r="JZO87" s="206" t="s">
        <v>1595</v>
      </c>
      <c r="JZP87" s="206" t="s">
        <v>8</v>
      </c>
      <c r="JZQ87" s="206" t="s">
        <v>1036</v>
      </c>
      <c r="JZR87" s="206" t="s">
        <v>1594</v>
      </c>
      <c r="JZS87" s="206" t="s">
        <v>1595</v>
      </c>
      <c r="JZT87" s="206" t="s">
        <v>8</v>
      </c>
      <c r="JZU87" s="206" t="s">
        <v>1036</v>
      </c>
      <c r="JZV87" s="206" t="s">
        <v>1594</v>
      </c>
      <c r="JZW87" s="206" t="s">
        <v>1595</v>
      </c>
      <c r="JZX87" s="206" t="s">
        <v>8</v>
      </c>
      <c r="JZY87" s="206" t="s">
        <v>1036</v>
      </c>
      <c r="JZZ87" s="206" t="s">
        <v>1594</v>
      </c>
      <c r="KAA87" s="206" t="s">
        <v>1595</v>
      </c>
      <c r="KAB87" s="206" t="s">
        <v>8</v>
      </c>
      <c r="KAC87" s="206" t="s">
        <v>1036</v>
      </c>
      <c r="KAD87" s="206" t="s">
        <v>1594</v>
      </c>
      <c r="KAE87" s="206" t="s">
        <v>1595</v>
      </c>
      <c r="KAF87" s="206" t="s">
        <v>8</v>
      </c>
      <c r="KAG87" s="206" t="s">
        <v>1036</v>
      </c>
      <c r="KAH87" s="206" t="s">
        <v>1594</v>
      </c>
      <c r="KAI87" s="206" t="s">
        <v>1595</v>
      </c>
      <c r="KAJ87" s="206" t="s">
        <v>8</v>
      </c>
      <c r="KAK87" s="206" t="s">
        <v>1036</v>
      </c>
      <c r="KAL87" s="206" t="s">
        <v>1594</v>
      </c>
      <c r="KAM87" s="206" t="s">
        <v>1595</v>
      </c>
      <c r="KAN87" s="206" t="s">
        <v>8</v>
      </c>
      <c r="KAO87" s="206" t="s">
        <v>1036</v>
      </c>
      <c r="KAP87" s="206" t="s">
        <v>1594</v>
      </c>
      <c r="KAQ87" s="206" t="s">
        <v>1595</v>
      </c>
      <c r="KAR87" s="206" t="s">
        <v>8</v>
      </c>
      <c r="KAS87" s="206" t="s">
        <v>1036</v>
      </c>
      <c r="KAT87" s="206" t="s">
        <v>1594</v>
      </c>
      <c r="KAU87" s="206" t="s">
        <v>1595</v>
      </c>
      <c r="KAV87" s="206" t="s">
        <v>8</v>
      </c>
      <c r="KAW87" s="206" t="s">
        <v>1036</v>
      </c>
      <c r="KAX87" s="206" t="s">
        <v>1594</v>
      </c>
      <c r="KAY87" s="206" t="s">
        <v>1595</v>
      </c>
      <c r="KAZ87" s="206" t="s">
        <v>8</v>
      </c>
      <c r="KBA87" s="206" t="s">
        <v>1036</v>
      </c>
      <c r="KBB87" s="206" t="s">
        <v>1594</v>
      </c>
      <c r="KBC87" s="206" t="s">
        <v>1595</v>
      </c>
      <c r="KBD87" s="206" t="s">
        <v>8</v>
      </c>
      <c r="KBE87" s="206" t="s">
        <v>1036</v>
      </c>
      <c r="KBF87" s="206" t="s">
        <v>1594</v>
      </c>
      <c r="KBG87" s="206" t="s">
        <v>1595</v>
      </c>
      <c r="KBH87" s="206" t="s">
        <v>8</v>
      </c>
      <c r="KBI87" s="206" t="s">
        <v>1036</v>
      </c>
      <c r="KBJ87" s="206" t="s">
        <v>1594</v>
      </c>
      <c r="KBK87" s="206" t="s">
        <v>1595</v>
      </c>
      <c r="KBL87" s="206" t="s">
        <v>8</v>
      </c>
      <c r="KBM87" s="206" t="s">
        <v>1036</v>
      </c>
      <c r="KBN87" s="206" t="s">
        <v>1594</v>
      </c>
      <c r="KBO87" s="206" t="s">
        <v>1595</v>
      </c>
      <c r="KBP87" s="206" t="s">
        <v>8</v>
      </c>
      <c r="KBQ87" s="206" t="s">
        <v>1036</v>
      </c>
      <c r="KBR87" s="206" t="s">
        <v>1594</v>
      </c>
      <c r="KBS87" s="206" t="s">
        <v>1595</v>
      </c>
      <c r="KBT87" s="206" t="s">
        <v>8</v>
      </c>
      <c r="KBU87" s="206" t="s">
        <v>1036</v>
      </c>
      <c r="KBV87" s="206" t="s">
        <v>1594</v>
      </c>
      <c r="KBW87" s="206" t="s">
        <v>1595</v>
      </c>
      <c r="KBX87" s="206" t="s">
        <v>8</v>
      </c>
      <c r="KBY87" s="206" t="s">
        <v>1036</v>
      </c>
      <c r="KBZ87" s="206" t="s">
        <v>1594</v>
      </c>
      <c r="KCA87" s="206" t="s">
        <v>1595</v>
      </c>
      <c r="KCB87" s="206" t="s">
        <v>8</v>
      </c>
      <c r="KCC87" s="206" t="s">
        <v>1036</v>
      </c>
      <c r="KCD87" s="206" t="s">
        <v>1594</v>
      </c>
      <c r="KCE87" s="206" t="s">
        <v>1595</v>
      </c>
      <c r="KCF87" s="206" t="s">
        <v>8</v>
      </c>
      <c r="KCG87" s="206" t="s">
        <v>1036</v>
      </c>
      <c r="KCH87" s="206" t="s">
        <v>1594</v>
      </c>
      <c r="KCI87" s="206" t="s">
        <v>1595</v>
      </c>
      <c r="KCJ87" s="206" t="s">
        <v>8</v>
      </c>
      <c r="KCK87" s="206" t="s">
        <v>1036</v>
      </c>
      <c r="KCL87" s="206" t="s">
        <v>1594</v>
      </c>
      <c r="KCM87" s="206" t="s">
        <v>1595</v>
      </c>
      <c r="KCN87" s="206" t="s">
        <v>8</v>
      </c>
      <c r="KCO87" s="206" t="s">
        <v>1036</v>
      </c>
      <c r="KCP87" s="206" t="s">
        <v>1594</v>
      </c>
      <c r="KCQ87" s="206" t="s">
        <v>1595</v>
      </c>
      <c r="KCR87" s="206" t="s">
        <v>8</v>
      </c>
      <c r="KCS87" s="206" t="s">
        <v>1036</v>
      </c>
      <c r="KCT87" s="206" t="s">
        <v>1594</v>
      </c>
      <c r="KCU87" s="206" t="s">
        <v>1595</v>
      </c>
      <c r="KCV87" s="206" t="s">
        <v>8</v>
      </c>
      <c r="KCW87" s="206" t="s">
        <v>1036</v>
      </c>
      <c r="KCX87" s="206" t="s">
        <v>1594</v>
      </c>
      <c r="KCY87" s="206" t="s">
        <v>1595</v>
      </c>
      <c r="KCZ87" s="206" t="s">
        <v>8</v>
      </c>
      <c r="KDA87" s="206" t="s">
        <v>1036</v>
      </c>
      <c r="KDB87" s="206" t="s">
        <v>1594</v>
      </c>
      <c r="KDC87" s="206" t="s">
        <v>1595</v>
      </c>
      <c r="KDD87" s="206" t="s">
        <v>8</v>
      </c>
      <c r="KDE87" s="206" t="s">
        <v>1036</v>
      </c>
      <c r="KDF87" s="206" t="s">
        <v>1594</v>
      </c>
      <c r="KDG87" s="206" t="s">
        <v>1595</v>
      </c>
      <c r="KDH87" s="206" t="s">
        <v>8</v>
      </c>
      <c r="KDI87" s="206" t="s">
        <v>1036</v>
      </c>
      <c r="KDJ87" s="206" t="s">
        <v>1594</v>
      </c>
      <c r="KDK87" s="206" t="s">
        <v>1595</v>
      </c>
      <c r="KDL87" s="206" t="s">
        <v>8</v>
      </c>
      <c r="KDM87" s="206" t="s">
        <v>1036</v>
      </c>
      <c r="KDN87" s="206" t="s">
        <v>1594</v>
      </c>
      <c r="KDO87" s="206" t="s">
        <v>1595</v>
      </c>
      <c r="KDP87" s="206" t="s">
        <v>8</v>
      </c>
      <c r="KDQ87" s="206" t="s">
        <v>1036</v>
      </c>
      <c r="KDR87" s="206" t="s">
        <v>1594</v>
      </c>
      <c r="KDS87" s="206" t="s">
        <v>1595</v>
      </c>
      <c r="KDT87" s="206" t="s">
        <v>8</v>
      </c>
      <c r="KDU87" s="206" t="s">
        <v>1036</v>
      </c>
      <c r="KDV87" s="206" t="s">
        <v>1594</v>
      </c>
      <c r="KDW87" s="206" t="s">
        <v>1595</v>
      </c>
      <c r="KDX87" s="206" t="s">
        <v>8</v>
      </c>
      <c r="KDY87" s="206" t="s">
        <v>1036</v>
      </c>
      <c r="KDZ87" s="206" t="s">
        <v>1594</v>
      </c>
      <c r="KEA87" s="206" t="s">
        <v>1595</v>
      </c>
      <c r="KEB87" s="206" t="s">
        <v>8</v>
      </c>
      <c r="KEC87" s="206" t="s">
        <v>1036</v>
      </c>
      <c r="KED87" s="206" t="s">
        <v>1594</v>
      </c>
      <c r="KEE87" s="206" t="s">
        <v>1595</v>
      </c>
      <c r="KEF87" s="206" t="s">
        <v>8</v>
      </c>
      <c r="KEG87" s="206" t="s">
        <v>1036</v>
      </c>
      <c r="KEH87" s="206" t="s">
        <v>1594</v>
      </c>
      <c r="KEI87" s="206" t="s">
        <v>1595</v>
      </c>
      <c r="KEJ87" s="206" t="s">
        <v>8</v>
      </c>
      <c r="KEK87" s="206" t="s">
        <v>1036</v>
      </c>
      <c r="KEL87" s="206" t="s">
        <v>1594</v>
      </c>
      <c r="KEM87" s="206" t="s">
        <v>1595</v>
      </c>
      <c r="KEN87" s="206" t="s">
        <v>8</v>
      </c>
      <c r="KEO87" s="206" t="s">
        <v>1036</v>
      </c>
      <c r="KEP87" s="206" t="s">
        <v>1594</v>
      </c>
      <c r="KEQ87" s="206" t="s">
        <v>1595</v>
      </c>
      <c r="KER87" s="206" t="s">
        <v>8</v>
      </c>
      <c r="KES87" s="206" t="s">
        <v>1036</v>
      </c>
      <c r="KET87" s="206" t="s">
        <v>1594</v>
      </c>
      <c r="KEU87" s="206" t="s">
        <v>1595</v>
      </c>
      <c r="KEV87" s="206" t="s">
        <v>8</v>
      </c>
      <c r="KEW87" s="206" t="s">
        <v>1036</v>
      </c>
      <c r="KEX87" s="206" t="s">
        <v>1594</v>
      </c>
      <c r="KEY87" s="206" t="s">
        <v>1595</v>
      </c>
      <c r="KEZ87" s="206" t="s">
        <v>8</v>
      </c>
      <c r="KFA87" s="206" t="s">
        <v>1036</v>
      </c>
      <c r="KFB87" s="206" t="s">
        <v>1594</v>
      </c>
      <c r="KFC87" s="206" t="s">
        <v>1595</v>
      </c>
      <c r="KFD87" s="206" t="s">
        <v>8</v>
      </c>
      <c r="KFE87" s="206" t="s">
        <v>1036</v>
      </c>
      <c r="KFF87" s="206" t="s">
        <v>1594</v>
      </c>
      <c r="KFG87" s="206" t="s">
        <v>1595</v>
      </c>
      <c r="KFH87" s="206" t="s">
        <v>8</v>
      </c>
      <c r="KFI87" s="206" t="s">
        <v>1036</v>
      </c>
      <c r="KFJ87" s="206" t="s">
        <v>1594</v>
      </c>
      <c r="KFK87" s="206" t="s">
        <v>1595</v>
      </c>
      <c r="KFL87" s="206" t="s">
        <v>8</v>
      </c>
      <c r="KFM87" s="206" t="s">
        <v>1036</v>
      </c>
      <c r="KFN87" s="206" t="s">
        <v>1594</v>
      </c>
      <c r="KFO87" s="206" t="s">
        <v>1595</v>
      </c>
      <c r="KFP87" s="206" t="s">
        <v>8</v>
      </c>
      <c r="KFQ87" s="206" t="s">
        <v>1036</v>
      </c>
      <c r="KFR87" s="206" t="s">
        <v>1594</v>
      </c>
      <c r="KFS87" s="206" t="s">
        <v>1595</v>
      </c>
      <c r="KFT87" s="206" t="s">
        <v>8</v>
      </c>
      <c r="KFU87" s="206" t="s">
        <v>1036</v>
      </c>
      <c r="KFV87" s="206" t="s">
        <v>1594</v>
      </c>
      <c r="KFW87" s="206" t="s">
        <v>1595</v>
      </c>
      <c r="KFX87" s="206" t="s">
        <v>8</v>
      </c>
      <c r="KFY87" s="206" t="s">
        <v>1036</v>
      </c>
      <c r="KFZ87" s="206" t="s">
        <v>1594</v>
      </c>
      <c r="KGA87" s="206" t="s">
        <v>1595</v>
      </c>
      <c r="KGB87" s="206" t="s">
        <v>8</v>
      </c>
      <c r="KGC87" s="206" t="s">
        <v>1036</v>
      </c>
      <c r="KGD87" s="206" t="s">
        <v>1594</v>
      </c>
      <c r="KGE87" s="206" t="s">
        <v>1595</v>
      </c>
      <c r="KGF87" s="206" t="s">
        <v>8</v>
      </c>
      <c r="KGG87" s="206" t="s">
        <v>1036</v>
      </c>
      <c r="KGH87" s="206" t="s">
        <v>1594</v>
      </c>
      <c r="KGI87" s="206" t="s">
        <v>1595</v>
      </c>
      <c r="KGJ87" s="206" t="s">
        <v>8</v>
      </c>
      <c r="KGK87" s="206" t="s">
        <v>1036</v>
      </c>
      <c r="KGL87" s="206" t="s">
        <v>1594</v>
      </c>
      <c r="KGM87" s="206" t="s">
        <v>1595</v>
      </c>
      <c r="KGN87" s="206" t="s">
        <v>8</v>
      </c>
      <c r="KGO87" s="206" t="s">
        <v>1036</v>
      </c>
      <c r="KGP87" s="206" t="s">
        <v>1594</v>
      </c>
      <c r="KGQ87" s="206" t="s">
        <v>1595</v>
      </c>
      <c r="KGR87" s="206" t="s">
        <v>8</v>
      </c>
      <c r="KGS87" s="206" t="s">
        <v>1036</v>
      </c>
      <c r="KGT87" s="206" t="s">
        <v>1594</v>
      </c>
      <c r="KGU87" s="206" t="s">
        <v>1595</v>
      </c>
      <c r="KGV87" s="206" t="s">
        <v>8</v>
      </c>
      <c r="KGW87" s="206" t="s">
        <v>1036</v>
      </c>
      <c r="KGX87" s="206" t="s">
        <v>1594</v>
      </c>
      <c r="KGY87" s="206" t="s">
        <v>1595</v>
      </c>
      <c r="KGZ87" s="206" t="s">
        <v>8</v>
      </c>
      <c r="KHA87" s="206" t="s">
        <v>1036</v>
      </c>
      <c r="KHB87" s="206" t="s">
        <v>1594</v>
      </c>
      <c r="KHC87" s="206" t="s">
        <v>1595</v>
      </c>
      <c r="KHD87" s="206" t="s">
        <v>8</v>
      </c>
      <c r="KHE87" s="206" t="s">
        <v>1036</v>
      </c>
      <c r="KHF87" s="206" t="s">
        <v>1594</v>
      </c>
      <c r="KHG87" s="206" t="s">
        <v>1595</v>
      </c>
      <c r="KHH87" s="206" t="s">
        <v>8</v>
      </c>
      <c r="KHI87" s="206" t="s">
        <v>1036</v>
      </c>
      <c r="KHJ87" s="206" t="s">
        <v>1594</v>
      </c>
      <c r="KHK87" s="206" t="s">
        <v>1595</v>
      </c>
      <c r="KHL87" s="206" t="s">
        <v>8</v>
      </c>
      <c r="KHM87" s="206" t="s">
        <v>1036</v>
      </c>
      <c r="KHN87" s="206" t="s">
        <v>1594</v>
      </c>
      <c r="KHO87" s="206" t="s">
        <v>1595</v>
      </c>
      <c r="KHP87" s="206" t="s">
        <v>8</v>
      </c>
      <c r="KHQ87" s="206" t="s">
        <v>1036</v>
      </c>
      <c r="KHR87" s="206" t="s">
        <v>1594</v>
      </c>
      <c r="KHS87" s="206" t="s">
        <v>1595</v>
      </c>
      <c r="KHT87" s="206" t="s">
        <v>8</v>
      </c>
      <c r="KHU87" s="206" t="s">
        <v>1036</v>
      </c>
      <c r="KHV87" s="206" t="s">
        <v>1594</v>
      </c>
      <c r="KHW87" s="206" t="s">
        <v>1595</v>
      </c>
      <c r="KHX87" s="206" t="s">
        <v>8</v>
      </c>
      <c r="KHY87" s="206" t="s">
        <v>1036</v>
      </c>
      <c r="KHZ87" s="206" t="s">
        <v>1594</v>
      </c>
      <c r="KIA87" s="206" t="s">
        <v>1595</v>
      </c>
      <c r="KIB87" s="206" t="s">
        <v>8</v>
      </c>
      <c r="KIC87" s="206" t="s">
        <v>1036</v>
      </c>
      <c r="KID87" s="206" t="s">
        <v>1594</v>
      </c>
      <c r="KIE87" s="206" t="s">
        <v>1595</v>
      </c>
      <c r="KIF87" s="206" t="s">
        <v>8</v>
      </c>
      <c r="KIG87" s="206" t="s">
        <v>1036</v>
      </c>
      <c r="KIH87" s="206" t="s">
        <v>1594</v>
      </c>
      <c r="KII87" s="206" t="s">
        <v>1595</v>
      </c>
      <c r="KIJ87" s="206" t="s">
        <v>8</v>
      </c>
      <c r="KIK87" s="206" t="s">
        <v>1036</v>
      </c>
      <c r="KIL87" s="206" t="s">
        <v>1594</v>
      </c>
      <c r="KIM87" s="206" t="s">
        <v>1595</v>
      </c>
      <c r="KIN87" s="206" t="s">
        <v>8</v>
      </c>
      <c r="KIO87" s="206" t="s">
        <v>1036</v>
      </c>
      <c r="KIP87" s="206" t="s">
        <v>1594</v>
      </c>
      <c r="KIQ87" s="206" t="s">
        <v>1595</v>
      </c>
      <c r="KIR87" s="206" t="s">
        <v>8</v>
      </c>
      <c r="KIS87" s="206" t="s">
        <v>1036</v>
      </c>
      <c r="KIT87" s="206" t="s">
        <v>1594</v>
      </c>
      <c r="KIU87" s="206" t="s">
        <v>1595</v>
      </c>
      <c r="KIV87" s="206" t="s">
        <v>8</v>
      </c>
      <c r="KIW87" s="206" t="s">
        <v>1036</v>
      </c>
      <c r="KIX87" s="206" t="s">
        <v>1594</v>
      </c>
      <c r="KIY87" s="206" t="s">
        <v>1595</v>
      </c>
      <c r="KIZ87" s="206" t="s">
        <v>8</v>
      </c>
      <c r="KJA87" s="206" t="s">
        <v>1036</v>
      </c>
      <c r="KJB87" s="206" t="s">
        <v>1594</v>
      </c>
      <c r="KJC87" s="206" t="s">
        <v>1595</v>
      </c>
      <c r="KJD87" s="206" t="s">
        <v>8</v>
      </c>
      <c r="KJE87" s="206" t="s">
        <v>1036</v>
      </c>
      <c r="KJF87" s="206" t="s">
        <v>1594</v>
      </c>
      <c r="KJG87" s="206" t="s">
        <v>1595</v>
      </c>
      <c r="KJH87" s="206" t="s">
        <v>8</v>
      </c>
      <c r="KJI87" s="206" t="s">
        <v>1036</v>
      </c>
      <c r="KJJ87" s="206" t="s">
        <v>1594</v>
      </c>
      <c r="KJK87" s="206" t="s">
        <v>1595</v>
      </c>
      <c r="KJL87" s="206" t="s">
        <v>8</v>
      </c>
      <c r="KJM87" s="206" t="s">
        <v>1036</v>
      </c>
      <c r="KJN87" s="206" t="s">
        <v>1594</v>
      </c>
      <c r="KJO87" s="206" t="s">
        <v>1595</v>
      </c>
      <c r="KJP87" s="206" t="s">
        <v>8</v>
      </c>
      <c r="KJQ87" s="206" t="s">
        <v>1036</v>
      </c>
      <c r="KJR87" s="206" t="s">
        <v>1594</v>
      </c>
      <c r="KJS87" s="206" t="s">
        <v>1595</v>
      </c>
      <c r="KJT87" s="206" t="s">
        <v>8</v>
      </c>
      <c r="KJU87" s="206" t="s">
        <v>1036</v>
      </c>
      <c r="KJV87" s="206" t="s">
        <v>1594</v>
      </c>
      <c r="KJW87" s="206" t="s">
        <v>1595</v>
      </c>
      <c r="KJX87" s="206" t="s">
        <v>8</v>
      </c>
      <c r="KJY87" s="206" t="s">
        <v>1036</v>
      </c>
      <c r="KJZ87" s="206" t="s">
        <v>1594</v>
      </c>
      <c r="KKA87" s="206" t="s">
        <v>1595</v>
      </c>
      <c r="KKB87" s="206" t="s">
        <v>8</v>
      </c>
      <c r="KKC87" s="206" t="s">
        <v>1036</v>
      </c>
      <c r="KKD87" s="206" t="s">
        <v>1594</v>
      </c>
      <c r="KKE87" s="206" t="s">
        <v>1595</v>
      </c>
      <c r="KKF87" s="206" t="s">
        <v>8</v>
      </c>
      <c r="KKG87" s="206" t="s">
        <v>1036</v>
      </c>
      <c r="KKH87" s="206" t="s">
        <v>1594</v>
      </c>
      <c r="KKI87" s="206" t="s">
        <v>1595</v>
      </c>
      <c r="KKJ87" s="206" t="s">
        <v>8</v>
      </c>
      <c r="KKK87" s="206" t="s">
        <v>1036</v>
      </c>
      <c r="KKL87" s="206" t="s">
        <v>1594</v>
      </c>
      <c r="KKM87" s="206" t="s">
        <v>1595</v>
      </c>
      <c r="KKN87" s="206" t="s">
        <v>8</v>
      </c>
      <c r="KKO87" s="206" t="s">
        <v>1036</v>
      </c>
      <c r="KKP87" s="206" t="s">
        <v>1594</v>
      </c>
      <c r="KKQ87" s="206" t="s">
        <v>1595</v>
      </c>
      <c r="KKR87" s="206" t="s">
        <v>8</v>
      </c>
      <c r="KKS87" s="206" t="s">
        <v>1036</v>
      </c>
      <c r="KKT87" s="206" t="s">
        <v>1594</v>
      </c>
      <c r="KKU87" s="206" t="s">
        <v>1595</v>
      </c>
      <c r="KKV87" s="206" t="s">
        <v>8</v>
      </c>
      <c r="KKW87" s="206" t="s">
        <v>1036</v>
      </c>
      <c r="KKX87" s="206" t="s">
        <v>1594</v>
      </c>
      <c r="KKY87" s="206" t="s">
        <v>1595</v>
      </c>
      <c r="KKZ87" s="206" t="s">
        <v>8</v>
      </c>
      <c r="KLA87" s="206" t="s">
        <v>1036</v>
      </c>
      <c r="KLB87" s="206" t="s">
        <v>1594</v>
      </c>
      <c r="KLC87" s="206" t="s">
        <v>1595</v>
      </c>
      <c r="KLD87" s="206" t="s">
        <v>8</v>
      </c>
      <c r="KLE87" s="206" t="s">
        <v>1036</v>
      </c>
      <c r="KLF87" s="206" t="s">
        <v>1594</v>
      </c>
      <c r="KLG87" s="206" t="s">
        <v>1595</v>
      </c>
      <c r="KLH87" s="206" t="s">
        <v>8</v>
      </c>
      <c r="KLI87" s="206" t="s">
        <v>1036</v>
      </c>
      <c r="KLJ87" s="206" t="s">
        <v>1594</v>
      </c>
      <c r="KLK87" s="206" t="s">
        <v>1595</v>
      </c>
      <c r="KLL87" s="206" t="s">
        <v>8</v>
      </c>
      <c r="KLM87" s="206" t="s">
        <v>1036</v>
      </c>
      <c r="KLN87" s="206" t="s">
        <v>1594</v>
      </c>
      <c r="KLO87" s="206" t="s">
        <v>1595</v>
      </c>
      <c r="KLP87" s="206" t="s">
        <v>8</v>
      </c>
      <c r="KLQ87" s="206" t="s">
        <v>1036</v>
      </c>
      <c r="KLR87" s="206" t="s">
        <v>1594</v>
      </c>
      <c r="KLS87" s="206" t="s">
        <v>1595</v>
      </c>
      <c r="KLT87" s="206" t="s">
        <v>8</v>
      </c>
      <c r="KLU87" s="206" t="s">
        <v>1036</v>
      </c>
      <c r="KLV87" s="206" t="s">
        <v>1594</v>
      </c>
      <c r="KLW87" s="206" t="s">
        <v>1595</v>
      </c>
      <c r="KLX87" s="206" t="s">
        <v>8</v>
      </c>
      <c r="KLY87" s="206" t="s">
        <v>1036</v>
      </c>
      <c r="KLZ87" s="206" t="s">
        <v>1594</v>
      </c>
      <c r="KMA87" s="206" t="s">
        <v>1595</v>
      </c>
      <c r="KMB87" s="206" t="s">
        <v>8</v>
      </c>
      <c r="KMC87" s="206" t="s">
        <v>1036</v>
      </c>
      <c r="KMD87" s="206" t="s">
        <v>1594</v>
      </c>
      <c r="KME87" s="206" t="s">
        <v>1595</v>
      </c>
      <c r="KMF87" s="206" t="s">
        <v>8</v>
      </c>
      <c r="KMG87" s="206" t="s">
        <v>1036</v>
      </c>
      <c r="KMH87" s="206" t="s">
        <v>1594</v>
      </c>
      <c r="KMI87" s="206" t="s">
        <v>1595</v>
      </c>
      <c r="KMJ87" s="206" t="s">
        <v>8</v>
      </c>
      <c r="KMK87" s="206" t="s">
        <v>1036</v>
      </c>
      <c r="KML87" s="206" t="s">
        <v>1594</v>
      </c>
      <c r="KMM87" s="206" t="s">
        <v>1595</v>
      </c>
      <c r="KMN87" s="206" t="s">
        <v>8</v>
      </c>
      <c r="KMO87" s="206" t="s">
        <v>1036</v>
      </c>
      <c r="KMP87" s="206" t="s">
        <v>1594</v>
      </c>
      <c r="KMQ87" s="206" t="s">
        <v>1595</v>
      </c>
      <c r="KMR87" s="206" t="s">
        <v>8</v>
      </c>
      <c r="KMS87" s="206" t="s">
        <v>1036</v>
      </c>
      <c r="KMT87" s="206" t="s">
        <v>1594</v>
      </c>
      <c r="KMU87" s="206" t="s">
        <v>1595</v>
      </c>
      <c r="KMV87" s="206" t="s">
        <v>8</v>
      </c>
      <c r="KMW87" s="206" t="s">
        <v>1036</v>
      </c>
      <c r="KMX87" s="206" t="s">
        <v>1594</v>
      </c>
      <c r="KMY87" s="206" t="s">
        <v>1595</v>
      </c>
      <c r="KMZ87" s="206" t="s">
        <v>8</v>
      </c>
      <c r="KNA87" s="206" t="s">
        <v>1036</v>
      </c>
      <c r="KNB87" s="206" t="s">
        <v>1594</v>
      </c>
      <c r="KNC87" s="206" t="s">
        <v>1595</v>
      </c>
      <c r="KND87" s="206" t="s">
        <v>8</v>
      </c>
      <c r="KNE87" s="206" t="s">
        <v>1036</v>
      </c>
      <c r="KNF87" s="206" t="s">
        <v>1594</v>
      </c>
      <c r="KNG87" s="206" t="s">
        <v>1595</v>
      </c>
      <c r="KNH87" s="206" t="s">
        <v>8</v>
      </c>
      <c r="KNI87" s="206" t="s">
        <v>1036</v>
      </c>
      <c r="KNJ87" s="206" t="s">
        <v>1594</v>
      </c>
      <c r="KNK87" s="206" t="s">
        <v>1595</v>
      </c>
      <c r="KNL87" s="206" t="s">
        <v>8</v>
      </c>
      <c r="KNM87" s="206" t="s">
        <v>1036</v>
      </c>
      <c r="KNN87" s="206" t="s">
        <v>1594</v>
      </c>
      <c r="KNO87" s="206" t="s">
        <v>1595</v>
      </c>
      <c r="KNP87" s="206" t="s">
        <v>8</v>
      </c>
      <c r="KNQ87" s="206" t="s">
        <v>1036</v>
      </c>
      <c r="KNR87" s="206" t="s">
        <v>1594</v>
      </c>
      <c r="KNS87" s="206" t="s">
        <v>1595</v>
      </c>
      <c r="KNT87" s="206" t="s">
        <v>8</v>
      </c>
      <c r="KNU87" s="206" t="s">
        <v>1036</v>
      </c>
      <c r="KNV87" s="206" t="s">
        <v>1594</v>
      </c>
      <c r="KNW87" s="206" t="s">
        <v>1595</v>
      </c>
      <c r="KNX87" s="206" t="s">
        <v>8</v>
      </c>
      <c r="KNY87" s="206" t="s">
        <v>1036</v>
      </c>
      <c r="KNZ87" s="206" t="s">
        <v>1594</v>
      </c>
      <c r="KOA87" s="206" t="s">
        <v>1595</v>
      </c>
      <c r="KOB87" s="206" t="s">
        <v>8</v>
      </c>
      <c r="KOC87" s="206" t="s">
        <v>1036</v>
      </c>
      <c r="KOD87" s="206" t="s">
        <v>1594</v>
      </c>
      <c r="KOE87" s="206" t="s">
        <v>1595</v>
      </c>
      <c r="KOF87" s="206" t="s">
        <v>8</v>
      </c>
      <c r="KOG87" s="206" t="s">
        <v>1036</v>
      </c>
      <c r="KOH87" s="206" t="s">
        <v>1594</v>
      </c>
      <c r="KOI87" s="206" t="s">
        <v>1595</v>
      </c>
      <c r="KOJ87" s="206" t="s">
        <v>8</v>
      </c>
      <c r="KOK87" s="206" t="s">
        <v>1036</v>
      </c>
      <c r="KOL87" s="206" t="s">
        <v>1594</v>
      </c>
      <c r="KOM87" s="206" t="s">
        <v>1595</v>
      </c>
      <c r="KON87" s="206" t="s">
        <v>8</v>
      </c>
      <c r="KOO87" s="206" t="s">
        <v>1036</v>
      </c>
      <c r="KOP87" s="206" t="s">
        <v>1594</v>
      </c>
      <c r="KOQ87" s="206" t="s">
        <v>1595</v>
      </c>
      <c r="KOR87" s="206" t="s">
        <v>8</v>
      </c>
      <c r="KOS87" s="206" t="s">
        <v>1036</v>
      </c>
      <c r="KOT87" s="206" t="s">
        <v>1594</v>
      </c>
      <c r="KOU87" s="206" t="s">
        <v>1595</v>
      </c>
      <c r="KOV87" s="206" t="s">
        <v>8</v>
      </c>
      <c r="KOW87" s="206" t="s">
        <v>1036</v>
      </c>
      <c r="KOX87" s="206" t="s">
        <v>1594</v>
      </c>
      <c r="KOY87" s="206" t="s">
        <v>1595</v>
      </c>
      <c r="KOZ87" s="206" t="s">
        <v>8</v>
      </c>
      <c r="KPA87" s="206" t="s">
        <v>1036</v>
      </c>
      <c r="KPB87" s="206" t="s">
        <v>1594</v>
      </c>
      <c r="KPC87" s="206" t="s">
        <v>1595</v>
      </c>
      <c r="KPD87" s="206" t="s">
        <v>8</v>
      </c>
      <c r="KPE87" s="206" t="s">
        <v>1036</v>
      </c>
      <c r="KPF87" s="206" t="s">
        <v>1594</v>
      </c>
      <c r="KPG87" s="206" t="s">
        <v>1595</v>
      </c>
      <c r="KPH87" s="206" t="s">
        <v>8</v>
      </c>
      <c r="KPI87" s="206" t="s">
        <v>1036</v>
      </c>
      <c r="KPJ87" s="206" t="s">
        <v>1594</v>
      </c>
      <c r="KPK87" s="206" t="s">
        <v>1595</v>
      </c>
      <c r="KPL87" s="206" t="s">
        <v>8</v>
      </c>
      <c r="KPM87" s="206" t="s">
        <v>1036</v>
      </c>
      <c r="KPN87" s="206" t="s">
        <v>1594</v>
      </c>
      <c r="KPO87" s="206" t="s">
        <v>1595</v>
      </c>
      <c r="KPP87" s="206" t="s">
        <v>8</v>
      </c>
      <c r="KPQ87" s="206" t="s">
        <v>1036</v>
      </c>
      <c r="KPR87" s="206" t="s">
        <v>1594</v>
      </c>
      <c r="KPS87" s="206" t="s">
        <v>1595</v>
      </c>
      <c r="KPT87" s="206" t="s">
        <v>8</v>
      </c>
      <c r="KPU87" s="206" t="s">
        <v>1036</v>
      </c>
      <c r="KPV87" s="206" t="s">
        <v>1594</v>
      </c>
      <c r="KPW87" s="206" t="s">
        <v>1595</v>
      </c>
      <c r="KPX87" s="206" t="s">
        <v>8</v>
      </c>
      <c r="KPY87" s="206" t="s">
        <v>1036</v>
      </c>
      <c r="KPZ87" s="206" t="s">
        <v>1594</v>
      </c>
      <c r="KQA87" s="206" t="s">
        <v>1595</v>
      </c>
      <c r="KQB87" s="206" t="s">
        <v>8</v>
      </c>
      <c r="KQC87" s="206" t="s">
        <v>1036</v>
      </c>
      <c r="KQD87" s="206" t="s">
        <v>1594</v>
      </c>
      <c r="KQE87" s="206" t="s">
        <v>1595</v>
      </c>
      <c r="KQF87" s="206" t="s">
        <v>8</v>
      </c>
      <c r="KQG87" s="206" t="s">
        <v>1036</v>
      </c>
      <c r="KQH87" s="206" t="s">
        <v>1594</v>
      </c>
      <c r="KQI87" s="206" t="s">
        <v>1595</v>
      </c>
      <c r="KQJ87" s="206" t="s">
        <v>8</v>
      </c>
      <c r="KQK87" s="206" t="s">
        <v>1036</v>
      </c>
      <c r="KQL87" s="206" t="s">
        <v>1594</v>
      </c>
      <c r="KQM87" s="206" t="s">
        <v>1595</v>
      </c>
      <c r="KQN87" s="206" t="s">
        <v>8</v>
      </c>
      <c r="KQO87" s="206" t="s">
        <v>1036</v>
      </c>
      <c r="KQP87" s="206" t="s">
        <v>1594</v>
      </c>
      <c r="KQQ87" s="206" t="s">
        <v>1595</v>
      </c>
      <c r="KQR87" s="206" t="s">
        <v>8</v>
      </c>
      <c r="KQS87" s="206" t="s">
        <v>1036</v>
      </c>
      <c r="KQT87" s="206" t="s">
        <v>1594</v>
      </c>
      <c r="KQU87" s="206" t="s">
        <v>1595</v>
      </c>
      <c r="KQV87" s="206" t="s">
        <v>8</v>
      </c>
      <c r="KQW87" s="206" t="s">
        <v>1036</v>
      </c>
      <c r="KQX87" s="206" t="s">
        <v>1594</v>
      </c>
      <c r="KQY87" s="206" t="s">
        <v>1595</v>
      </c>
      <c r="KQZ87" s="206" t="s">
        <v>8</v>
      </c>
      <c r="KRA87" s="206" t="s">
        <v>1036</v>
      </c>
      <c r="KRB87" s="206" t="s">
        <v>1594</v>
      </c>
      <c r="KRC87" s="206" t="s">
        <v>1595</v>
      </c>
      <c r="KRD87" s="206" t="s">
        <v>8</v>
      </c>
      <c r="KRE87" s="206" t="s">
        <v>1036</v>
      </c>
      <c r="KRF87" s="206" t="s">
        <v>1594</v>
      </c>
      <c r="KRG87" s="206" t="s">
        <v>1595</v>
      </c>
      <c r="KRH87" s="206" t="s">
        <v>8</v>
      </c>
      <c r="KRI87" s="206" t="s">
        <v>1036</v>
      </c>
      <c r="KRJ87" s="206" t="s">
        <v>1594</v>
      </c>
      <c r="KRK87" s="206" t="s">
        <v>1595</v>
      </c>
      <c r="KRL87" s="206" t="s">
        <v>8</v>
      </c>
      <c r="KRM87" s="206" t="s">
        <v>1036</v>
      </c>
      <c r="KRN87" s="206" t="s">
        <v>1594</v>
      </c>
      <c r="KRO87" s="206" t="s">
        <v>1595</v>
      </c>
      <c r="KRP87" s="206" t="s">
        <v>8</v>
      </c>
      <c r="KRQ87" s="206" t="s">
        <v>1036</v>
      </c>
      <c r="KRR87" s="206" t="s">
        <v>1594</v>
      </c>
      <c r="KRS87" s="206" t="s">
        <v>1595</v>
      </c>
      <c r="KRT87" s="206" t="s">
        <v>8</v>
      </c>
      <c r="KRU87" s="206" t="s">
        <v>1036</v>
      </c>
      <c r="KRV87" s="206" t="s">
        <v>1594</v>
      </c>
      <c r="KRW87" s="206" t="s">
        <v>1595</v>
      </c>
      <c r="KRX87" s="206" t="s">
        <v>8</v>
      </c>
      <c r="KRY87" s="206" t="s">
        <v>1036</v>
      </c>
      <c r="KRZ87" s="206" t="s">
        <v>1594</v>
      </c>
      <c r="KSA87" s="206" t="s">
        <v>1595</v>
      </c>
      <c r="KSB87" s="206" t="s">
        <v>8</v>
      </c>
      <c r="KSC87" s="206" t="s">
        <v>1036</v>
      </c>
      <c r="KSD87" s="206" t="s">
        <v>1594</v>
      </c>
      <c r="KSE87" s="206" t="s">
        <v>1595</v>
      </c>
      <c r="KSF87" s="206" t="s">
        <v>8</v>
      </c>
      <c r="KSG87" s="206" t="s">
        <v>1036</v>
      </c>
      <c r="KSH87" s="206" t="s">
        <v>1594</v>
      </c>
      <c r="KSI87" s="206" t="s">
        <v>1595</v>
      </c>
      <c r="KSJ87" s="206" t="s">
        <v>8</v>
      </c>
      <c r="KSK87" s="206" t="s">
        <v>1036</v>
      </c>
      <c r="KSL87" s="206" t="s">
        <v>1594</v>
      </c>
      <c r="KSM87" s="206" t="s">
        <v>1595</v>
      </c>
      <c r="KSN87" s="206" t="s">
        <v>8</v>
      </c>
      <c r="KSO87" s="206" t="s">
        <v>1036</v>
      </c>
      <c r="KSP87" s="206" t="s">
        <v>1594</v>
      </c>
      <c r="KSQ87" s="206" t="s">
        <v>1595</v>
      </c>
      <c r="KSR87" s="206" t="s">
        <v>8</v>
      </c>
      <c r="KSS87" s="206" t="s">
        <v>1036</v>
      </c>
      <c r="KST87" s="206" t="s">
        <v>1594</v>
      </c>
      <c r="KSU87" s="206" t="s">
        <v>1595</v>
      </c>
      <c r="KSV87" s="206" t="s">
        <v>8</v>
      </c>
      <c r="KSW87" s="206" t="s">
        <v>1036</v>
      </c>
      <c r="KSX87" s="206" t="s">
        <v>1594</v>
      </c>
      <c r="KSY87" s="206" t="s">
        <v>1595</v>
      </c>
      <c r="KSZ87" s="206" t="s">
        <v>8</v>
      </c>
      <c r="KTA87" s="206" t="s">
        <v>1036</v>
      </c>
      <c r="KTB87" s="206" t="s">
        <v>1594</v>
      </c>
      <c r="KTC87" s="206" t="s">
        <v>1595</v>
      </c>
      <c r="KTD87" s="206" t="s">
        <v>8</v>
      </c>
      <c r="KTE87" s="206" t="s">
        <v>1036</v>
      </c>
      <c r="KTF87" s="206" t="s">
        <v>1594</v>
      </c>
      <c r="KTG87" s="206" t="s">
        <v>1595</v>
      </c>
      <c r="KTH87" s="206" t="s">
        <v>8</v>
      </c>
      <c r="KTI87" s="206" t="s">
        <v>1036</v>
      </c>
      <c r="KTJ87" s="206" t="s">
        <v>1594</v>
      </c>
      <c r="KTK87" s="206" t="s">
        <v>1595</v>
      </c>
      <c r="KTL87" s="206" t="s">
        <v>8</v>
      </c>
      <c r="KTM87" s="206" t="s">
        <v>1036</v>
      </c>
      <c r="KTN87" s="206" t="s">
        <v>1594</v>
      </c>
      <c r="KTO87" s="206" t="s">
        <v>1595</v>
      </c>
      <c r="KTP87" s="206" t="s">
        <v>8</v>
      </c>
      <c r="KTQ87" s="206" t="s">
        <v>1036</v>
      </c>
      <c r="KTR87" s="206" t="s">
        <v>1594</v>
      </c>
      <c r="KTS87" s="206" t="s">
        <v>1595</v>
      </c>
      <c r="KTT87" s="206" t="s">
        <v>8</v>
      </c>
      <c r="KTU87" s="206" t="s">
        <v>1036</v>
      </c>
      <c r="KTV87" s="206" t="s">
        <v>1594</v>
      </c>
      <c r="KTW87" s="206" t="s">
        <v>1595</v>
      </c>
      <c r="KTX87" s="206" t="s">
        <v>8</v>
      </c>
      <c r="KTY87" s="206" t="s">
        <v>1036</v>
      </c>
      <c r="KTZ87" s="206" t="s">
        <v>1594</v>
      </c>
      <c r="KUA87" s="206" t="s">
        <v>1595</v>
      </c>
      <c r="KUB87" s="206" t="s">
        <v>8</v>
      </c>
      <c r="KUC87" s="206" t="s">
        <v>1036</v>
      </c>
      <c r="KUD87" s="206" t="s">
        <v>1594</v>
      </c>
      <c r="KUE87" s="206" t="s">
        <v>1595</v>
      </c>
      <c r="KUF87" s="206" t="s">
        <v>8</v>
      </c>
      <c r="KUG87" s="206" t="s">
        <v>1036</v>
      </c>
      <c r="KUH87" s="206" t="s">
        <v>1594</v>
      </c>
      <c r="KUI87" s="206" t="s">
        <v>1595</v>
      </c>
      <c r="KUJ87" s="206" t="s">
        <v>8</v>
      </c>
      <c r="KUK87" s="206" t="s">
        <v>1036</v>
      </c>
      <c r="KUL87" s="206" t="s">
        <v>1594</v>
      </c>
      <c r="KUM87" s="206" t="s">
        <v>1595</v>
      </c>
      <c r="KUN87" s="206" t="s">
        <v>8</v>
      </c>
      <c r="KUO87" s="206" t="s">
        <v>1036</v>
      </c>
      <c r="KUP87" s="206" t="s">
        <v>1594</v>
      </c>
      <c r="KUQ87" s="206" t="s">
        <v>1595</v>
      </c>
      <c r="KUR87" s="206" t="s">
        <v>8</v>
      </c>
      <c r="KUS87" s="206" t="s">
        <v>1036</v>
      </c>
      <c r="KUT87" s="206" t="s">
        <v>1594</v>
      </c>
      <c r="KUU87" s="206" t="s">
        <v>1595</v>
      </c>
      <c r="KUV87" s="206" t="s">
        <v>8</v>
      </c>
      <c r="KUW87" s="206" t="s">
        <v>1036</v>
      </c>
      <c r="KUX87" s="206" t="s">
        <v>1594</v>
      </c>
      <c r="KUY87" s="206" t="s">
        <v>1595</v>
      </c>
      <c r="KUZ87" s="206" t="s">
        <v>8</v>
      </c>
      <c r="KVA87" s="206" t="s">
        <v>1036</v>
      </c>
      <c r="KVB87" s="206" t="s">
        <v>1594</v>
      </c>
      <c r="KVC87" s="206" t="s">
        <v>1595</v>
      </c>
      <c r="KVD87" s="206" t="s">
        <v>8</v>
      </c>
      <c r="KVE87" s="206" t="s">
        <v>1036</v>
      </c>
      <c r="KVF87" s="206" t="s">
        <v>1594</v>
      </c>
      <c r="KVG87" s="206" t="s">
        <v>1595</v>
      </c>
      <c r="KVH87" s="206" t="s">
        <v>8</v>
      </c>
      <c r="KVI87" s="206" t="s">
        <v>1036</v>
      </c>
      <c r="KVJ87" s="206" t="s">
        <v>1594</v>
      </c>
      <c r="KVK87" s="206" t="s">
        <v>1595</v>
      </c>
      <c r="KVL87" s="206" t="s">
        <v>8</v>
      </c>
      <c r="KVM87" s="206" t="s">
        <v>1036</v>
      </c>
      <c r="KVN87" s="206" t="s">
        <v>1594</v>
      </c>
      <c r="KVO87" s="206" t="s">
        <v>1595</v>
      </c>
      <c r="KVP87" s="206" t="s">
        <v>8</v>
      </c>
      <c r="KVQ87" s="206" t="s">
        <v>1036</v>
      </c>
      <c r="KVR87" s="206" t="s">
        <v>1594</v>
      </c>
      <c r="KVS87" s="206" t="s">
        <v>1595</v>
      </c>
      <c r="KVT87" s="206" t="s">
        <v>8</v>
      </c>
      <c r="KVU87" s="206" t="s">
        <v>1036</v>
      </c>
      <c r="KVV87" s="206" t="s">
        <v>1594</v>
      </c>
      <c r="KVW87" s="206" t="s">
        <v>1595</v>
      </c>
      <c r="KVX87" s="206" t="s">
        <v>8</v>
      </c>
      <c r="KVY87" s="206" t="s">
        <v>1036</v>
      </c>
      <c r="KVZ87" s="206" t="s">
        <v>1594</v>
      </c>
      <c r="KWA87" s="206" t="s">
        <v>1595</v>
      </c>
      <c r="KWB87" s="206" t="s">
        <v>8</v>
      </c>
      <c r="KWC87" s="206" t="s">
        <v>1036</v>
      </c>
      <c r="KWD87" s="206" t="s">
        <v>1594</v>
      </c>
      <c r="KWE87" s="206" t="s">
        <v>1595</v>
      </c>
      <c r="KWF87" s="206" t="s">
        <v>8</v>
      </c>
      <c r="KWG87" s="206" t="s">
        <v>1036</v>
      </c>
      <c r="KWH87" s="206" t="s">
        <v>1594</v>
      </c>
      <c r="KWI87" s="206" t="s">
        <v>1595</v>
      </c>
      <c r="KWJ87" s="206" t="s">
        <v>8</v>
      </c>
      <c r="KWK87" s="206" t="s">
        <v>1036</v>
      </c>
      <c r="KWL87" s="206" t="s">
        <v>1594</v>
      </c>
      <c r="KWM87" s="206" t="s">
        <v>1595</v>
      </c>
      <c r="KWN87" s="206" t="s">
        <v>8</v>
      </c>
      <c r="KWO87" s="206" t="s">
        <v>1036</v>
      </c>
      <c r="KWP87" s="206" t="s">
        <v>1594</v>
      </c>
      <c r="KWQ87" s="206" t="s">
        <v>1595</v>
      </c>
      <c r="KWR87" s="206" t="s">
        <v>8</v>
      </c>
      <c r="KWS87" s="206" t="s">
        <v>1036</v>
      </c>
      <c r="KWT87" s="206" t="s">
        <v>1594</v>
      </c>
      <c r="KWU87" s="206" t="s">
        <v>1595</v>
      </c>
      <c r="KWV87" s="206" t="s">
        <v>8</v>
      </c>
      <c r="KWW87" s="206" t="s">
        <v>1036</v>
      </c>
      <c r="KWX87" s="206" t="s">
        <v>1594</v>
      </c>
      <c r="KWY87" s="206" t="s">
        <v>1595</v>
      </c>
      <c r="KWZ87" s="206" t="s">
        <v>8</v>
      </c>
      <c r="KXA87" s="206" t="s">
        <v>1036</v>
      </c>
      <c r="KXB87" s="206" t="s">
        <v>1594</v>
      </c>
      <c r="KXC87" s="206" t="s">
        <v>1595</v>
      </c>
      <c r="KXD87" s="206" t="s">
        <v>8</v>
      </c>
      <c r="KXE87" s="206" t="s">
        <v>1036</v>
      </c>
      <c r="KXF87" s="206" t="s">
        <v>1594</v>
      </c>
      <c r="KXG87" s="206" t="s">
        <v>1595</v>
      </c>
      <c r="KXH87" s="206" t="s">
        <v>8</v>
      </c>
      <c r="KXI87" s="206" t="s">
        <v>1036</v>
      </c>
      <c r="KXJ87" s="206" t="s">
        <v>1594</v>
      </c>
      <c r="KXK87" s="206" t="s">
        <v>1595</v>
      </c>
      <c r="KXL87" s="206" t="s">
        <v>8</v>
      </c>
      <c r="KXM87" s="206" t="s">
        <v>1036</v>
      </c>
      <c r="KXN87" s="206" t="s">
        <v>1594</v>
      </c>
      <c r="KXO87" s="206" t="s">
        <v>1595</v>
      </c>
      <c r="KXP87" s="206" t="s">
        <v>8</v>
      </c>
      <c r="KXQ87" s="206" t="s">
        <v>1036</v>
      </c>
      <c r="KXR87" s="206" t="s">
        <v>1594</v>
      </c>
      <c r="KXS87" s="206" t="s">
        <v>1595</v>
      </c>
      <c r="KXT87" s="206" t="s">
        <v>8</v>
      </c>
      <c r="KXU87" s="206" t="s">
        <v>1036</v>
      </c>
      <c r="KXV87" s="206" t="s">
        <v>1594</v>
      </c>
      <c r="KXW87" s="206" t="s">
        <v>1595</v>
      </c>
      <c r="KXX87" s="206" t="s">
        <v>8</v>
      </c>
      <c r="KXY87" s="206" t="s">
        <v>1036</v>
      </c>
      <c r="KXZ87" s="206" t="s">
        <v>1594</v>
      </c>
      <c r="KYA87" s="206" t="s">
        <v>1595</v>
      </c>
      <c r="KYB87" s="206" t="s">
        <v>8</v>
      </c>
      <c r="KYC87" s="206" t="s">
        <v>1036</v>
      </c>
      <c r="KYD87" s="206" t="s">
        <v>1594</v>
      </c>
      <c r="KYE87" s="206" t="s">
        <v>1595</v>
      </c>
      <c r="KYF87" s="206" t="s">
        <v>8</v>
      </c>
      <c r="KYG87" s="206" t="s">
        <v>1036</v>
      </c>
      <c r="KYH87" s="206" t="s">
        <v>1594</v>
      </c>
      <c r="KYI87" s="206" t="s">
        <v>1595</v>
      </c>
      <c r="KYJ87" s="206" t="s">
        <v>8</v>
      </c>
      <c r="KYK87" s="206" t="s">
        <v>1036</v>
      </c>
      <c r="KYL87" s="206" t="s">
        <v>1594</v>
      </c>
      <c r="KYM87" s="206" t="s">
        <v>1595</v>
      </c>
      <c r="KYN87" s="206" t="s">
        <v>8</v>
      </c>
      <c r="KYO87" s="206" t="s">
        <v>1036</v>
      </c>
      <c r="KYP87" s="206" t="s">
        <v>1594</v>
      </c>
      <c r="KYQ87" s="206" t="s">
        <v>1595</v>
      </c>
      <c r="KYR87" s="206" t="s">
        <v>8</v>
      </c>
      <c r="KYS87" s="206" t="s">
        <v>1036</v>
      </c>
      <c r="KYT87" s="206" t="s">
        <v>1594</v>
      </c>
      <c r="KYU87" s="206" t="s">
        <v>1595</v>
      </c>
      <c r="KYV87" s="206" t="s">
        <v>8</v>
      </c>
      <c r="KYW87" s="206" t="s">
        <v>1036</v>
      </c>
      <c r="KYX87" s="206" t="s">
        <v>1594</v>
      </c>
      <c r="KYY87" s="206" t="s">
        <v>1595</v>
      </c>
      <c r="KYZ87" s="206" t="s">
        <v>8</v>
      </c>
      <c r="KZA87" s="206" t="s">
        <v>1036</v>
      </c>
      <c r="KZB87" s="206" t="s">
        <v>1594</v>
      </c>
      <c r="KZC87" s="206" t="s">
        <v>1595</v>
      </c>
      <c r="KZD87" s="206" t="s">
        <v>8</v>
      </c>
      <c r="KZE87" s="206" t="s">
        <v>1036</v>
      </c>
      <c r="KZF87" s="206" t="s">
        <v>1594</v>
      </c>
      <c r="KZG87" s="206" t="s">
        <v>1595</v>
      </c>
      <c r="KZH87" s="206" t="s">
        <v>8</v>
      </c>
      <c r="KZI87" s="206" t="s">
        <v>1036</v>
      </c>
      <c r="KZJ87" s="206" t="s">
        <v>1594</v>
      </c>
      <c r="KZK87" s="206" t="s">
        <v>1595</v>
      </c>
      <c r="KZL87" s="206" t="s">
        <v>8</v>
      </c>
      <c r="KZM87" s="206" t="s">
        <v>1036</v>
      </c>
      <c r="KZN87" s="206" t="s">
        <v>1594</v>
      </c>
      <c r="KZO87" s="206" t="s">
        <v>1595</v>
      </c>
      <c r="KZP87" s="206" t="s">
        <v>8</v>
      </c>
      <c r="KZQ87" s="206" t="s">
        <v>1036</v>
      </c>
      <c r="KZR87" s="206" t="s">
        <v>1594</v>
      </c>
      <c r="KZS87" s="206" t="s">
        <v>1595</v>
      </c>
      <c r="KZT87" s="206" t="s">
        <v>8</v>
      </c>
      <c r="KZU87" s="206" t="s">
        <v>1036</v>
      </c>
      <c r="KZV87" s="206" t="s">
        <v>1594</v>
      </c>
      <c r="KZW87" s="206" t="s">
        <v>1595</v>
      </c>
      <c r="KZX87" s="206" t="s">
        <v>8</v>
      </c>
      <c r="KZY87" s="206" t="s">
        <v>1036</v>
      </c>
      <c r="KZZ87" s="206" t="s">
        <v>1594</v>
      </c>
      <c r="LAA87" s="206" t="s">
        <v>1595</v>
      </c>
      <c r="LAB87" s="206" t="s">
        <v>8</v>
      </c>
      <c r="LAC87" s="206" t="s">
        <v>1036</v>
      </c>
      <c r="LAD87" s="206" t="s">
        <v>1594</v>
      </c>
      <c r="LAE87" s="206" t="s">
        <v>1595</v>
      </c>
      <c r="LAF87" s="206" t="s">
        <v>8</v>
      </c>
      <c r="LAG87" s="206" t="s">
        <v>1036</v>
      </c>
      <c r="LAH87" s="206" t="s">
        <v>1594</v>
      </c>
      <c r="LAI87" s="206" t="s">
        <v>1595</v>
      </c>
      <c r="LAJ87" s="206" t="s">
        <v>8</v>
      </c>
      <c r="LAK87" s="206" t="s">
        <v>1036</v>
      </c>
      <c r="LAL87" s="206" t="s">
        <v>1594</v>
      </c>
      <c r="LAM87" s="206" t="s">
        <v>1595</v>
      </c>
      <c r="LAN87" s="206" t="s">
        <v>8</v>
      </c>
      <c r="LAO87" s="206" t="s">
        <v>1036</v>
      </c>
      <c r="LAP87" s="206" t="s">
        <v>1594</v>
      </c>
      <c r="LAQ87" s="206" t="s">
        <v>1595</v>
      </c>
      <c r="LAR87" s="206" t="s">
        <v>8</v>
      </c>
      <c r="LAS87" s="206" t="s">
        <v>1036</v>
      </c>
      <c r="LAT87" s="206" t="s">
        <v>1594</v>
      </c>
      <c r="LAU87" s="206" t="s">
        <v>1595</v>
      </c>
      <c r="LAV87" s="206" t="s">
        <v>8</v>
      </c>
      <c r="LAW87" s="206" t="s">
        <v>1036</v>
      </c>
      <c r="LAX87" s="206" t="s">
        <v>1594</v>
      </c>
      <c r="LAY87" s="206" t="s">
        <v>1595</v>
      </c>
      <c r="LAZ87" s="206" t="s">
        <v>8</v>
      </c>
      <c r="LBA87" s="206" t="s">
        <v>1036</v>
      </c>
      <c r="LBB87" s="206" t="s">
        <v>1594</v>
      </c>
      <c r="LBC87" s="206" t="s">
        <v>1595</v>
      </c>
      <c r="LBD87" s="206" t="s">
        <v>8</v>
      </c>
      <c r="LBE87" s="206" t="s">
        <v>1036</v>
      </c>
      <c r="LBF87" s="206" t="s">
        <v>1594</v>
      </c>
      <c r="LBG87" s="206" t="s">
        <v>1595</v>
      </c>
      <c r="LBH87" s="206" t="s">
        <v>8</v>
      </c>
      <c r="LBI87" s="206" t="s">
        <v>1036</v>
      </c>
      <c r="LBJ87" s="206" t="s">
        <v>1594</v>
      </c>
      <c r="LBK87" s="206" t="s">
        <v>1595</v>
      </c>
      <c r="LBL87" s="206" t="s">
        <v>8</v>
      </c>
      <c r="LBM87" s="206" t="s">
        <v>1036</v>
      </c>
      <c r="LBN87" s="206" t="s">
        <v>1594</v>
      </c>
      <c r="LBO87" s="206" t="s">
        <v>1595</v>
      </c>
      <c r="LBP87" s="206" t="s">
        <v>8</v>
      </c>
      <c r="LBQ87" s="206" t="s">
        <v>1036</v>
      </c>
      <c r="LBR87" s="206" t="s">
        <v>1594</v>
      </c>
      <c r="LBS87" s="206" t="s">
        <v>1595</v>
      </c>
      <c r="LBT87" s="206" t="s">
        <v>8</v>
      </c>
      <c r="LBU87" s="206" t="s">
        <v>1036</v>
      </c>
      <c r="LBV87" s="206" t="s">
        <v>1594</v>
      </c>
      <c r="LBW87" s="206" t="s">
        <v>1595</v>
      </c>
      <c r="LBX87" s="206" t="s">
        <v>8</v>
      </c>
      <c r="LBY87" s="206" t="s">
        <v>1036</v>
      </c>
      <c r="LBZ87" s="206" t="s">
        <v>1594</v>
      </c>
      <c r="LCA87" s="206" t="s">
        <v>1595</v>
      </c>
      <c r="LCB87" s="206" t="s">
        <v>8</v>
      </c>
      <c r="LCC87" s="206" t="s">
        <v>1036</v>
      </c>
      <c r="LCD87" s="206" t="s">
        <v>1594</v>
      </c>
      <c r="LCE87" s="206" t="s">
        <v>1595</v>
      </c>
      <c r="LCF87" s="206" t="s">
        <v>8</v>
      </c>
      <c r="LCG87" s="206" t="s">
        <v>1036</v>
      </c>
      <c r="LCH87" s="206" t="s">
        <v>1594</v>
      </c>
      <c r="LCI87" s="206" t="s">
        <v>1595</v>
      </c>
      <c r="LCJ87" s="206" t="s">
        <v>8</v>
      </c>
      <c r="LCK87" s="206" t="s">
        <v>1036</v>
      </c>
      <c r="LCL87" s="206" t="s">
        <v>1594</v>
      </c>
      <c r="LCM87" s="206" t="s">
        <v>1595</v>
      </c>
      <c r="LCN87" s="206" t="s">
        <v>8</v>
      </c>
      <c r="LCO87" s="206" t="s">
        <v>1036</v>
      </c>
      <c r="LCP87" s="206" t="s">
        <v>1594</v>
      </c>
      <c r="LCQ87" s="206" t="s">
        <v>1595</v>
      </c>
      <c r="LCR87" s="206" t="s">
        <v>8</v>
      </c>
      <c r="LCS87" s="206" t="s">
        <v>1036</v>
      </c>
      <c r="LCT87" s="206" t="s">
        <v>1594</v>
      </c>
      <c r="LCU87" s="206" t="s">
        <v>1595</v>
      </c>
      <c r="LCV87" s="206" t="s">
        <v>8</v>
      </c>
      <c r="LCW87" s="206" t="s">
        <v>1036</v>
      </c>
      <c r="LCX87" s="206" t="s">
        <v>1594</v>
      </c>
      <c r="LCY87" s="206" t="s">
        <v>1595</v>
      </c>
      <c r="LCZ87" s="206" t="s">
        <v>8</v>
      </c>
      <c r="LDA87" s="206" t="s">
        <v>1036</v>
      </c>
      <c r="LDB87" s="206" t="s">
        <v>1594</v>
      </c>
      <c r="LDC87" s="206" t="s">
        <v>1595</v>
      </c>
      <c r="LDD87" s="206" t="s">
        <v>8</v>
      </c>
      <c r="LDE87" s="206" t="s">
        <v>1036</v>
      </c>
      <c r="LDF87" s="206" t="s">
        <v>1594</v>
      </c>
      <c r="LDG87" s="206" t="s">
        <v>1595</v>
      </c>
      <c r="LDH87" s="206" t="s">
        <v>8</v>
      </c>
      <c r="LDI87" s="206" t="s">
        <v>1036</v>
      </c>
      <c r="LDJ87" s="206" t="s">
        <v>1594</v>
      </c>
      <c r="LDK87" s="206" t="s">
        <v>1595</v>
      </c>
      <c r="LDL87" s="206" t="s">
        <v>8</v>
      </c>
      <c r="LDM87" s="206" t="s">
        <v>1036</v>
      </c>
      <c r="LDN87" s="206" t="s">
        <v>1594</v>
      </c>
      <c r="LDO87" s="206" t="s">
        <v>1595</v>
      </c>
      <c r="LDP87" s="206" t="s">
        <v>8</v>
      </c>
      <c r="LDQ87" s="206" t="s">
        <v>1036</v>
      </c>
      <c r="LDR87" s="206" t="s">
        <v>1594</v>
      </c>
      <c r="LDS87" s="206" t="s">
        <v>1595</v>
      </c>
      <c r="LDT87" s="206" t="s">
        <v>8</v>
      </c>
      <c r="LDU87" s="206" t="s">
        <v>1036</v>
      </c>
      <c r="LDV87" s="206" t="s">
        <v>1594</v>
      </c>
      <c r="LDW87" s="206" t="s">
        <v>1595</v>
      </c>
      <c r="LDX87" s="206" t="s">
        <v>8</v>
      </c>
      <c r="LDY87" s="206" t="s">
        <v>1036</v>
      </c>
      <c r="LDZ87" s="206" t="s">
        <v>1594</v>
      </c>
      <c r="LEA87" s="206" t="s">
        <v>1595</v>
      </c>
      <c r="LEB87" s="206" t="s">
        <v>8</v>
      </c>
      <c r="LEC87" s="206" t="s">
        <v>1036</v>
      </c>
      <c r="LED87" s="206" t="s">
        <v>1594</v>
      </c>
      <c r="LEE87" s="206" t="s">
        <v>1595</v>
      </c>
      <c r="LEF87" s="206" t="s">
        <v>8</v>
      </c>
      <c r="LEG87" s="206" t="s">
        <v>1036</v>
      </c>
      <c r="LEH87" s="206" t="s">
        <v>1594</v>
      </c>
      <c r="LEI87" s="206" t="s">
        <v>1595</v>
      </c>
      <c r="LEJ87" s="206" t="s">
        <v>8</v>
      </c>
      <c r="LEK87" s="206" t="s">
        <v>1036</v>
      </c>
      <c r="LEL87" s="206" t="s">
        <v>1594</v>
      </c>
      <c r="LEM87" s="206" t="s">
        <v>1595</v>
      </c>
      <c r="LEN87" s="206" t="s">
        <v>8</v>
      </c>
      <c r="LEO87" s="206" t="s">
        <v>1036</v>
      </c>
      <c r="LEP87" s="206" t="s">
        <v>1594</v>
      </c>
      <c r="LEQ87" s="206" t="s">
        <v>1595</v>
      </c>
      <c r="LER87" s="206" t="s">
        <v>8</v>
      </c>
      <c r="LES87" s="206" t="s">
        <v>1036</v>
      </c>
      <c r="LET87" s="206" t="s">
        <v>1594</v>
      </c>
      <c r="LEU87" s="206" t="s">
        <v>1595</v>
      </c>
      <c r="LEV87" s="206" t="s">
        <v>8</v>
      </c>
      <c r="LEW87" s="206" t="s">
        <v>1036</v>
      </c>
      <c r="LEX87" s="206" t="s">
        <v>1594</v>
      </c>
      <c r="LEY87" s="206" t="s">
        <v>1595</v>
      </c>
      <c r="LEZ87" s="206" t="s">
        <v>8</v>
      </c>
      <c r="LFA87" s="206" t="s">
        <v>1036</v>
      </c>
      <c r="LFB87" s="206" t="s">
        <v>1594</v>
      </c>
      <c r="LFC87" s="206" t="s">
        <v>1595</v>
      </c>
      <c r="LFD87" s="206" t="s">
        <v>8</v>
      </c>
      <c r="LFE87" s="206" t="s">
        <v>1036</v>
      </c>
      <c r="LFF87" s="206" t="s">
        <v>1594</v>
      </c>
      <c r="LFG87" s="206" t="s">
        <v>1595</v>
      </c>
      <c r="LFH87" s="206" t="s">
        <v>8</v>
      </c>
      <c r="LFI87" s="206" t="s">
        <v>1036</v>
      </c>
      <c r="LFJ87" s="206" t="s">
        <v>1594</v>
      </c>
      <c r="LFK87" s="206" t="s">
        <v>1595</v>
      </c>
      <c r="LFL87" s="206" t="s">
        <v>8</v>
      </c>
      <c r="LFM87" s="206" t="s">
        <v>1036</v>
      </c>
      <c r="LFN87" s="206" t="s">
        <v>1594</v>
      </c>
      <c r="LFO87" s="206" t="s">
        <v>1595</v>
      </c>
      <c r="LFP87" s="206" t="s">
        <v>8</v>
      </c>
      <c r="LFQ87" s="206" t="s">
        <v>1036</v>
      </c>
      <c r="LFR87" s="206" t="s">
        <v>1594</v>
      </c>
      <c r="LFS87" s="206" t="s">
        <v>1595</v>
      </c>
      <c r="LFT87" s="206" t="s">
        <v>8</v>
      </c>
      <c r="LFU87" s="206" t="s">
        <v>1036</v>
      </c>
      <c r="LFV87" s="206" t="s">
        <v>1594</v>
      </c>
      <c r="LFW87" s="206" t="s">
        <v>1595</v>
      </c>
      <c r="LFX87" s="206" t="s">
        <v>8</v>
      </c>
      <c r="LFY87" s="206" t="s">
        <v>1036</v>
      </c>
      <c r="LFZ87" s="206" t="s">
        <v>1594</v>
      </c>
      <c r="LGA87" s="206" t="s">
        <v>1595</v>
      </c>
      <c r="LGB87" s="206" t="s">
        <v>8</v>
      </c>
      <c r="LGC87" s="206" t="s">
        <v>1036</v>
      </c>
      <c r="LGD87" s="206" t="s">
        <v>1594</v>
      </c>
      <c r="LGE87" s="206" t="s">
        <v>1595</v>
      </c>
      <c r="LGF87" s="206" t="s">
        <v>8</v>
      </c>
      <c r="LGG87" s="206" t="s">
        <v>1036</v>
      </c>
      <c r="LGH87" s="206" t="s">
        <v>1594</v>
      </c>
      <c r="LGI87" s="206" t="s">
        <v>1595</v>
      </c>
      <c r="LGJ87" s="206" t="s">
        <v>8</v>
      </c>
      <c r="LGK87" s="206" t="s">
        <v>1036</v>
      </c>
      <c r="LGL87" s="206" t="s">
        <v>1594</v>
      </c>
      <c r="LGM87" s="206" t="s">
        <v>1595</v>
      </c>
      <c r="LGN87" s="206" t="s">
        <v>8</v>
      </c>
      <c r="LGO87" s="206" t="s">
        <v>1036</v>
      </c>
      <c r="LGP87" s="206" t="s">
        <v>1594</v>
      </c>
      <c r="LGQ87" s="206" t="s">
        <v>1595</v>
      </c>
      <c r="LGR87" s="206" t="s">
        <v>8</v>
      </c>
      <c r="LGS87" s="206" t="s">
        <v>1036</v>
      </c>
      <c r="LGT87" s="206" t="s">
        <v>1594</v>
      </c>
      <c r="LGU87" s="206" t="s">
        <v>1595</v>
      </c>
      <c r="LGV87" s="206" t="s">
        <v>8</v>
      </c>
      <c r="LGW87" s="206" t="s">
        <v>1036</v>
      </c>
      <c r="LGX87" s="206" t="s">
        <v>1594</v>
      </c>
      <c r="LGY87" s="206" t="s">
        <v>1595</v>
      </c>
      <c r="LGZ87" s="206" t="s">
        <v>8</v>
      </c>
      <c r="LHA87" s="206" t="s">
        <v>1036</v>
      </c>
      <c r="LHB87" s="206" t="s">
        <v>1594</v>
      </c>
      <c r="LHC87" s="206" t="s">
        <v>1595</v>
      </c>
      <c r="LHD87" s="206" t="s">
        <v>8</v>
      </c>
      <c r="LHE87" s="206" t="s">
        <v>1036</v>
      </c>
      <c r="LHF87" s="206" t="s">
        <v>1594</v>
      </c>
      <c r="LHG87" s="206" t="s">
        <v>1595</v>
      </c>
      <c r="LHH87" s="206" t="s">
        <v>8</v>
      </c>
      <c r="LHI87" s="206" t="s">
        <v>1036</v>
      </c>
      <c r="LHJ87" s="206" t="s">
        <v>1594</v>
      </c>
      <c r="LHK87" s="206" t="s">
        <v>1595</v>
      </c>
      <c r="LHL87" s="206" t="s">
        <v>8</v>
      </c>
      <c r="LHM87" s="206" t="s">
        <v>1036</v>
      </c>
      <c r="LHN87" s="206" t="s">
        <v>1594</v>
      </c>
      <c r="LHO87" s="206" t="s">
        <v>1595</v>
      </c>
      <c r="LHP87" s="206" t="s">
        <v>8</v>
      </c>
      <c r="LHQ87" s="206" t="s">
        <v>1036</v>
      </c>
      <c r="LHR87" s="206" t="s">
        <v>1594</v>
      </c>
      <c r="LHS87" s="206" t="s">
        <v>1595</v>
      </c>
      <c r="LHT87" s="206" t="s">
        <v>8</v>
      </c>
      <c r="LHU87" s="206" t="s">
        <v>1036</v>
      </c>
      <c r="LHV87" s="206" t="s">
        <v>1594</v>
      </c>
      <c r="LHW87" s="206" t="s">
        <v>1595</v>
      </c>
      <c r="LHX87" s="206" t="s">
        <v>8</v>
      </c>
      <c r="LHY87" s="206" t="s">
        <v>1036</v>
      </c>
      <c r="LHZ87" s="206" t="s">
        <v>1594</v>
      </c>
      <c r="LIA87" s="206" t="s">
        <v>1595</v>
      </c>
      <c r="LIB87" s="206" t="s">
        <v>8</v>
      </c>
      <c r="LIC87" s="206" t="s">
        <v>1036</v>
      </c>
      <c r="LID87" s="206" t="s">
        <v>1594</v>
      </c>
      <c r="LIE87" s="206" t="s">
        <v>1595</v>
      </c>
      <c r="LIF87" s="206" t="s">
        <v>8</v>
      </c>
      <c r="LIG87" s="206" t="s">
        <v>1036</v>
      </c>
      <c r="LIH87" s="206" t="s">
        <v>1594</v>
      </c>
      <c r="LII87" s="206" t="s">
        <v>1595</v>
      </c>
      <c r="LIJ87" s="206" t="s">
        <v>8</v>
      </c>
      <c r="LIK87" s="206" t="s">
        <v>1036</v>
      </c>
      <c r="LIL87" s="206" t="s">
        <v>1594</v>
      </c>
      <c r="LIM87" s="206" t="s">
        <v>1595</v>
      </c>
      <c r="LIN87" s="206" t="s">
        <v>8</v>
      </c>
      <c r="LIO87" s="206" t="s">
        <v>1036</v>
      </c>
      <c r="LIP87" s="206" t="s">
        <v>1594</v>
      </c>
      <c r="LIQ87" s="206" t="s">
        <v>1595</v>
      </c>
      <c r="LIR87" s="206" t="s">
        <v>8</v>
      </c>
      <c r="LIS87" s="206" t="s">
        <v>1036</v>
      </c>
      <c r="LIT87" s="206" t="s">
        <v>1594</v>
      </c>
      <c r="LIU87" s="206" t="s">
        <v>1595</v>
      </c>
      <c r="LIV87" s="206" t="s">
        <v>8</v>
      </c>
      <c r="LIW87" s="206" t="s">
        <v>1036</v>
      </c>
      <c r="LIX87" s="206" t="s">
        <v>1594</v>
      </c>
      <c r="LIY87" s="206" t="s">
        <v>1595</v>
      </c>
      <c r="LIZ87" s="206" t="s">
        <v>8</v>
      </c>
      <c r="LJA87" s="206" t="s">
        <v>1036</v>
      </c>
      <c r="LJB87" s="206" t="s">
        <v>1594</v>
      </c>
      <c r="LJC87" s="206" t="s">
        <v>1595</v>
      </c>
      <c r="LJD87" s="206" t="s">
        <v>8</v>
      </c>
      <c r="LJE87" s="206" t="s">
        <v>1036</v>
      </c>
      <c r="LJF87" s="206" t="s">
        <v>1594</v>
      </c>
      <c r="LJG87" s="206" t="s">
        <v>1595</v>
      </c>
      <c r="LJH87" s="206" t="s">
        <v>8</v>
      </c>
      <c r="LJI87" s="206" t="s">
        <v>1036</v>
      </c>
      <c r="LJJ87" s="206" t="s">
        <v>1594</v>
      </c>
      <c r="LJK87" s="206" t="s">
        <v>1595</v>
      </c>
      <c r="LJL87" s="206" t="s">
        <v>8</v>
      </c>
      <c r="LJM87" s="206" t="s">
        <v>1036</v>
      </c>
      <c r="LJN87" s="206" t="s">
        <v>1594</v>
      </c>
      <c r="LJO87" s="206" t="s">
        <v>1595</v>
      </c>
      <c r="LJP87" s="206" t="s">
        <v>8</v>
      </c>
      <c r="LJQ87" s="206" t="s">
        <v>1036</v>
      </c>
      <c r="LJR87" s="206" t="s">
        <v>1594</v>
      </c>
      <c r="LJS87" s="206" t="s">
        <v>1595</v>
      </c>
      <c r="LJT87" s="206" t="s">
        <v>8</v>
      </c>
      <c r="LJU87" s="206" t="s">
        <v>1036</v>
      </c>
      <c r="LJV87" s="206" t="s">
        <v>1594</v>
      </c>
      <c r="LJW87" s="206" t="s">
        <v>1595</v>
      </c>
      <c r="LJX87" s="206" t="s">
        <v>8</v>
      </c>
      <c r="LJY87" s="206" t="s">
        <v>1036</v>
      </c>
      <c r="LJZ87" s="206" t="s">
        <v>1594</v>
      </c>
      <c r="LKA87" s="206" t="s">
        <v>1595</v>
      </c>
      <c r="LKB87" s="206" t="s">
        <v>8</v>
      </c>
      <c r="LKC87" s="206" t="s">
        <v>1036</v>
      </c>
      <c r="LKD87" s="206" t="s">
        <v>1594</v>
      </c>
      <c r="LKE87" s="206" t="s">
        <v>1595</v>
      </c>
      <c r="LKF87" s="206" t="s">
        <v>8</v>
      </c>
      <c r="LKG87" s="206" t="s">
        <v>1036</v>
      </c>
      <c r="LKH87" s="206" t="s">
        <v>1594</v>
      </c>
      <c r="LKI87" s="206" t="s">
        <v>1595</v>
      </c>
      <c r="LKJ87" s="206" t="s">
        <v>8</v>
      </c>
      <c r="LKK87" s="206" t="s">
        <v>1036</v>
      </c>
      <c r="LKL87" s="206" t="s">
        <v>1594</v>
      </c>
      <c r="LKM87" s="206" t="s">
        <v>1595</v>
      </c>
      <c r="LKN87" s="206" t="s">
        <v>8</v>
      </c>
      <c r="LKO87" s="206" t="s">
        <v>1036</v>
      </c>
      <c r="LKP87" s="206" t="s">
        <v>1594</v>
      </c>
      <c r="LKQ87" s="206" t="s">
        <v>1595</v>
      </c>
      <c r="LKR87" s="206" t="s">
        <v>8</v>
      </c>
      <c r="LKS87" s="206" t="s">
        <v>1036</v>
      </c>
      <c r="LKT87" s="206" t="s">
        <v>1594</v>
      </c>
      <c r="LKU87" s="206" t="s">
        <v>1595</v>
      </c>
      <c r="LKV87" s="206" t="s">
        <v>8</v>
      </c>
      <c r="LKW87" s="206" t="s">
        <v>1036</v>
      </c>
      <c r="LKX87" s="206" t="s">
        <v>1594</v>
      </c>
      <c r="LKY87" s="206" t="s">
        <v>1595</v>
      </c>
      <c r="LKZ87" s="206" t="s">
        <v>8</v>
      </c>
      <c r="LLA87" s="206" t="s">
        <v>1036</v>
      </c>
      <c r="LLB87" s="206" t="s">
        <v>1594</v>
      </c>
      <c r="LLC87" s="206" t="s">
        <v>1595</v>
      </c>
      <c r="LLD87" s="206" t="s">
        <v>8</v>
      </c>
      <c r="LLE87" s="206" t="s">
        <v>1036</v>
      </c>
      <c r="LLF87" s="206" t="s">
        <v>1594</v>
      </c>
      <c r="LLG87" s="206" t="s">
        <v>1595</v>
      </c>
      <c r="LLH87" s="206" t="s">
        <v>8</v>
      </c>
      <c r="LLI87" s="206" t="s">
        <v>1036</v>
      </c>
      <c r="LLJ87" s="206" t="s">
        <v>1594</v>
      </c>
      <c r="LLK87" s="206" t="s">
        <v>1595</v>
      </c>
      <c r="LLL87" s="206" t="s">
        <v>8</v>
      </c>
      <c r="LLM87" s="206" t="s">
        <v>1036</v>
      </c>
      <c r="LLN87" s="206" t="s">
        <v>1594</v>
      </c>
      <c r="LLO87" s="206" t="s">
        <v>1595</v>
      </c>
      <c r="LLP87" s="206" t="s">
        <v>8</v>
      </c>
      <c r="LLQ87" s="206" t="s">
        <v>1036</v>
      </c>
      <c r="LLR87" s="206" t="s">
        <v>1594</v>
      </c>
      <c r="LLS87" s="206" t="s">
        <v>1595</v>
      </c>
      <c r="LLT87" s="206" t="s">
        <v>8</v>
      </c>
      <c r="LLU87" s="206" t="s">
        <v>1036</v>
      </c>
      <c r="LLV87" s="206" t="s">
        <v>1594</v>
      </c>
      <c r="LLW87" s="206" t="s">
        <v>1595</v>
      </c>
      <c r="LLX87" s="206" t="s">
        <v>8</v>
      </c>
      <c r="LLY87" s="206" t="s">
        <v>1036</v>
      </c>
      <c r="LLZ87" s="206" t="s">
        <v>1594</v>
      </c>
      <c r="LMA87" s="206" t="s">
        <v>1595</v>
      </c>
      <c r="LMB87" s="206" t="s">
        <v>8</v>
      </c>
      <c r="LMC87" s="206" t="s">
        <v>1036</v>
      </c>
      <c r="LMD87" s="206" t="s">
        <v>1594</v>
      </c>
      <c r="LME87" s="206" t="s">
        <v>1595</v>
      </c>
      <c r="LMF87" s="206" t="s">
        <v>8</v>
      </c>
      <c r="LMG87" s="206" t="s">
        <v>1036</v>
      </c>
      <c r="LMH87" s="206" t="s">
        <v>1594</v>
      </c>
      <c r="LMI87" s="206" t="s">
        <v>1595</v>
      </c>
      <c r="LMJ87" s="206" t="s">
        <v>8</v>
      </c>
      <c r="LMK87" s="206" t="s">
        <v>1036</v>
      </c>
      <c r="LML87" s="206" t="s">
        <v>1594</v>
      </c>
      <c r="LMM87" s="206" t="s">
        <v>1595</v>
      </c>
      <c r="LMN87" s="206" t="s">
        <v>8</v>
      </c>
      <c r="LMO87" s="206" t="s">
        <v>1036</v>
      </c>
      <c r="LMP87" s="206" t="s">
        <v>1594</v>
      </c>
      <c r="LMQ87" s="206" t="s">
        <v>1595</v>
      </c>
      <c r="LMR87" s="206" t="s">
        <v>8</v>
      </c>
      <c r="LMS87" s="206" t="s">
        <v>1036</v>
      </c>
      <c r="LMT87" s="206" t="s">
        <v>1594</v>
      </c>
      <c r="LMU87" s="206" t="s">
        <v>1595</v>
      </c>
      <c r="LMV87" s="206" t="s">
        <v>8</v>
      </c>
      <c r="LMW87" s="206" t="s">
        <v>1036</v>
      </c>
      <c r="LMX87" s="206" t="s">
        <v>1594</v>
      </c>
      <c r="LMY87" s="206" t="s">
        <v>1595</v>
      </c>
      <c r="LMZ87" s="206" t="s">
        <v>8</v>
      </c>
      <c r="LNA87" s="206" t="s">
        <v>1036</v>
      </c>
      <c r="LNB87" s="206" t="s">
        <v>1594</v>
      </c>
      <c r="LNC87" s="206" t="s">
        <v>1595</v>
      </c>
      <c r="LND87" s="206" t="s">
        <v>8</v>
      </c>
      <c r="LNE87" s="206" t="s">
        <v>1036</v>
      </c>
      <c r="LNF87" s="206" t="s">
        <v>1594</v>
      </c>
      <c r="LNG87" s="206" t="s">
        <v>1595</v>
      </c>
      <c r="LNH87" s="206" t="s">
        <v>8</v>
      </c>
      <c r="LNI87" s="206" t="s">
        <v>1036</v>
      </c>
      <c r="LNJ87" s="206" t="s">
        <v>1594</v>
      </c>
      <c r="LNK87" s="206" t="s">
        <v>1595</v>
      </c>
      <c r="LNL87" s="206" t="s">
        <v>8</v>
      </c>
      <c r="LNM87" s="206" t="s">
        <v>1036</v>
      </c>
      <c r="LNN87" s="206" t="s">
        <v>1594</v>
      </c>
      <c r="LNO87" s="206" t="s">
        <v>1595</v>
      </c>
      <c r="LNP87" s="206" t="s">
        <v>8</v>
      </c>
      <c r="LNQ87" s="206" t="s">
        <v>1036</v>
      </c>
      <c r="LNR87" s="206" t="s">
        <v>1594</v>
      </c>
      <c r="LNS87" s="206" t="s">
        <v>1595</v>
      </c>
      <c r="LNT87" s="206" t="s">
        <v>8</v>
      </c>
      <c r="LNU87" s="206" t="s">
        <v>1036</v>
      </c>
      <c r="LNV87" s="206" t="s">
        <v>1594</v>
      </c>
      <c r="LNW87" s="206" t="s">
        <v>1595</v>
      </c>
      <c r="LNX87" s="206" t="s">
        <v>8</v>
      </c>
      <c r="LNY87" s="206" t="s">
        <v>1036</v>
      </c>
      <c r="LNZ87" s="206" t="s">
        <v>1594</v>
      </c>
      <c r="LOA87" s="206" t="s">
        <v>1595</v>
      </c>
      <c r="LOB87" s="206" t="s">
        <v>8</v>
      </c>
      <c r="LOC87" s="206" t="s">
        <v>1036</v>
      </c>
      <c r="LOD87" s="206" t="s">
        <v>1594</v>
      </c>
      <c r="LOE87" s="206" t="s">
        <v>1595</v>
      </c>
      <c r="LOF87" s="206" t="s">
        <v>8</v>
      </c>
      <c r="LOG87" s="206" t="s">
        <v>1036</v>
      </c>
      <c r="LOH87" s="206" t="s">
        <v>1594</v>
      </c>
      <c r="LOI87" s="206" t="s">
        <v>1595</v>
      </c>
      <c r="LOJ87" s="206" t="s">
        <v>8</v>
      </c>
      <c r="LOK87" s="206" t="s">
        <v>1036</v>
      </c>
      <c r="LOL87" s="206" t="s">
        <v>1594</v>
      </c>
      <c r="LOM87" s="206" t="s">
        <v>1595</v>
      </c>
      <c r="LON87" s="206" t="s">
        <v>8</v>
      </c>
      <c r="LOO87" s="206" t="s">
        <v>1036</v>
      </c>
      <c r="LOP87" s="206" t="s">
        <v>1594</v>
      </c>
      <c r="LOQ87" s="206" t="s">
        <v>1595</v>
      </c>
      <c r="LOR87" s="206" t="s">
        <v>8</v>
      </c>
      <c r="LOS87" s="206" t="s">
        <v>1036</v>
      </c>
      <c r="LOT87" s="206" t="s">
        <v>1594</v>
      </c>
      <c r="LOU87" s="206" t="s">
        <v>1595</v>
      </c>
      <c r="LOV87" s="206" t="s">
        <v>8</v>
      </c>
      <c r="LOW87" s="206" t="s">
        <v>1036</v>
      </c>
      <c r="LOX87" s="206" t="s">
        <v>1594</v>
      </c>
      <c r="LOY87" s="206" t="s">
        <v>1595</v>
      </c>
      <c r="LOZ87" s="206" t="s">
        <v>8</v>
      </c>
      <c r="LPA87" s="206" t="s">
        <v>1036</v>
      </c>
      <c r="LPB87" s="206" t="s">
        <v>1594</v>
      </c>
      <c r="LPC87" s="206" t="s">
        <v>1595</v>
      </c>
      <c r="LPD87" s="206" t="s">
        <v>8</v>
      </c>
      <c r="LPE87" s="206" t="s">
        <v>1036</v>
      </c>
      <c r="LPF87" s="206" t="s">
        <v>1594</v>
      </c>
      <c r="LPG87" s="206" t="s">
        <v>1595</v>
      </c>
      <c r="LPH87" s="206" t="s">
        <v>8</v>
      </c>
      <c r="LPI87" s="206" t="s">
        <v>1036</v>
      </c>
      <c r="LPJ87" s="206" t="s">
        <v>1594</v>
      </c>
      <c r="LPK87" s="206" t="s">
        <v>1595</v>
      </c>
      <c r="LPL87" s="206" t="s">
        <v>8</v>
      </c>
      <c r="LPM87" s="206" t="s">
        <v>1036</v>
      </c>
      <c r="LPN87" s="206" t="s">
        <v>1594</v>
      </c>
      <c r="LPO87" s="206" t="s">
        <v>1595</v>
      </c>
      <c r="LPP87" s="206" t="s">
        <v>8</v>
      </c>
      <c r="LPQ87" s="206" t="s">
        <v>1036</v>
      </c>
      <c r="LPR87" s="206" t="s">
        <v>1594</v>
      </c>
      <c r="LPS87" s="206" t="s">
        <v>1595</v>
      </c>
      <c r="LPT87" s="206" t="s">
        <v>8</v>
      </c>
      <c r="LPU87" s="206" t="s">
        <v>1036</v>
      </c>
      <c r="LPV87" s="206" t="s">
        <v>1594</v>
      </c>
      <c r="LPW87" s="206" t="s">
        <v>1595</v>
      </c>
      <c r="LPX87" s="206" t="s">
        <v>8</v>
      </c>
      <c r="LPY87" s="206" t="s">
        <v>1036</v>
      </c>
      <c r="LPZ87" s="206" t="s">
        <v>1594</v>
      </c>
      <c r="LQA87" s="206" t="s">
        <v>1595</v>
      </c>
      <c r="LQB87" s="206" t="s">
        <v>8</v>
      </c>
      <c r="LQC87" s="206" t="s">
        <v>1036</v>
      </c>
      <c r="LQD87" s="206" t="s">
        <v>1594</v>
      </c>
      <c r="LQE87" s="206" t="s">
        <v>1595</v>
      </c>
      <c r="LQF87" s="206" t="s">
        <v>8</v>
      </c>
      <c r="LQG87" s="206" t="s">
        <v>1036</v>
      </c>
      <c r="LQH87" s="206" t="s">
        <v>1594</v>
      </c>
      <c r="LQI87" s="206" t="s">
        <v>1595</v>
      </c>
      <c r="LQJ87" s="206" t="s">
        <v>8</v>
      </c>
      <c r="LQK87" s="206" t="s">
        <v>1036</v>
      </c>
      <c r="LQL87" s="206" t="s">
        <v>1594</v>
      </c>
      <c r="LQM87" s="206" t="s">
        <v>1595</v>
      </c>
      <c r="LQN87" s="206" t="s">
        <v>8</v>
      </c>
      <c r="LQO87" s="206" t="s">
        <v>1036</v>
      </c>
      <c r="LQP87" s="206" t="s">
        <v>1594</v>
      </c>
      <c r="LQQ87" s="206" t="s">
        <v>1595</v>
      </c>
      <c r="LQR87" s="206" t="s">
        <v>8</v>
      </c>
      <c r="LQS87" s="206" t="s">
        <v>1036</v>
      </c>
      <c r="LQT87" s="206" t="s">
        <v>1594</v>
      </c>
      <c r="LQU87" s="206" t="s">
        <v>1595</v>
      </c>
      <c r="LQV87" s="206" t="s">
        <v>8</v>
      </c>
      <c r="LQW87" s="206" t="s">
        <v>1036</v>
      </c>
      <c r="LQX87" s="206" t="s">
        <v>1594</v>
      </c>
      <c r="LQY87" s="206" t="s">
        <v>1595</v>
      </c>
      <c r="LQZ87" s="206" t="s">
        <v>8</v>
      </c>
      <c r="LRA87" s="206" t="s">
        <v>1036</v>
      </c>
      <c r="LRB87" s="206" t="s">
        <v>1594</v>
      </c>
      <c r="LRC87" s="206" t="s">
        <v>1595</v>
      </c>
      <c r="LRD87" s="206" t="s">
        <v>8</v>
      </c>
      <c r="LRE87" s="206" t="s">
        <v>1036</v>
      </c>
      <c r="LRF87" s="206" t="s">
        <v>1594</v>
      </c>
      <c r="LRG87" s="206" t="s">
        <v>1595</v>
      </c>
      <c r="LRH87" s="206" t="s">
        <v>8</v>
      </c>
      <c r="LRI87" s="206" t="s">
        <v>1036</v>
      </c>
      <c r="LRJ87" s="206" t="s">
        <v>1594</v>
      </c>
      <c r="LRK87" s="206" t="s">
        <v>1595</v>
      </c>
      <c r="LRL87" s="206" t="s">
        <v>8</v>
      </c>
      <c r="LRM87" s="206" t="s">
        <v>1036</v>
      </c>
      <c r="LRN87" s="206" t="s">
        <v>1594</v>
      </c>
      <c r="LRO87" s="206" t="s">
        <v>1595</v>
      </c>
      <c r="LRP87" s="206" t="s">
        <v>8</v>
      </c>
      <c r="LRQ87" s="206" t="s">
        <v>1036</v>
      </c>
      <c r="LRR87" s="206" t="s">
        <v>1594</v>
      </c>
      <c r="LRS87" s="206" t="s">
        <v>1595</v>
      </c>
      <c r="LRT87" s="206" t="s">
        <v>8</v>
      </c>
      <c r="LRU87" s="206" t="s">
        <v>1036</v>
      </c>
      <c r="LRV87" s="206" t="s">
        <v>1594</v>
      </c>
      <c r="LRW87" s="206" t="s">
        <v>1595</v>
      </c>
      <c r="LRX87" s="206" t="s">
        <v>8</v>
      </c>
      <c r="LRY87" s="206" t="s">
        <v>1036</v>
      </c>
      <c r="LRZ87" s="206" t="s">
        <v>1594</v>
      </c>
      <c r="LSA87" s="206" t="s">
        <v>1595</v>
      </c>
      <c r="LSB87" s="206" t="s">
        <v>8</v>
      </c>
      <c r="LSC87" s="206" t="s">
        <v>1036</v>
      </c>
      <c r="LSD87" s="206" t="s">
        <v>1594</v>
      </c>
      <c r="LSE87" s="206" t="s">
        <v>1595</v>
      </c>
      <c r="LSF87" s="206" t="s">
        <v>8</v>
      </c>
      <c r="LSG87" s="206" t="s">
        <v>1036</v>
      </c>
      <c r="LSH87" s="206" t="s">
        <v>1594</v>
      </c>
      <c r="LSI87" s="206" t="s">
        <v>1595</v>
      </c>
      <c r="LSJ87" s="206" t="s">
        <v>8</v>
      </c>
      <c r="LSK87" s="206" t="s">
        <v>1036</v>
      </c>
      <c r="LSL87" s="206" t="s">
        <v>1594</v>
      </c>
      <c r="LSM87" s="206" t="s">
        <v>1595</v>
      </c>
      <c r="LSN87" s="206" t="s">
        <v>8</v>
      </c>
      <c r="LSO87" s="206" t="s">
        <v>1036</v>
      </c>
      <c r="LSP87" s="206" t="s">
        <v>1594</v>
      </c>
      <c r="LSQ87" s="206" t="s">
        <v>1595</v>
      </c>
      <c r="LSR87" s="206" t="s">
        <v>8</v>
      </c>
      <c r="LSS87" s="206" t="s">
        <v>1036</v>
      </c>
      <c r="LST87" s="206" t="s">
        <v>1594</v>
      </c>
      <c r="LSU87" s="206" t="s">
        <v>1595</v>
      </c>
      <c r="LSV87" s="206" t="s">
        <v>8</v>
      </c>
      <c r="LSW87" s="206" t="s">
        <v>1036</v>
      </c>
      <c r="LSX87" s="206" t="s">
        <v>1594</v>
      </c>
      <c r="LSY87" s="206" t="s">
        <v>1595</v>
      </c>
      <c r="LSZ87" s="206" t="s">
        <v>8</v>
      </c>
      <c r="LTA87" s="206" t="s">
        <v>1036</v>
      </c>
      <c r="LTB87" s="206" t="s">
        <v>1594</v>
      </c>
      <c r="LTC87" s="206" t="s">
        <v>1595</v>
      </c>
      <c r="LTD87" s="206" t="s">
        <v>8</v>
      </c>
      <c r="LTE87" s="206" t="s">
        <v>1036</v>
      </c>
      <c r="LTF87" s="206" t="s">
        <v>1594</v>
      </c>
      <c r="LTG87" s="206" t="s">
        <v>1595</v>
      </c>
      <c r="LTH87" s="206" t="s">
        <v>8</v>
      </c>
      <c r="LTI87" s="206" t="s">
        <v>1036</v>
      </c>
      <c r="LTJ87" s="206" t="s">
        <v>1594</v>
      </c>
      <c r="LTK87" s="206" t="s">
        <v>1595</v>
      </c>
      <c r="LTL87" s="206" t="s">
        <v>8</v>
      </c>
      <c r="LTM87" s="206" t="s">
        <v>1036</v>
      </c>
      <c r="LTN87" s="206" t="s">
        <v>1594</v>
      </c>
      <c r="LTO87" s="206" t="s">
        <v>1595</v>
      </c>
      <c r="LTP87" s="206" t="s">
        <v>8</v>
      </c>
      <c r="LTQ87" s="206" t="s">
        <v>1036</v>
      </c>
      <c r="LTR87" s="206" t="s">
        <v>1594</v>
      </c>
      <c r="LTS87" s="206" t="s">
        <v>1595</v>
      </c>
      <c r="LTT87" s="206" t="s">
        <v>8</v>
      </c>
      <c r="LTU87" s="206" t="s">
        <v>1036</v>
      </c>
      <c r="LTV87" s="206" t="s">
        <v>1594</v>
      </c>
      <c r="LTW87" s="206" t="s">
        <v>1595</v>
      </c>
      <c r="LTX87" s="206" t="s">
        <v>8</v>
      </c>
      <c r="LTY87" s="206" t="s">
        <v>1036</v>
      </c>
      <c r="LTZ87" s="206" t="s">
        <v>1594</v>
      </c>
      <c r="LUA87" s="206" t="s">
        <v>1595</v>
      </c>
      <c r="LUB87" s="206" t="s">
        <v>8</v>
      </c>
      <c r="LUC87" s="206" t="s">
        <v>1036</v>
      </c>
      <c r="LUD87" s="206" t="s">
        <v>1594</v>
      </c>
      <c r="LUE87" s="206" t="s">
        <v>1595</v>
      </c>
      <c r="LUF87" s="206" t="s">
        <v>8</v>
      </c>
      <c r="LUG87" s="206" t="s">
        <v>1036</v>
      </c>
      <c r="LUH87" s="206" t="s">
        <v>1594</v>
      </c>
      <c r="LUI87" s="206" t="s">
        <v>1595</v>
      </c>
      <c r="LUJ87" s="206" t="s">
        <v>8</v>
      </c>
      <c r="LUK87" s="206" t="s">
        <v>1036</v>
      </c>
      <c r="LUL87" s="206" t="s">
        <v>1594</v>
      </c>
      <c r="LUM87" s="206" t="s">
        <v>1595</v>
      </c>
      <c r="LUN87" s="206" t="s">
        <v>8</v>
      </c>
      <c r="LUO87" s="206" t="s">
        <v>1036</v>
      </c>
      <c r="LUP87" s="206" t="s">
        <v>1594</v>
      </c>
      <c r="LUQ87" s="206" t="s">
        <v>1595</v>
      </c>
      <c r="LUR87" s="206" t="s">
        <v>8</v>
      </c>
      <c r="LUS87" s="206" t="s">
        <v>1036</v>
      </c>
      <c r="LUT87" s="206" t="s">
        <v>1594</v>
      </c>
      <c r="LUU87" s="206" t="s">
        <v>1595</v>
      </c>
      <c r="LUV87" s="206" t="s">
        <v>8</v>
      </c>
      <c r="LUW87" s="206" t="s">
        <v>1036</v>
      </c>
      <c r="LUX87" s="206" t="s">
        <v>1594</v>
      </c>
      <c r="LUY87" s="206" t="s">
        <v>1595</v>
      </c>
      <c r="LUZ87" s="206" t="s">
        <v>8</v>
      </c>
      <c r="LVA87" s="206" t="s">
        <v>1036</v>
      </c>
      <c r="LVB87" s="206" t="s">
        <v>1594</v>
      </c>
      <c r="LVC87" s="206" t="s">
        <v>1595</v>
      </c>
      <c r="LVD87" s="206" t="s">
        <v>8</v>
      </c>
      <c r="LVE87" s="206" t="s">
        <v>1036</v>
      </c>
      <c r="LVF87" s="206" t="s">
        <v>1594</v>
      </c>
      <c r="LVG87" s="206" t="s">
        <v>1595</v>
      </c>
      <c r="LVH87" s="206" t="s">
        <v>8</v>
      </c>
      <c r="LVI87" s="206" t="s">
        <v>1036</v>
      </c>
      <c r="LVJ87" s="206" t="s">
        <v>1594</v>
      </c>
      <c r="LVK87" s="206" t="s">
        <v>1595</v>
      </c>
      <c r="LVL87" s="206" t="s">
        <v>8</v>
      </c>
      <c r="LVM87" s="206" t="s">
        <v>1036</v>
      </c>
      <c r="LVN87" s="206" t="s">
        <v>1594</v>
      </c>
      <c r="LVO87" s="206" t="s">
        <v>1595</v>
      </c>
      <c r="LVP87" s="206" t="s">
        <v>8</v>
      </c>
      <c r="LVQ87" s="206" t="s">
        <v>1036</v>
      </c>
      <c r="LVR87" s="206" t="s">
        <v>1594</v>
      </c>
      <c r="LVS87" s="206" t="s">
        <v>1595</v>
      </c>
      <c r="LVT87" s="206" t="s">
        <v>8</v>
      </c>
      <c r="LVU87" s="206" t="s">
        <v>1036</v>
      </c>
      <c r="LVV87" s="206" t="s">
        <v>1594</v>
      </c>
      <c r="LVW87" s="206" t="s">
        <v>1595</v>
      </c>
      <c r="LVX87" s="206" t="s">
        <v>8</v>
      </c>
      <c r="LVY87" s="206" t="s">
        <v>1036</v>
      </c>
      <c r="LVZ87" s="206" t="s">
        <v>1594</v>
      </c>
      <c r="LWA87" s="206" t="s">
        <v>1595</v>
      </c>
      <c r="LWB87" s="206" t="s">
        <v>8</v>
      </c>
      <c r="LWC87" s="206" t="s">
        <v>1036</v>
      </c>
      <c r="LWD87" s="206" t="s">
        <v>1594</v>
      </c>
      <c r="LWE87" s="206" t="s">
        <v>1595</v>
      </c>
      <c r="LWF87" s="206" t="s">
        <v>8</v>
      </c>
      <c r="LWG87" s="206" t="s">
        <v>1036</v>
      </c>
      <c r="LWH87" s="206" t="s">
        <v>1594</v>
      </c>
      <c r="LWI87" s="206" t="s">
        <v>1595</v>
      </c>
      <c r="LWJ87" s="206" t="s">
        <v>8</v>
      </c>
      <c r="LWK87" s="206" t="s">
        <v>1036</v>
      </c>
      <c r="LWL87" s="206" t="s">
        <v>1594</v>
      </c>
      <c r="LWM87" s="206" t="s">
        <v>1595</v>
      </c>
      <c r="LWN87" s="206" t="s">
        <v>8</v>
      </c>
      <c r="LWO87" s="206" t="s">
        <v>1036</v>
      </c>
      <c r="LWP87" s="206" t="s">
        <v>1594</v>
      </c>
      <c r="LWQ87" s="206" t="s">
        <v>1595</v>
      </c>
      <c r="LWR87" s="206" t="s">
        <v>8</v>
      </c>
      <c r="LWS87" s="206" t="s">
        <v>1036</v>
      </c>
      <c r="LWT87" s="206" t="s">
        <v>1594</v>
      </c>
      <c r="LWU87" s="206" t="s">
        <v>1595</v>
      </c>
      <c r="LWV87" s="206" t="s">
        <v>8</v>
      </c>
      <c r="LWW87" s="206" t="s">
        <v>1036</v>
      </c>
      <c r="LWX87" s="206" t="s">
        <v>1594</v>
      </c>
      <c r="LWY87" s="206" t="s">
        <v>1595</v>
      </c>
      <c r="LWZ87" s="206" t="s">
        <v>8</v>
      </c>
      <c r="LXA87" s="206" t="s">
        <v>1036</v>
      </c>
      <c r="LXB87" s="206" t="s">
        <v>1594</v>
      </c>
      <c r="LXC87" s="206" t="s">
        <v>1595</v>
      </c>
      <c r="LXD87" s="206" t="s">
        <v>8</v>
      </c>
      <c r="LXE87" s="206" t="s">
        <v>1036</v>
      </c>
      <c r="LXF87" s="206" t="s">
        <v>1594</v>
      </c>
      <c r="LXG87" s="206" t="s">
        <v>1595</v>
      </c>
      <c r="LXH87" s="206" t="s">
        <v>8</v>
      </c>
      <c r="LXI87" s="206" t="s">
        <v>1036</v>
      </c>
      <c r="LXJ87" s="206" t="s">
        <v>1594</v>
      </c>
      <c r="LXK87" s="206" t="s">
        <v>1595</v>
      </c>
      <c r="LXL87" s="206" t="s">
        <v>8</v>
      </c>
      <c r="LXM87" s="206" t="s">
        <v>1036</v>
      </c>
      <c r="LXN87" s="206" t="s">
        <v>1594</v>
      </c>
      <c r="LXO87" s="206" t="s">
        <v>1595</v>
      </c>
      <c r="LXP87" s="206" t="s">
        <v>8</v>
      </c>
      <c r="LXQ87" s="206" t="s">
        <v>1036</v>
      </c>
      <c r="LXR87" s="206" t="s">
        <v>1594</v>
      </c>
      <c r="LXS87" s="206" t="s">
        <v>1595</v>
      </c>
      <c r="LXT87" s="206" t="s">
        <v>8</v>
      </c>
      <c r="LXU87" s="206" t="s">
        <v>1036</v>
      </c>
      <c r="LXV87" s="206" t="s">
        <v>1594</v>
      </c>
      <c r="LXW87" s="206" t="s">
        <v>1595</v>
      </c>
      <c r="LXX87" s="206" t="s">
        <v>8</v>
      </c>
      <c r="LXY87" s="206" t="s">
        <v>1036</v>
      </c>
      <c r="LXZ87" s="206" t="s">
        <v>1594</v>
      </c>
      <c r="LYA87" s="206" t="s">
        <v>1595</v>
      </c>
      <c r="LYB87" s="206" t="s">
        <v>8</v>
      </c>
      <c r="LYC87" s="206" t="s">
        <v>1036</v>
      </c>
      <c r="LYD87" s="206" t="s">
        <v>1594</v>
      </c>
      <c r="LYE87" s="206" t="s">
        <v>1595</v>
      </c>
      <c r="LYF87" s="206" t="s">
        <v>8</v>
      </c>
      <c r="LYG87" s="206" t="s">
        <v>1036</v>
      </c>
      <c r="LYH87" s="206" t="s">
        <v>1594</v>
      </c>
      <c r="LYI87" s="206" t="s">
        <v>1595</v>
      </c>
      <c r="LYJ87" s="206" t="s">
        <v>8</v>
      </c>
      <c r="LYK87" s="206" t="s">
        <v>1036</v>
      </c>
      <c r="LYL87" s="206" t="s">
        <v>1594</v>
      </c>
      <c r="LYM87" s="206" t="s">
        <v>1595</v>
      </c>
      <c r="LYN87" s="206" t="s">
        <v>8</v>
      </c>
      <c r="LYO87" s="206" t="s">
        <v>1036</v>
      </c>
      <c r="LYP87" s="206" t="s">
        <v>1594</v>
      </c>
      <c r="LYQ87" s="206" t="s">
        <v>1595</v>
      </c>
      <c r="LYR87" s="206" t="s">
        <v>8</v>
      </c>
      <c r="LYS87" s="206" t="s">
        <v>1036</v>
      </c>
      <c r="LYT87" s="206" t="s">
        <v>1594</v>
      </c>
      <c r="LYU87" s="206" t="s">
        <v>1595</v>
      </c>
      <c r="LYV87" s="206" t="s">
        <v>8</v>
      </c>
      <c r="LYW87" s="206" t="s">
        <v>1036</v>
      </c>
      <c r="LYX87" s="206" t="s">
        <v>1594</v>
      </c>
      <c r="LYY87" s="206" t="s">
        <v>1595</v>
      </c>
      <c r="LYZ87" s="206" t="s">
        <v>8</v>
      </c>
      <c r="LZA87" s="206" t="s">
        <v>1036</v>
      </c>
      <c r="LZB87" s="206" t="s">
        <v>1594</v>
      </c>
      <c r="LZC87" s="206" t="s">
        <v>1595</v>
      </c>
      <c r="LZD87" s="206" t="s">
        <v>8</v>
      </c>
      <c r="LZE87" s="206" t="s">
        <v>1036</v>
      </c>
      <c r="LZF87" s="206" t="s">
        <v>1594</v>
      </c>
      <c r="LZG87" s="206" t="s">
        <v>1595</v>
      </c>
      <c r="LZH87" s="206" t="s">
        <v>8</v>
      </c>
      <c r="LZI87" s="206" t="s">
        <v>1036</v>
      </c>
      <c r="LZJ87" s="206" t="s">
        <v>1594</v>
      </c>
      <c r="LZK87" s="206" t="s">
        <v>1595</v>
      </c>
      <c r="LZL87" s="206" t="s">
        <v>8</v>
      </c>
      <c r="LZM87" s="206" t="s">
        <v>1036</v>
      </c>
      <c r="LZN87" s="206" t="s">
        <v>1594</v>
      </c>
      <c r="LZO87" s="206" t="s">
        <v>1595</v>
      </c>
      <c r="LZP87" s="206" t="s">
        <v>8</v>
      </c>
      <c r="LZQ87" s="206" t="s">
        <v>1036</v>
      </c>
      <c r="LZR87" s="206" t="s">
        <v>1594</v>
      </c>
      <c r="LZS87" s="206" t="s">
        <v>1595</v>
      </c>
      <c r="LZT87" s="206" t="s">
        <v>8</v>
      </c>
      <c r="LZU87" s="206" t="s">
        <v>1036</v>
      </c>
      <c r="LZV87" s="206" t="s">
        <v>1594</v>
      </c>
      <c r="LZW87" s="206" t="s">
        <v>1595</v>
      </c>
      <c r="LZX87" s="206" t="s">
        <v>8</v>
      </c>
      <c r="LZY87" s="206" t="s">
        <v>1036</v>
      </c>
      <c r="LZZ87" s="206" t="s">
        <v>1594</v>
      </c>
      <c r="MAA87" s="206" t="s">
        <v>1595</v>
      </c>
      <c r="MAB87" s="206" t="s">
        <v>8</v>
      </c>
      <c r="MAC87" s="206" t="s">
        <v>1036</v>
      </c>
      <c r="MAD87" s="206" t="s">
        <v>1594</v>
      </c>
      <c r="MAE87" s="206" t="s">
        <v>1595</v>
      </c>
      <c r="MAF87" s="206" t="s">
        <v>8</v>
      </c>
      <c r="MAG87" s="206" t="s">
        <v>1036</v>
      </c>
      <c r="MAH87" s="206" t="s">
        <v>1594</v>
      </c>
      <c r="MAI87" s="206" t="s">
        <v>1595</v>
      </c>
      <c r="MAJ87" s="206" t="s">
        <v>8</v>
      </c>
      <c r="MAK87" s="206" t="s">
        <v>1036</v>
      </c>
      <c r="MAL87" s="206" t="s">
        <v>1594</v>
      </c>
      <c r="MAM87" s="206" t="s">
        <v>1595</v>
      </c>
      <c r="MAN87" s="206" t="s">
        <v>8</v>
      </c>
      <c r="MAO87" s="206" t="s">
        <v>1036</v>
      </c>
      <c r="MAP87" s="206" t="s">
        <v>1594</v>
      </c>
      <c r="MAQ87" s="206" t="s">
        <v>1595</v>
      </c>
      <c r="MAR87" s="206" t="s">
        <v>8</v>
      </c>
      <c r="MAS87" s="206" t="s">
        <v>1036</v>
      </c>
      <c r="MAT87" s="206" t="s">
        <v>1594</v>
      </c>
      <c r="MAU87" s="206" t="s">
        <v>1595</v>
      </c>
      <c r="MAV87" s="206" t="s">
        <v>8</v>
      </c>
      <c r="MAW87" s="206" t="s">
        <v>1036</v>
      </c>
      <c r="MAX87" s="206" t="s">
        <v>1594</v>
      </c>
      <c r="MAY87" s="206" t="s">
        <v>1595</v>
      </c>
      <c r="MAZ87" s="206" t="s">
        <v>8</v>
      </c>
      <c r="MBA87" s="206" t="s">
        <v>1036</v>
      </c>
      <c r="MBB87" s="206" t="s">
        <v>1594</v>
      </c>
      <c r="MBC87" s="206" t="s">
        <v>1595</v>
      </c>
      <c r="MBD87" s="206" t="s">
        <v>8</v>
      </c>
      <c r="MBE87" s="206" t="s">
        <v>1036</v>
      </c>
      <c r="MBF87" s="206" t="s">
        <v>1594</v>
      </c>
      <c r="MBG87" s="206" t="s">
        <v>1595</v>
      </c>
      <c r="MBH87" s="206" t="s">
        <v>8</v>
      </c>
      <c r="MBI87" s="206" t="s">
        <v>1036</v>
      </c>
      <c r="MBJ87" s="206" t="s">
        <v>1594</v>
      </c>
      <c r="MBK87" s="206" t="s">
        <v>1595</v>
      </c>
      <c r="MBL87" s="206" t="s">
        <v>8</v>
      </c>
      <c r="MBM87" s="206" t="s">
        <v>1036</v>
      </c>
      <c r="MBN87" s="206" t="s">
        <v>1594</v>
      </c>
      <c r="MBO87" s="206" t="s">
        <v>1595</v>
      </c>
      <c r="MBP87" s="206" t="s">
        <v>8</v>
      </c>
      <c r="MBQ87" s="206" t="s">
        <v>1036</v>
      </c>
      <c r="MBR87" s="206" t="s">
        <v>1594</v>
      </c>
      <c r="MBS87" s="206" t="s">
        <v>1595</v>
      </c>
      <c r="MBT87" s="206" t="s">
        <v>8</v>
      </c>
      <c r="MBU87" s="206" t="s">
        <v>1036</v>
      </c>
      <c r="MBV87" s="206" t="s">
        <v>1594</v>
      </c>
      <c r="MBW87" s="206" t="s">
        <v>1595</v>
      </c>
      <c r="MBX87" s="206" t="s">
        <v>8</v>
      </c>
      <c r="MBY87" s="206" t="s">
        <v>1036</v>
      </c>
      <c r="MBZ87" s="206" t="s">
        <v>1594</v>
      </c>
      <c r="MCA87" s="206" t="s">
        <v>1595</v>
      </c>
      <c r="MCB87" s="206" t="s">
        <v>8</v>
      </c>
      <c r="MCC87" s="206" t="s">
        <v>1036</v>
      </c>
      <c r="MCD87" s="206" t="s">
        <v>1594</v>
      </c>
      <c r="MCE87" s="206" t="s">
        <v>1595</v>
      </c>
      <c r="MCF87" s="206" t="s">
        <v>8</v>
      </c>
      <c r="MCG87" s="206" t="s">
        <v>1036</v>
      </c>
      <c r="MCH87" s="206" t="s">
        <v>1594</v>
      </c>
      <c r="MCI87" s="206" t="s">
        <v>1595</v>
      </c>
      <c r="MCJ87" s="206" t="s">
        <v>8</v>
      </c>
      <c r="MCK87" s="206" t="s">
        <v>1036</v>
      </c>
      <c r="MCL87" s="206" t="s">
        <v>1594</v>
      </c>
      <c r="MCM87" s="206" t="s">
        <v>1595</v>
      </c>
      <c r="MCN87" s="206" t="s">
        <v>8</v>
      </c>
      <c r="MCO87" s="206" t="s">
        <v>1036</v>
      </c>
      <c r="MCP87" s="206" t="s">
        <v>1594</v>
      </c>
      <c r="MCQ87" s="206" t="s">
        <v>1595</v>
      </c>
      <c r="MCR87" s="206" t="s">
        <v>8</v>
      </c>
      <c r="MCS87" s="206" t="s">
        <v>1036</v>
      </c>
      <c r="MCT87" s="206" t="s">
        <v>1594</v>
      </c>
      <c r="MCU87" s="206" t="s">
        <v>1595</v>
      </c>
      <c r="MCV87" s="206" t="s">
        <v>8</v>
      </c>
      <c r="MCW87" s="206" t="s">
        <v>1036</v>
      </c>
      <c r="MCX87" s="206" t="s">
        <v>1594</v>
      </c>
      <c r="MCY87" s="206" t="s">
        <v>1595</v>
      </c>
      <c r="MCZ87" s="206" t="s">
        <v>8</v>
      </c>
      <c r="MDA87" s="206" t="s">
        <v>1036</v>
      </c>
      <c r="MDB87" s="206" t="s">
        <v>1594</v>
      </c>
      <c r="MDC87" s="206" t="s">
        <v>1595</v>
      </c>
      <c r="MDD87" s="206" t="s">
        <v>8</v>
      </c>
      <c r="MDE87" s="206" t="s">
        <v>1036</v>
      </c>
      <c r="MDF87" s="206" t="s">
        <v>1594</v>
      </c>
      <c r="MDG87" s="206" t="s">
        <v>1595</v>
      </c>
      <c r="MDH87" s="206" t="s">
        <v>8</v>
      </c>
      <c r="MDI87" s="206" t="s">
        <v>1036</v>
      </c>
      <c r="MDJ87" s="206" t="s">
        <v>1594</v>
      </c>
      <c r="MDK87" s="206" t="s">
        <v>1595</v>
      </c>
      <c r="MDL87" s="206" t="s">
        <v>8</v>
      </c>
      <c r="MDM87" s="206" t="s">
        <v>1036</v>
      </c>
      <c r="MDN87" s="206" t="s">
        <v>1594</v>
      </c>
      <c r="MDO87" s="206" t="s">
        <v>1595</v>
      </c>
      <c r="MDP87" s="206" t="s">
        <v>8</v>
      </c>
      <c r="MDQ87" s="206" t="s">
        <v>1036</v>
      </c>
      <c r="MDR87" s="206" t="s">
        <v>1594</v>
      </c>
      <c r="MDS87" s="206" t="s">
        <v>1595</v>
      </c>
      <c r="MDT87" s="206" t="s">
        <v>8</v>
      </c>
      <c r="MDU87" s="206" t="s">
        <v>1036</v>
      </c>
      <c r="MDV87" s="206" t="s">
        <v>1594</v>
      </c>
      <c r="MDW87" s="206" t="s">
        <v>1595</v>
      </c>
      <c r="MDX87" s="206" t="s">
        <v>8</v>
      </c>
      <c r="MDY87" s="206" t="s">
        <v>1036</v>
      </c>
      <c r="MDZ87" s="206" t="s">
        <v>1594</v>
      </c>
      <c r="MEA87" s="206" t="s">
        <v>1595</v>
      </c>
      <c r="MEB87" s="206" t="s">
        <v>8</v>
      </c>
      <c r="MEC87" s="206" t="s">
        <v>1036</v>
      </c>
      <c r="MED87" s="206" t="s">
        <v>1594</v>
      </c>
      <c r="MEE87" s="206" t="s">
        <v>1595</v>
      </c>
      <c r="MEF87" s="206" t="s">
        <v>8</v>
      </c>
      <c r="MEG87" s="206" t="s">
        <v>1036</v>
      </c>
      <c r="MEH87" s="206" t="s">
        <v>1594</v>
      </c>
      <c r="MEI87" s="206" t="s">
        <v>1595</v>
      </c>
      <c r="MEJ87" s="206" t="s">
        <v>8</v>
      </c>
      <c r="MEK87" s="206" t="s">
        <v>1036</v>
      </c>
      <c r="MEL87" s="206" t="s">
        <v>1594</v>
      </c>
      <c r="MEM87" s="206" t="s">
        <v>1595</v>
      </c>
      <c r="MEN87" s="206" t="s">
        <v>8</v>
      </c>
      <c r="MEO87" s="206" t="s">
        <v>1036</v>
      </c>
      <c r="MEP87" s="206" t="s">
        <v>1594</v>
      </c>
      <c r="MEQ87" s="206" t="s">
        <v>1595</v>
      </c>
      <c r="MER87" s="206" t="s">
        <v>8</v>
      </c>
      <c r="MES87" s="206" t="s">
        <v>1036</v>
      </c>
      <c r="MET87" s="206" t="s">
        <v>1594</v>
      </c>
      <c r="MEU87" s="206" t="s">
        <v>1595</v>
      </c>
      <c r="MEV87" s="206" t="s">
        <v>8</v>
      </c>
      <c r="MEW87" s="206" t="s">
        <v>1036</v>
      </c>
      <c r="MEX87" s="206" t="s">
        <v>1594</v>
      </c>
      <c r="MEY87" s="206" t="s">
        <v>1595</v>
      </c>
      <c r="MEZ87" s="206" t="s">
        <v>8</v>
      </c>
      <c r="MFA87" s="206" t="s">
        <v>1036</v>
      </c>
      <c r="MFB87" s="206" t="s">
        <v>1594</v>
      </c>
      <c r="MFC87" s="206" t="s">
        <v>1595</v>
      </c>
      <c r="MFD87" s="206" t="s">
        <v>8</v>
      </c>
      <c r="MFE87" s="206" t="s">
        <v>1036</v>
      </c>
      <c r="MFF87" s="206" t="s">
        <v>1594</v>
      </c>
      <c r="MFG87" s="206" t="s">
        <v>1595</v>
      </c>
      <c r="MFH87" s="206" t="s">
        <v>8</v>
      </c>
      <c r="MFI87" s="206" t="s">
        <v>1036</v>
      </c>
      <c r="MFJ87" s="206" t="s">
        <v>1594</v>
      </c>
      <c r="MFK87" s="206" t="s">
        <v>1595</v>
      </c>
      <c r="MFL87" s="206" t="s">
        <v>8</v>
      </c>
      <c r="MFM87" s="206" t="s">
        <v>1036</v>
      </c>
      <c r="MFN87" s="206" t="s">
        <v>1594</v>
      </c>
      <c r="MFO87" s="206" t="s">
        <v>1595</v>
      </c>
      <c r="MFP87" s="206" t="s">
        <v>8</v>
      </c>
      <c r="MFQ87" s="206" t="s">
        <v>1036</v>
      </c>
      <c r="MFR87" s="206" t="s">
        <v>1594</v>
      </c>
      <c r="MFS87" s="206" t="s">
        <v>1595</v>
      </c>
      <c r="MFT87" s="206" t="s">
        <v>8</v>
      </c>
      <c r="MFU87" s="206" t="s">
        <v>1036</v>
      </c>
      <c r="MFV87" s="206" t="s">
        <v>1594</v>
      </c>
      <c r="MFW87" s="206" t="s">
        <v>1595</v>
      </c>
      <c r="MFX87" s="206" t="s">
        <v>8</v>
      </c>
      <c r="MFY87" s="206" t="s">
        <v>1036</v>
      </c>
      <c r="MFZ87" s="206" t="s">
        <v>1594</v>
      </c>
      <c r="MGA87" s="206" t="s">
        <v>1595</v>
      </c>
      <c r="MGB87" s="206" t="s">
        <v>8</v>
      </c>
      <c r="MGC87" s="206" t="s">
        <v>1036</v>
      </c>
      <c r="MGD87" s="206" t="s">
        <v>1594</v>
      </c>
      <c r="MGE87" s="206" t="s">
        <v>1595</v>
      </c>
      <c r="MGF87" s="206" t="s">
        <v>8</v>
      </c>
      <c r="MGG87" s="206" t="s">
        <v>1036</v>
      </c>
      <c r="MGH87" s="206" t="s">
        <v>1594</v>
      </c>
      <c r="MGI87" s="206" t="s">
        <v>1595</v>
      </c>
      <c r="MGJ87" s="206" t="s">
        <v>8</v>
      </c>
      <c r="MGK87" s="206" t="s">
        <v>1036</v>
      </c>
      <c r="MGL87" s="206" t="s">
        <v>1594</v>
      </c>
      <c r="MGM87" s="206" t="s">
        <v>1595</v>
      </c>
      <c r="MGN87" s="206" t="s">
        <v>8</v>
      </c>
      <c r="MGO87" s="206" t="s">
        <v>1036</v>
      </c>
      <c r="MGP87" s="206" t="s">
        <v>1594</v>
      </c>
      <c r="MGQ87" s="206" t="s">
        <v>1595</v>
      </c>
      <c r="MGR87" s="206" t="s">
        <v>8</v>
      </c>
      <c r="MGS87" s="206" t="s">
        <v>1036</v>
      </c>
      <c r="MGT87" s="206" t="s">
        <v>1594</v>
      </c>
      <c r="MGU87" s="206" t="s">
        <v>1595</v>
      </c>
      <c r="MGV87" s="206" t="s">
        <v>8</v>
      </c>
      <c r="MGW87" s="206" t="s">
        <v>1036</v>
      </c>
      <c r="MGX87" s="206" t="s">
        <v>1594</v>
      </c>
      <c r="MGY87" s="206" t="s">
        <v>1595</v>
      </c>
      <c r="MGZ87" s="206" t="s">
        <v>8</v>
      </c>
      <c r="MHA87" s="206" t="s">
        <v>1036</v>
      </c>
      <c r="MHB87" s="206" t="s">
        <v>1594</v>
      </c>
      <c r="MHC87" s="206" t="s">
        <v>1595</v>
      </c>
      <c r="MHD87" s="206" t="s">
        <v>8</v>
      </c>
      <c r="MHE87" s="206" t="s">
        <v>1036</v>
      </c>
      <c r="MHF87" s="206" t="s">
        <v>1594</v>
      </c>
      <c r="MHG87" s="206" t="s">
        <v>1595</v>
      </c>
      <c r="MHH87" s="206" t="s">
        <v>8</v>
      </c>
      <c r="MHI87" s="206" t="s">
        <v>1036</v>
      </c>
      <c r="MHJ87" s="206" t="s">
        <v>1594</v>
      </c>
      <c r="MHK87" s="206" t="s">
        <v>1595</v>
      </c>
      <c r="MHL87" s="206" t="s">
        <v>8</v>
      </c>
      <c r="MHM87" s="206" t="s">
        <v>1036</v>
      </c>
      <c r="MHN87" s="206" t="s">
        <v>1594</v>
      </c>
      <c r="MHO87" s="206" t="s">
        <v>1595</v>
      </c>
      <c r="MHP87" s="206" t="s">
        <v>8</v>
      </c>
      <c r="MHQ87" s="206" t="s">
        <v>1036</v>
      </c>
      <c r="MHR87" s="206" t="s">
        <v>1594</v>
      </c>
      <c r="MHS87" s="206" t="s">
        <v>1595</v>
      </c>
      <c r="MHT87" s="206" t="s">
        <v>8</v>
      </c>
      <c r="MHU87" s="206" t="s">
        <v>1036</v>
      </c>
      <c r="MHV87" s="206" t="s">
        <v>1594</v>
      </c>
      <c r="MHW87" s="206" t="s">
        <v>1595</v>
      </c>
      <c r="MHX87" s="206" t="s">
        <v>8</v>
      </c>
      <c r="MHY87" s="206" t="s">
        <v>1036</v>
      </c>
      <c r="MHZ87" s="206" t="s">
        <v>1594</v>
      </c>
      <c r="MIA87" s="206" t="s">
        <v>1595</v>
      </c>
      <c r="MIB87" s="206" t="s">
        <v>8</v>
      </c>
      <c r="MIC87" s="206" t="s">
        <v>1036</v>
      </c>
      <c r="MID87" s="206" t="s">
        <v>1594</v>
      </c>
      <c r="MIE87" s="206" t="s">
        <v>1595</v>
      </c>
      <c r="MIF87" s="206" t="s">
        <v>8</v>
      </c>
      <c r="MIG87" s="206" t="s">
        <v>1036</v>
      </c>
      <c r="MIH87" s="206" t="s">
        <v>1594</v>
      </c>
      <c r="MII87" s="206" t="s">
        <v>1595</v>
      </c>
      <c r="MIJ87" s="206" t="s">
        <v>8</v>
      </c>
      <c r="MIK87" s="206" t="s">
        <v>1036</v>
      </c>
      <c r="MIL87" s="206" t="s">
        <v>1594</v>
      </c>
      <c r="MIM87" s="206" t="s">
        <v>1595</v>
      </c>
      <c r="MIN87" s="206" t="s">
        <v>8</v>
      </c>
      <c r="MIO87" s="206" t="s">
        <v>1036</v>
      </c>
      <c r="MIP87" s="206" t="s">
        <v>1594</v>
      </c>
      <c r="MIQ87" s="206" t="s">
        <v>1595</v>
      </c>
      <c r="MIR87" s="206" t="s">
        <v>8</v>
      </c>
      <c r="MIS87" s="206" t="s">
        <v>1036</v>
      </c>
      <c r="MIT87" s="206" t="s">
        <v>1594</v>
      </c>
      <c r="MIU87" s="206" t="s">
        <v>1595</v>
      </c>
      <c r="MIV87" s="206" t="s">
        <v>8</v>
      </c>
      <c r="MIW87" s="206" t="s">
        <v>1036</v>
      </c>
      <c r="MIX87" s="206" t="s">
        <v>1594</v>
      </c>
      <c r="MIY87" s="206" t="s">
        <v>1595</v>
      </c>
      <c r="MIZ87" s="206" t="s">
        <v>8</v>
      </c>
      <c r="MJA87" s="206" t="s">
        <v>1036</v>
      </c>
      <c r="MJB87" s="206" t="s">
        <v>1594</v>
      </c>
      <c r="MJC87" s="206" t="s">
        <v>1595</v>
      </c>
      <c r="MJD87" s="206" t="s">
        <v>8</v>
      </c>
      <c r="MJE87" s="206" t="s">
        <v>1036</v>
      </c>
      <c r="MJF87" s="206" t="s">
        <v>1594</v>
      </c>
      <c r="MJG87" s="206" t="s">
        <v>1595</v>
      </c>
      <c r="MJH87" s="206" t="s">
        <v>8</v>
      </c>
      <c r="MJI87" s="206" t="s">
        <v>1036</v>
      </c>
      <c r="MJJ87" s="206" t="s">
        <v>1594</v>
      </c>
      <c r="MJK87" s="206" t="s">
        <v>1595</v>
      </c>
      <c r="MJL87" s="206" t="s">
        <v>8</v>
      </c>
      <c r="MJM87" s="206" t="s">
        <v>1036</v>
      </c>
      <c r="MJN87" s="206" t="s">
        <v>1594</v>
      </c>
      <c r="MJO87" s="206" t="s">
        <v>1595</v>
      </c>
      <c r="MJP87" s="206" t="s">
        <v>8</v>
      </c>
      <c r="MJQ87" s="206" t="s">
        <v>1036</v>
      </c>
      <c r="MJR87" s="206" t="s">
        <v>1594</v>
      </c>
      <c r="MJS87" s="206" t="s">
        <v>1595</v>
      </c>
      <c r="MJT87" s="206" t="s">
        <v>8</v>
      </c>
      <c r="MJU87" s="206" t="s">
        <v>1036</v>
      </c>
      <c r="MJV87" s="206" t="s">
        <v>1594</v>
      </c>
      <c r="MJW87" s="206" t="s">
        <v>1595</v>
      </c>
      <c r="MJX87" s="206" t="s">
        <v>8</v>
      </c>
      <c r="MJY87" s="206" t="s">
        <v>1036</v>
      </c>
      <c r="MJZ87" s="206" t="s">
        <v>1594</v>
      </c>
      <c r="MKA87" s="206" t="s">
        <v>1595</v>
      </c>
      <c r="MKB87" s="206" t="s">
        <v>8</v>
      </c>
      <c r="MKC87" s="206" t="s">
        <v>1036</v>
      </c>
      <c r="MKD87" s="206" t="s">
        <v>1594</v>
      </c>
      <c r="MKE87" s="206" t="s">
        <v>1595</v>
      </c>
      <c r="MKF87" s="206" t="s">
        <v>8</v>
      </c>
      <c r="MKG87" s="206" t="s">
        <v>1036</v>
      </c>
      <c r="MKH87" s="206" t="s">
        <v>1594</v>
      </c>
      <c r="MKI87" s="206" t="s">
        <v>1595</v>
      </c>
      <c r="MKJ87" s="206" t="s">
        <v>8</v>
      </c>
      <c r="MKK87" s="206" t="s">
        <v>1036</v>
      </c>
      <c r="MKL87" s="206" t="s">
        <v>1594</v>
      </c>
      <c r="MKM87" s="206" t="s">
        <v>1595</v>
      </c>
      <c r="MKN87" s="206" t="s">
        <v>8</v>
      </c>
      <c r="MKO87" s="206" t="s">
        <v>1036</v>
      </c>
      <c r="MKP87" s="206" t="s">
        <v>1594</v>
      </c>
      <c r="MKQ87" s="206" t="s">
        <v>1595</v>
      </c>
      <c r="MKR87" s="206" t="s">
        <v>8</v>
      </c>
      <c r="MKS87" s="206" t="s">
        <v>1036</v>
      </c>
      <c r="MKT87" s="206" t="s">
        <v>1594</v>
      </c>
      <c r="MKU87" s="206" t="s">
        <v>1595</v>
      </c>
      <c r="MKV87" s="206" t="s">
        <v>8</v>
      </c>
      <c r="MKW87" s="206" t="s">
        <v>1036</v>
      </c>
      <c r="MKX87" s="206" t="s">
        <v>1594</v>
      </c>
      <c r="MKY87" s="206" t="s">
        <v>1595</v>
      </c>
      <c r="MKZ87" s="206" t="s">
        <v>8</v>
      </c>
      <c r="MLA87" s="206" t="s">
        <v>1036</v>
      </c>
      <c r="MLB87" s="206" t="s">
        <v>1594</v>
      </c>
      <c r="MLC87" s="206" t="s">
        <v>1595</v>
      </c>
      <c r="MLD87" s="206" t="s">
        <v>8</v>
      </c>
      <c r="MLE87" s="206" t="s">
        <v>1036</v>
      </c>
      <c r="MLF87" s="206" t="s">
        <v>1594</v>
      </c>
      <c r="MLG87" s="206" t="s">
        <v>1595</v>
      </c>
      <c r="MLH87" s="206" t="s">
        <v>8</v>
      </c>
      <c r="MLI87" s="206" t="s">
        <v>1036</v>
      </c>
      <c r="MLJ87" s="206" t="s">
        <v>1594</v>
      </c>
      <c r="MLK87" s="206" t="s">
        <v>1595</v>
      </c>
      <c r="MLL87" s="206" t="s">
        <v>8</v>
      </c>
      <c r="MLM87" s="206" t="s">
        <v>1036</v>
      </c>
      <c r="MLN87" s="206" t="s">
        <v>1594</v>
      </c>
      <c r="MLO87" s="206" t="s">
        <v>1595</v>
      </c>
      <c r="MLP87" s="206" t="s">
        <v>8</v>
      </c>
      <c r="MLQ87" s="206" t="s">
        <v>1036</v>
      </c>
      <c r="MLR87" s="206" t="s">
        <v>1594</v>
      </c>
      <c r="MLS87" s="206" t="s">
        <v>1595</v>
      </c>
      <c r="MLT87" s="206" t="s">
        <v>8</v>
      </c>
      <c r="MLU87" s="206" t="s">
        <v>1036</v>
      </c>
      <c r="MLV87" s="206" t="s">
        <v>1594</v>
      </c>
      <c r="MLW87" s="206" t="s">
        <v>1595</v>
      </c>
      <c r="MLX87" s="206" t="s">
        <v>8</v>
      </c>
      <c r="MLY87" s="206" t="s">
        <v>1036</v>
      </c>
      <c r="MLZ87" s="206" t="s">
        <v>1594</v>
      </c>
      <c r="MMA87" s="206" t="s">
        <v>1595</v>
      </c>
      <c r="MMB87" s="206" t="s">
        <v>8</v>
      </c>
      <c r="MMC87" s="206" t="s">
        <v>1036</v>
      </c>
      <c r="MMD87" s="206" t="s">
        <v>1594</v>
      </c>
      <c r="MME87" s="206" t="s">
        <v>1595</v>
      </c>
      <c r="MMF87" s="206" t="s">
        <v>8</v>
      </c>
      <c r="MMG87" s="206" t="s">
        <v>1036</v>
      </c>
      <c r="MMH87" s="206" t="s">
        <v>1594</v>
      </c>
      <c r="MMI87" s="206" t="s">
        <v>1595</v>
      </c>
      <c r="MMJ87" s="206" t="s">
        <v>8</v>
      </c>
      <c r="MMK87" s="206" t="s">
        <v>1036</v>
      </c>
      <c r="MML87" s="206" t="s">
        <v>1594</v>
      </c>
      <c r="MMM87" s="206" t="s">
        <v>1595</v>
      </c>
      <c r="MMN87" s="206" t="s">
        <v>8</v>
      </c>
      <c r="MMO87" s="206" t="s">
        <v>1036</v>
      </c>
      <c r="MMP87" s="206" t="s">
        <v>1594</v>
      </c>
      <c r="MMQ87" s="206" t="s">
        <v>1595</v>
      </c>
      <c r="MMR87" s="206" t="s">
        <v>8</v>
      </c>
      <c r="MMS87" s="206" t="s">
        <v>1036</v>
      </c>
      <c r="MMT87" s="206" t="s">
        <v>1594</v>
      </c>
      <c r="MMU87" s="206" t="s">
        <v>1595</v>
      </c>
      <c r="MMV87" s="206" t="s">
        <v>8</v>
      </c>
      <c r="MMW87" s="206" t="s">
        <v>1036</v>
      </c>
      <c r="MMX87" s="206" t="s">
        <v>1594</v>
      </c>
      <c r="MMY87" s="206" t="s">
        <v>1595</v>
      </c>
      <c r="MMZ87" s="206" t="s">
        <v>8</v>
      </c>
      <c r="MNA87" s="206" t="s">
        <v>1036</v>
      </c>
      <c r="MNB87" s="206" t="s">
        <v>1594</v>
      </c>
      <c r="MNC87" s="206" t="s">
        <v>1595</v>
      </c>
      <c r="MND87" s="206" t="s">
        <v>8</v>
      </c>
      <c r="MNE87" s="206" t="s">
        <v>1036</v>
      </c>
      <c r="MNF87" s="206" t="s">
        <v>1594</v>
      </c>
      <c r="MNG87" s="206" t="s">
        <v>1595</v>
      </c>
      <c r="MNH87" s="206" t="s">
        <v>8</v>
      </c>
      <c r="MNI87" s="206" t="s">
        <v>1036</v>
      </c>
      <c r="MNJ87" s="206" t="s">
        <v>1594</v>
      </c>
      <c r="MNK87" s="206" t="s">
        <v>1595</v>
      </c>
      <c r="MNL87" s="206" t="s">
        <v>8</v>
      </c>
      <c r="MNM87" s="206" t="s">
        <v>1036</v>
      </c>
      <c r="MNN87" s="206" t="s">
        <v>1594</v>
      </c>
      <c r="MNO87" s="206" t="s">
        <v>1595</v>
      </c>
      <c r="MNP87" s="206" t="s">
        <v>8</v>
      </c>
      <c r="MNQ87" s="206" t="s">
        <v>1036</v>
      </c>
      <c r="MNR87" s="206" t="s">
        <v>1594</v>
      </c>
      <c r="MNS87" s="206" t="s">
        <v>1595</v>
      </c>
      <c r="MNT87" s="206" t="s">
        <v>8</v>
      </c>
      <c r="MNU87" s="206" t="s">
        <v>1036</v>
      </c>
      <c r="MNV87" s="206" t="s">
        <v>1594</v>
      </c>
      <c r="MNW87" s="206" t="s">
        <v>1595</v>
      </c>
      <c r="MNX87" s="206" t="s">
        <v>8</v>
      </c>
      <c r="MNY87" s="206" t="s">
        <v>1036</v>
      </c>
      <c r="MNZ87" s="206" t="s">
        <v>1594</v>
      </c>
      <c r="MOA87" s="206" t="s">
        <v>1595</v>
      </c>
      <c r="MOB87" s="206" t="s">
        <v>8</v>
      </c>
      <c r="MOC87" s="206" t="s">
        <v>1036</v>
      </c>
      <c r="MOD87" s="206" t="s">
        <v>1594</v>
      </c>
      <c r="MOE87" s="206" t="s">
        <v>1595</v>
      </c>
      <c r="MOF87" s="206" t="s">
        <v>8</v>
      </c>
      <c r="MOG87" s="206" t="s">
        <v>1036</v>
      </c>
      <c r="MOH87" s="206" t="s">
        <v>1594</v>
      </c>
      <c r="MOI87" s="206" t="s">
        <v>1595</v>
      </c>
      <c r="MOJ87" s="206" t="s">
        <v>8</v>
      </c>
      <c r="MOK87" s="206" t="s">
        <v>1036</v>
      </c>
      <c r="MOL87" s="206" t="s">
        <v>1594</v>
      </c>
      <c r="MOM87" s="206" t="s">
        <v>1595</v>
      </c>
      <c r="MON87" s="206" t="s">
        <v>8</v>
      </c>
      <c r="MOO87" s="206" t="s">
        <v>1036</v>
      </c>
      <c r="MOP87" s="206" t="s">
        <v>1594</v>
      </c>
      <c r="MOQ87" s="206" t="s">
        <v>1595</v>
      </c>
      <c r="MOR87" s="206" t="s">
        <v>8</v>
      </c>
      <c r="MOS87" s="206" t="s">
        <v>1036</v>
      </c>
      <c r="MOT87" s="206" t="s">
        <v>1594</v>
      </c>
      <c r="MOU87" s="206" t="s">
        <v>1595</v>
      </c>
      <c r="MOV87" s="206" t="s">
        <v>8</v>
      </c>
      <c r="MOW87" s="206" t="s">
        <v>1036</v>
      </c>
      <c r="MOX87" s="206" t="s">
        <v>1594</v>
      </c>
      <c r="MOY87" s="206" t="s">
        <v>1595</v>
      </c>
      <c r="MOZ87" s="206" t="s">
        <v>8</v>
      </c>
      <c r="MPA87" s="206" t="s">
        <v>1036</v>
      </c>
      <c r="MPB87" s="206" t="s">
        <v>1594</v>
      </c>
      <c r="MPC87" s="206" t="s">
        <v>1595</v>
      </c>
      <c r="MPD87" s="206" t="s">
        <v>8</v>
      </c>
      <c r="MPE87" s="206" t="s">
        <v>1036</v>
      </c>
      <c r="MPF87" s="206" t="s">
        <v>1594</v>
      </c>
      <c r="MPG87" s="206" t="s">
        <v>1595</v>
      </c>
      <c r="MPH87" s="206" t="s">
        <v>8</v>
      </c>
      <c r="MPI87" s="206" t="s">
        <v>1036</v>
      </c>
      <c r="MPJ87" s="206" t="s">
        <v>1594</v>
      </c>
      <c r="MPK87" s="206" t="s">
        <v>1595</v>
      </c>
      <c r="MPL87" s="206" t="s">
        <v>8</v>
      </c>
      <c r="MPM87" s="206" t="s">
        <v>1036</v>
      </c>
      <c r="MPN87" s="206" t="s">
        <v>1594</v>
      </c>
      <c r="MPO87" s="206" t="s">
        <v>1595</v>
      </c>
      <c r="MPP87" s="206" t="s">
        <v>8</v>
      </c>
      <c r="MPQ87" s="206" t="s">
        <v>1036</v>
      </c>
      <c r="MPR87" s="206" t="s">
        <v>1594</v>
      </c>
      <c r="MPS87" s="206" t="s">
        <v>1595</v>
      </c>
      <c r="MPT87" s="206" t="s">
        <v>8</v>
      </c>
      <c r="MPU87" s="206" t="s">
        <v>1036</v>
      </c>
      <c r="MPV87" s="206" t="s">
        <v>1594</v>
      </c>
      <c r="MPW87" s="206" t="s">
        <v>1595</v>
      </c>
      <c r="MPX87" s="206" t="s">
        <v>8</v>
      </c>
      <c r="MPY87" s="206" t="s">
        <v>1036</v>
      </c>
      <c r="MPZ87" s="206" t="s">
        <v>1594</v>
      </c>
      <c r="MQA87" s="206" t="s">
        <v>1595</v>
      </c>
      <c r="MQB87" s="206" t="s">
        <v>8</v>
      </c>
      <c r="MQC87" s="206" t="s">
        <v>1036</v>
      </c>
      <c r="MQD87" s="206" t="s">
        <v>1594</v>
      </c>
      <c r="MQE87" s="206" t="s">
        <v>1595</v>
      </c>
      <c r="MQF87" s="206" t="s">
        <v>8</v>
      </c>
      <c r="MQG87" s="206" t="s">
        <v>1036</v>
      </c>
      <c r="MQH87" s="206" t="s">
        <v>1594</v>
      </c>
      <c r="MQI87" s="206" t="s">
        <v>1595</v>
      </c>
      <c r="MQJ87" s="206" t="s">
        <v>8</v>
      </c>
      <c r="MQK87" s="206" t="s">
        <v>1036</v>
      </c>
      <c r="MQL87" s="206" t="s">
        <v>1594</v>
      </c>
      <c r="MQM87" s="206" t="s">
        <v>1595</v>
      </c>
      <c r="MQN87" s="206" t="s">
        <v>8</v>
      </c>
      <c r="MQO87" s="206" t="s">
        <v>1036</v>
      </c>
      <c r="MQP87" s="206" t="s">
        <v>1594</v>
      </c>
      <c r="MQQ87" s="206" t="s">
        <v>1595</v>
      </c>
      <c r="MQR87" s="206" t="s">
        <v>8</v>
      </c>
      <c r="MQS87" s="206" t="s">
        <v>1036</v>
      </c>
      <c r="MQT87" s="206" t="s">
        <v>1594</v>
      </c>
      <c r="MQU87" s="206" t="s">
        <v>1595</v>
      </c>
      <c r="MQV87" s="206" t="s">
        <v>8</v>
      </c>
      <c r="MQW87" s="206" t="s">
        <v>1036</v>
      </c>
      <c r="MQX87" s="206" t="s">
        <v>1594</v>
      </c>
      <c r="MQY87" s="206" t="s">
        <v>1595</v>
      </c>
      <c r="MQZ87" s="206" t="s">
        <v>8</v>
      </c>
      <c r="MRA87" s="206" t="s">
        <v>1036</v>
      </c>
      <c r="MRB87" s="206" t="s">
        <v>1594</v>
      </c>
      <c r="MRC87" s="206" t="s">
        <v>1595</v>
      </c>
      <c r="MRD87" s="206" t="s">
        <v>8</v>
      </c>
      <c r="MRE87" s="206" t="s">
        <v>1036</v>
      </c>
      <c r="MRF87" s="206" t="s">
        <v>1594</v>
      </c>
      <c r="MRG87" s="206" t="s">
        <v>1595</v>
      </c>
      <c r="MRH87" s="206" t="s">
        <v>8</v>
      </c>
      <c r="MRI87" s="206" t="s">
        <v>1036</v>
      </c>
      <c r="MRJ87" s="206" t="s">
        <v>1594</v>
      </c>
      <c r="MRK87" s="206" t="s">
        <v>1595</v>
      </c>
      <c r="MRL87" s="206" t="s">
        <v>8</v>
      </c>
      <c r="MRM87" s="206" t="s">
        <v>1036</v>
      </c>
      <c r="MRN87" s="206" t="s">
        <v>1594</v>
      </c>
      <c r="MRO87" s="206" t="s">
        <v>1595</v>
      </c>
      <c r="MRP87" s="206" t="s">
        <v>8</v>
      </c>
      <c r="MRQ87" s="206" t="s">
        <v>1036</v>
      </c>
      <c r="MRR87" s="206" t="s">
        <v>1594</v>
      </c>
      <c r="MRS87" s="206" t="s">
        <v>1595</v>
      </c>
      <c r="MRT87" s="206" t="s">
        <v>8</v>
      </c>
      <c r="MRU87" s="206" t="s">
        <v>1036</v>
      </c>
      <c r="MRV87" s="206" t="s">
        <v>1594</v>
      </c>
      <c r="MRW87" s="206" t="s">
        <v>1595</v>
      </c>
      <c r="MRX87" s="206" t="s">
        <v>8</v>
      </c>
      <c r="MRY87" s="206" t="s">
        <v>1036</v>
      </c>
      <c r="MRZ87" s="206" t="s">
        <v>1594</v>
      </c>
      <c r="MSA87" s="206" t="s">
        <v>1595</v>
      </c>
      <c r="MSB87" s="206" t="s">
        <v>8</v>
      </c>
      <c r="MSC87" s="206" t="s">
        <v>1036</v>
      </c>
      <c r="MSD87" s="206" t="s">
        <v>1594</v>
      </c>
      <c r="MSE87" s="206" t="s">
        <v>1595</v>
      </c>
      <c r="MSF87" s="206" t="s">
        <v>8</v>
      </c>
      <c r="MSG87" s="206" t="s">
        <v>1036</v>
      </c>
      <c r="MSH87" s="206" t="s">
        <v>1594</v>
      </c>
      <c r="MSI87" s="206" t="s">
        <v>1595</v>
      </c>
      <c r="MSJ87" s="206" t="s">
        <v>8</v>
      </c>
      <c r="MSK87" s="206" t="s">
        <v>1036</v>
      </c>
      <c r="MSL87" s="206" t="s">
        <v>1594</v>
      </c>
      <c r="MSM87" s="206" t="s">
        <v>1595</v>
      </c>
      <c r="MSN87" s="206" t="s">
        <v>8</v>
      </c>
      <c r="MSO87" s="206" t="s">
        <v>1036</v>
      </c>
      <c r="MSP87" s="206" t="s">
        <v>1594</v>
      </c>
      <c r="MSQ87" s="206" t="s">
        <v>1595</v>
      </c>
      <c r="MSR87" s="206" t="s">
        <v>8</v>
      </c>
      <c r="MSS87" s="206" t="s">
        <v>1036</v>
      </c>
      <c r="MST87" s="206" t="s">
        <v>1594</v>
      </c>
      <c r="MSU87" s="206" t="s">
        <v>1595</v>
      </c>
      <c r="MSV87" s="206" t="s">
        <v>8</v>
      </c>
      <c r="MSW87" s="206" t="s">
        <v>1036</v>
      </c>
      <c r="MSX87" s="206" t="s">
        <v>1594</v>
      </c>
      <c r="MSY87" s="206" t="s">
        <v>1595</v>
      </c>
      <c r="MSZ87" s="206" t="s">
        <v>8</v>
      </c>
      <c r="MTA87" s="206" t="s">
        <v>1036</v>
      </c>
      <c r="MTB87" s="206" t="s">
        <v>1594</v>
      </c>
      <c r="MTC87" s="206" t="s">
        <v>1595</v>
      </c>
      <c r="MTD87" s="206" t="s">
        <v>8</v>
      </c>
      <c r="MTE87" s="206" t="s">
        <v>1036</v>
      </c>
      <c r="MTF87" s="206" t="s">
        <v>1594</v>
      </c>
      <c r="MTG87" s="206" t="s">
        <v>1595</v>
      </c>
      <c r="MTH87" s="206" t="s">
        <v>8</v>
      </c>
      <c r="MTI87" s="206" t="s">
        <v>1036</v>
      </c>
      <c r="MTJ87" s="206" t="s">
        <v>1594</v>
      </c>
      <c r="MTK87" s="206" t="s">
        <v>1595</v>
      </c>
      <c r="MTL87" s="206" t="s">
        <v>8</v>
      </c>
      <c r="MTM87" s="206" t="s">
        <v>1036</v>
      </c>
      <c r="MTN87" s="206" t="s">
        <v>1594</v>
      </c>
      <c r="MTO87" s="206" t="s">
        <v>1595</v>
      </c>
      <c r="MTP87" s="206" t="s">
        <v>8</v>
      </c>
      <c r="MTQ87" s="206" t="s">
        <v>1036</v>
      </c>
      <c r="MTR87" s="206" t="s">
        <v>1594</v>
      </c>
      <c r="MTS87" s="206" t="s">
        <v>1595</v>
      </c>
      <c r="MTT87" s="206" t="s">
        <v>8</v>
      </c>
      <c r="MTU87" s="206" t="s">
        <v>1036</v>
      </c>
      <c r="MTV87" s="206" t="s">
        <v>1594</v>
      </c>
      <c r="MTW87" s="206" t="s">
        <v>1595</v>
      </c>
      <c r="MTX87" s="206" t="s">
        <v>8</v>
      </c>
      <c r="MTY87" s="206" t="s">
        <v>1036</v>
      </c>
      <c r="MTZ87" s="206" t="s">
        <v>1594</v>
      </c>
      <c r="MUA87" s="206" t="s">
        <v>1595</v>
      </c>
      <c r="MUB87" s="206" t="s">
        <v>8</v>
      </c>
      <c r="MUC87" s="206" t="s">
        <v>1036</v>
      </c>
      <c r="MUD87" s="206" t="s">
        <v>1594</v>
      </c>
      <c r="MUE87" s="206" t="s">
        <v>1595</v>
      </c>
      <c r="MUF87" s="206" t="s">
        <v>8</v>
      </c>
      <c r="MUG87" s="206" t="s">
        <v>1036</v>
      </c>
      <c r="MUH87" s="206" t="s">
        <v>1594</v>
      </c>
      <c r="MUI87" s="206" t="s">
        <v>1595</v>
      </c>
      <c r="MUJ87" s="206" t="s">
        <v>8</v>
      </c>
      <c r="MUK87" s="206" t="s">
        <v>1036</v>
      </c>
      <c r="MUL87" s="206" t="s">
        <v>1594</v>
      </c>
      <c r="MUM87" s="206" t="s">
        <v>1595</v>
      </c>
      <c r="MUN87" s="206" t="s">
        <v>8</v>
      </c>
      <c r="MUO87" s="206" t="s">
        <v>1036</v>
      </c>
      <c r="MUP87" s="206" t="s">
        <v>1594</v>
      </c>
      <c r="MUQ87" s="206" t="s">
        <v>1595</v>
      </c>
      <c r="MUR87" s="206" t="s">
        <v>8</v>
      </c>
      <c r="MUS87" s="206" t="s">
        <v>1036</v>
      </c>
      <c r="MUT87" s="206" t="s">
        <v>1594</v>
      </c>
      <c r="MUU87" s="206" t="s">
        <v>1595</v>
      </c>
      <c r="MUV87" s="206" t="s">
        <v>8</v>
      </c>
      <c r="MUW87" s="206" t="s">
        <v>1036</v>
      </c>
      <c r="MUX87" s="206" t="s">
        <v>1594</v>
      </c>
      <c r="MUY87" s="206" t="s">
        <v>1595</v>
      </c>
      <c r="MUZ87" s="206" t="s">
        <v>8</v>
      </c>
      <c r="MVA87" s="206" t="s">
        <v>1036</v>
      </c>
      <c r="MVB87" s="206" t="s">
        <v>1594</v>
      </c>
      <c r="MVC87" s="206" t="s">
        <v>1595</v>
      </c>
      <c r="MVD87" s="206" t="s">
        <v>8</v>
      </c>
      <c r="MVE87" s="206" t="s">
        <v>1036</v>
      </c>
      <c r="MVF87" s="206" t="s">
        <v>1594</v>
      </c>
      <c r="MVG87" s="206" t="s">
        <v>1595</v>
      </c>
      <c r="MVH87" s="206" t="s">
        <v>8</v>
      </c>
      <c r="MVI87" s="206" t="s">
        <v>1036</v>
      </c>
      <c r="MVJ87" s="206" t="s">
        <v>1594</v>
      </c>
      <c r="MVK87" s="206" t="s">
        <v>1595</v>
      </c>
      <c r="MVL87" s="206" t="s">
        <v>8</v>
      </c>
      <c r="MVM87" s="206" t="s">
        <v>1036</v>
      </c>
      <c r="MVN87" s="206" t="s">
        <v>1594</v>
      </c>
      <c r="MVO87" s="206" t="s">
        <v>1595</v>
      </c>
      <c r="MVP87" s="206" t="s">
        <v>8</v>
      </c>
      <c r="MVQ87" s="206" t="s">
        <v>1036</v>
      </c>
      <c r="MVR87" s="206" t="s">
        <v>1594</v>
      </c>
      <c r="MVS87" s="206" t="s">
        <v>1595</v>
      </c>
      <c r="MVT87" s="206" t="s">
        <v>8</v>
      </c>
      <c r="MVU87" s="206" t="s">
        <v>1036</v>
      </c>
      <c r="MVV87" s="206" t="s">
        <v>1594</v>
      </c>
      <c r="MVW87" s="206" t="s">
        <v>1595</v>
      </c>
      <c r="MVX87" s="206" t="s">
        <v>8</v>
      </c>
      <c r="MVY87" s="206" t="s">
        <v>1036</v>
      </c>
      <c r="MVZ87" s="206" t="s">
        <v>1594</v>
      </c>
      <c r="MWA87" s="206" t="s">
        <v>1595</v>
      </c>
      <c r="MWB87" s="206" t="s">
        <v>8</v>
      </c>
      <c r="MWC87" s="206" t="s">
        <v>1036</v>
      </c>
      <c r="MWD87" s="206" t="s">
        <v>1594</v>
      </c>
      <c r="MWE87" s="206" t="s">
        <v>1595</v>
      </c>
      <c r="MWF87" s="206" t="s">
        <v>8</v>
      </c>
      <c r="MWG87" s="206" t="s">
        <v>1036</v>
      </c>
      <c r="MWH87" s="206" t="s">
        <v>1594</v>
      </c>
      <c r="MWI87" s="206" t="s">
        <v>1595</v>
      </c>
      <c r="MWJ87" s="206" t="s">
        <v>8</v>
      </c>
      <c r="MWK87" s="206" t="s">
        <v>1036</v>
      </c>
      <c r="MWL87" s="206" t="s">
        <v>1594</v>
      </c>
      <c r="MWM87" s="206" t="s">
        <v>1595</v>
      </c>
      <c r="MWN87" s="206" t="s">
        <v>8</v>
      </c>
      <c r="MWO87" s="206" t="s">
        <v>1036</v>
      </c>
      <c r="MWP87" s="206" t="s">
        <v>1594</v>
      </c>
      <c r="MWQ87" s="206" t="s">
        <v>1595</v>
      </c>
      <c r="MWR87" s="206" t="s">
        <v>8</v>
      </c>
      <c r="MWS87" s="206" t="s">
        <v>1036</v>
      </c>
      <c r="MWT87" s="206" t="s">
        <v>1594</v>
      </c>
      <c r="MWU87" s="206" t="s">
        <v>1595</v>
      </c>
      <c r="MWV87" s="206" t="s">
        <v>8</v>
      </c>
      <c r="MWW87" s="206" t="s">
        <v>1036</v>
      </c>
      <c r="MWX87" s="206" t="s">
        <v>1594</v>
      </c>
      <c r="MWY87" s="206" t="s">
        <v>1595</v>
      </c>
      <c r="MWZ87" s="206" t="s">
        <v>8</v>
      </c>
      <c r="MXA87" s="206" t="s">
        <v>1036</v>
      </c>
      <c r="MXB87" s="206" t="s">
        <v>1594</v>
      </c>
      <c r="MXC87" s="206" t="s">
        <v>1595</v>
      </c>
      <c r="MXD87" s="206" t="s">
        <v>8</v>
      </c>
      <c r="MXE87" s="206" t="s">
        <v>1036</v>
      </c>
      <c r="MXF87" s="206" t="s">
        <v>1594</v>
      </c>
      <c r="MXG87" s="206" t="s">
        <v>1595</v>
      </c>
      <c r="MXH87" s="206" t="s">
        <v>8</v>
      </c>
      <c r="MXI87" s="206" t="s">
        <v>1036</v>
      </c>
      <c r="MXJ87" s="206" t="s">
        <v>1594</v>
      </c>
      <c r="MXK87" s="206" t="s">
        <v>1595</v>
      </c>
      <c r="MXL87" s="206" t="s">
        <v>8</v>
      </c>
      <c r="MXM87" s="206" t="s">
        <v>1036</v>
      </c>
      <c r="MXN87" s="206" t="s">
        <v>1594</v>
      </c>
      <c r="MXO87" s="206" t="s">
        <v>1595</v>
      </c>
      <c r="MXP87" s="206" t="s">
        <v>8</v>
      </c>
      <c r="MXQ87" s="206" t="s">
        <v>1036</v>
      </c>
      <c r="MXR87" s="206" t="s">
        <v>1594</v>
      </c>
      <c r="MXS87" s="206" t="s">
        <v>1595</v>
      </c>
      <c r="MXT87" s="206" t="s">
        <v>8</v>
      </c>
      <c r="MXU87" s="206" t="s">
        <v>1036</v>
      </c>
      <c r="MXV87" s="206" t="s">
        <v>1594</v>
      </c>
      <c r="MXW87" s="206" t="s">
        <v>1595</v>
      </c>
      <c r="MXX87" s="206" t="s">
        <v>8</v>
      </c>
      <c r="MXY87" s="206" t="s">
        <v>1036</v>
      </c>
      <c r="MXZ87" s="206" t="s">
        <v>1594</v>
      </c>
      <c r="MYA87" s="206" t="s">
        <v>1595</v>
      </c>
      <c r="MYB87" s="206" t="s">
        <v>8</v>
      </c>
      <c r="MYC87" s="206" t="s">
        <v>1036</v>
      </c>
      <c r="MYD87" s="206" t="s">
        <v>1594</v>
      </c>
      <c r="MYE87" s="206" t="s">
        <v>1595</v>
      </c>
      <c r="MYF87" s="206" t="s">
        <v>8</v>
      </c>
      <c r="MYG87" s="206" t="s">
        <v>1036</v>
      </c>
      <c r="MYH87" s="206" t="s">
        <v>1594</v>
      </c>
      <c r="MYI87" s="206" t="s">
        <v>1595</v>
      </c>
      <c r="MYJ87" s="206" t="s">
        <v>8</v>
      </c>
      <c r="MYK87" s="206" t="s">
        <v>1036</v>
      </c>
      <c r="MYL87" s="206" t="s">
        <v>1594</v>
      </c>
      <c r="MYM87" s="206" t="s">
        <v>1595</v>
      </c>
      <c r="MYN87" s="206" t="s">
        <v>8</v>
      </c>
      <c r="MYO87" s="206" t="s">
        <v>1036</v>
      </c>
      <c r="MYP87" s="206" t="s">
        <v>1594</v>
      </c>
      <c r="MYQ87" s="206" t="s">
        <v>1595</v>
      </c>
      <c r="MYR87" s="206" t="s">
        <v>8</v>
      </c>
      <c r="MYS87" s="206" t="s">
        <v>1036</v>
      </c>
      <c r="MYT87" s="206" t="s">
        <v>1594</v>
      </c>
      <c r="MYU87" s="206" t="s">
        <v>1595</v>
      </c>
      <c r="MYV87" s="206" t="s">
        <v>8</v>
      </c>
      <c r="MYW87" s="206" t="s">
        <v>1036</v>
      </c>
      <c r="MYX87" s="206" t="s">
        <v>1594</v>
      </c>
      <c r="MYY87" s="206" t="s">
        <v>1595</v>
      </c>
      <c r="MYZ87" s="206" t="s">
        <v>8</v>
      </c>
      <c r="MZA87" s="206" t="s">
        <v>1036</v>
      </c>
      <c r="MZB87" s="206" t="s">
        <v>1594</v>
      </c>
      <c r="MZC87" s="206" t="s">
        <v>1595</v>
      </c>
      <c r="MZD87" s="206" t="s">
        <v>8</v>
      </c>
      <c r="MZE87" s="206" t="s">
        <v>1036</v>
      </c>
      <c r="MZF87" s="206" t="s">
        <v>1594</v>
      </c>
      <c r="MZG87" s="206" t="s">
        <v>1595</v>
      </c>
      <c r="MZH87" s="206" t="s">
        <v>8</v>
      </c>
      <c r="MZI87" s="206" t="s">
        <v>1036</v>
      </c>
      <c r="MZJ87" s="206" t="s">
        <v>1594</v>
      </c>
      <c r="MZK87" s="206" t="s">
        <v>1595</v>
      </c>
      <c r="MZL87" s="206" t="s">
        <v>8</v>
      </c>
      <c r="MZM87" s="206" t="s">
        <v>1036</v>
      </c>
      <c r="MZN87" s="206" t="s">
        <v>1594</v>
      </c>
      <c r="MZO87" s="206" t="s">
        <v>1595</v>
      </c>
      <c r="MZP87" s="206" t="s">
        <v>8</v>
      </c>
      <c r="MZQ87" s="206" t="s">
        <v>1036</v>
      </c>
      <c r="MZR87" s="206" t="s">
        <v>1594</v>
      </c>
      <c r="MZS87" s="206" t="s">
        <v>1595</v>
      </c>
      <c r="MZT87" s="206" t="s">
        <v>8</v>
      </c>
      <c r="MZU87" s="206" t="s">
        <v>1036</v>
      </c>
      <c r="MZV87" s="206" t="s">
        <v>1594</v>
      </c>
      <c r="MZW87" s="206" t="s">
        <v>1595</v>
      </c>
      <c r="MZX87" s="206" t="s">
        <v>8</v>
      </c>
      <c r="MZY87" s="206" t="s">
        <v>1036</v>
      </c>
      <c r="MZZ87" s="206" t="s">
        <v>1594</v>
      </c>
      <c r="NAA87" s="206" t="s">
        <v>1595</v>
      </c>
      <c r="NAB87" s="206" t="s">
        <v>8</v>
      </c>
      <c r="NAC87" s="206" t="s">
        <v>1036</v>
      </c>
      <c r="NAD87" s="206" t="s">
        <v>1594</v>
      </c>
      <c r="NAE87" s="206" t="s">
        <v>1595</v>
      </c>
      <c r="NAF87" s="206" t="s">
        <v>8</v>
      </c>
      <c r="NAG87" s="206" t="s">
        <v>1036</v>
      </c>
      <c r="NAH87" s="206" t="s">
        <v>1594</v>
      </c>
      <c r="NAI87" s="206" t="s">
        <v>1595</v>
      </c>
      <c r="NAJ87" s="206" t="s">
        <v>8</v>
      </c>
      <c r="NAK87" s="206" t="s">
        <v>1036</v>
      </c>
      <c r="NAL87" s="206" t="s">
        <v>1594</v>
      </c>
      <c r="NAM87" s="206" t="s">
        <v>1595</v>
      </c>
      <c r="NAN87" s="206" t="s">
        <v>8</v>
      </c>
      <c r="NAO87" s="206" t="s">
        <v>1036</v>
      </c>
      <c r="NAP87" s="206" t="s">
        <v>1594</v>
      </c>
      <c r="NAQ87" s="206" t="s">
        <v>1595</v>
      </c>
      <c r="NAR87" s="206" t="s">
        <v>8</v>
      </c>
      <c r="NAS87" s="206" t="s">
        <v>1036</v>
      </c>
      <c r="NAT87" s="206" t="s">
        <v>1594</v>
      </c>
      <c r="NAU87" s="206" t="s">
        <v>1595</v>
      </c>
      <c r="NAV87" s="206" t="s">
        <v>8</v>
      </c>
      <c r="NAW87" s="206" t="s">
        <v>1036</v>
      </c>
      <c r="NAX87" s="206" t="s">
        <v>1594</v>
      </c>
      <c r="NAY87" s="206" t="s">
        <v>1595</v>
      </c>
      <c r="NAZ87" s="206" t="s">
        <v>8</v>
      </c>
      <c r="NBA87" s="206" t="s">
        <v>1036</v>
      </c>
      <c r="NBB87" s="206" t="s">
        <v>1594</v>
      </c>
      <c r="NBC87" s="206" t="s">
        <v>1595</v>
      </c>
      <c r="NBD87" s="206" t="s">
        <v>8</v>
      </c>
      <c r="NBE87" s="206" t="s">
        <v>1036</v>
      </c>
      <c r="NBF87" s="206" t="s">
        <v>1594</v>
      </c>
      <c r="NBG87" s="206" t="s">
        <v>1595</v>
      </c>
      <c r="NBH87" s="206" t="s">
        <v>8</v>
      </c>
      <c r="NBI87" s="206" t="s">
        <v>1036</v>
      </c>
      <c r="NBJ87" s="206" t="s">
        <v>1594</v>
      </c>
      <c r="NBK87" s="206" t="s">
        <v>1595</v>
      </c>
      <c r="NBL87" s="206" t="s">
        <v>8</v>
      </c>
      <c r="NBM87" s="206" t="s">
        <v>1036</v>
      </c>
      <c r="NBN87" s="206" t="s">
        <v>1594</v>
      </c>
      <c r="NBO87" s="206" t="s">
        <v>1595</v>
      </c>
      <c r="NBP87" s="206" t="s">
        <v>8</v>
      </c>
      <c r="NBQ87" s="206" t="s">
        <v>1036</v>
      </c>
      <c r="NBR87" s="206" t="s">
        <v>1594</v>
      </c>
      <c r="NBS87" s="206" t="s">
        <v>1595</v>
      </c>
      <c r="NBT87" s="206" t="s">
        <v>8</v>
      </c>
      <c r="NBU87" s="206" t="s">
        <v>1036</v>
      </c>
      <c r="NBV87" s="206" t="s">
        <v>1594</v>
      </c>
      <c r="NBW87" s="206" t="s">
        <v>1595</v>
      </c>
      <c r="NBX87" s="206" t="s">
        <v>8</v>
      </c>
      <c r="NBY87" s="206" t="s">
        <v>1036</v>
      </c>
      <c r="NBZ87" s="206" t="s">
        <v>1594</v>
      </c>
      <c r="NCA87" s="206" t="s">
        <v>1595</v>
      </c>
      <c r="NCB87" s="206" t="s">
        <v>8</v>
      </c>
      <c r="NCC87" s="206" t="s">
        <v>1036</v>
      </c>
      <c r="NCD87" s="206" t="s">
        <v>1594</v>
      </c>
      <c r="NCE87" s="206" t="s">
        <v>1595</v>
      </c>
      <c r="NCF87" s="206" t="s">
        <v>8</v>
      </c>
      <c r="NCG87" s="206" t="s">
        <v>1036</v>
      </c>
      <c r="NCH87" s="206" t="s">
        <v>1594</v>
      </c>
      <c r="NCI87" s="206" t="s">
        <v>1595</v>
      </c>
      <c r="NCJ87" s="206" t="s">
        <v>8</v>
      </c>
      <c r="NCK87" s="206" t="s">
        <v>1036</v>
      </c>
      <c r="NCL87" s="206" t="s">
        <v>1594</v>
      </c>
      <c r="NCM87" s="206" t="s">
        <v>1595</v>
      </c>
      <c r="NCN87" s="206" t="s">
        <v>8</v>
      </c>
      <c r="NCO87" s="206" t="s">
        <v>1036</v>
      </c>
      <c r="NCP87" s="206" t="s">
        <v>1594</v>
      </c>
      <c r="NCQ87" s="206" t="s">
        <v>1595</v>
      </c>
      <c r="NCR87" s="206" t="s">
        <v>8</v>
      </c>
      <c r="NCS87" s="206" t="s">
        <v>1036</v>
      </c>
      <c r="NCT87" s="206" t="s">
        <v>1594</v>
      </c>
      <c r="NCU87" s="206" t="s">
        <v>1595</v>
      </c>
      <c r="NCV87" s="206" t="s">
        <v>8</v>
      </c>
      <c r="NCW87" s="206" t="s">
        <v>1036</v>
      </c>
      <c r="NCX87" s="206" t="s">
        <v>1594</v>
      </c>
      <c r="NCY87" s="206" t="s">
        <v>1595</v>
      </c>
      <c r="NCZ87" s="206" t="s">
        <v>8</v>
      </c>
      <c r="NDA87" s="206" t="s">
        <v>1036</v>
      </c>
      <c r="NDB87" s="206" t="s">
        <v>1594</v>
      </c>
      <c r="NDC87" s="206" t="s">
        <v>1595</v>
      </c>
      <c r="NDD87" s="206" t="s">
        <v>8</v>
      </c>
      <c r="NDE87" s="206" t="s">
        <v>1036</v>
      </c>
      <c r="NDF87" s="206" t="s">
        <v>1594</v>
      </c>
      <c r="NDG87" s="206" t="s">
        <v>1595</v>
      </c>
      <c r="NDH87" s="206" t="s">
        <v>8</v>
      </c>
      <c r="NDI87" s="206" t="s">
        <v>1036</v>
      </c>
      <c r="NDJ87" s="206" t="s">
        <v>1594</v>
      </c>
      <c r="NDK87" s="206" t="s">
        <v>1595</v>
      </c>
      <c r="NDL87" s="206" t="s">
        <v>8</v>
      </c>
      <c r="NDM87" s="206" t="s">
        <v>1036</v>
      </c>
      <c r="NDN87" s="206" t="s">
        <v>1594</v>
      </c>
      <c r="NDO87" s="206" t="s">
        <v>1595</v>
      </c>
      <c r="NDP87" s="206" t="s">
        <v>8</v>
      </c>
      <c r="NDQ87" s="206" t="s">
        <v>1036</v>
      </c>
      <c r="NDR87" s="206" t="s">
        <v>1594</v>
      </c>
      <c r="NDS87" s="206" t="s">
        <v>1595</v>
      </c>
      <c r="NDT87" s="206" t="s">
        <v>8</v>
      </c>
      <c r="NDU87" s="206" t="s">
        <v>1036</v>
      </c>
      <c r="NDV87" s="206" t="s">
        <v>1594</v>
      </c>
      <c r="NDW87" s="206" t="s">
        <v>1595</v>
      </c>
      <c r="NDX87" s="206" t="s">
        <v>8</v>
      </c>
      <c r="NDY87" s="206" t="s">
        <v>1036</v>
      </c>
      <c r="NDZ87" s="206" t="s">
        <v>1594</v>
      </c>
      <c r="NEA87" s="206" t="s">
        <v>1595</v>
      </c>
      <c r="NEB87" s="206" t="s">
        <v>8</v>
      </c>
      <c r="NEC87" s="206" t="s">
        <v>1036</v>
      </c>
      <c r="NED87" s="206" t="s">
        <v>1594</v>
      </c>
      <c r="NEE87" s="206" t="s">
        <v>1595</v>
      </c>
      <c r="NEF87" s="206" t="s">
        <v>8</v>
      </c>
      <c r="NEG87" s="206" t="s">
        <v>1036</v>
      </c>
      <c r="NEH87" s="206" t="s">
        <v>1594</v>
      </c>
      <c r="NEI87" s="206" t="s">
        <v>1595</v>
      </c>
      <c r="NEJ87" s="206" t="s">
        <v>8</v>
      </c>
      <c r="NEK87" s="206" t="s">
        <v>1036</v>
      </c>
      <c r="NEL87" s="206" t="s">
        <v>1594</v>
      </c>
      <c r="NEM87" s="206" t="s">
        <v>1595</v>
      </c>
      <c r="NEN87" s="206" t="s">
        <v>8</v>
      </c>
      <c r="NEO87" s="206" t="s">
        <v>1036</v>
      </c>
      <c r="NEP87" s="206" t="s">
        <v>1594</v>
      </c>
      <c r="NEQ87" s="206" t="s">
        <v>1595</v>
      </c>
      <c r="NER87" s="206" t="s">
        <v>8</v>
      </c>
      <c r="NES87" s="206" t="s">
        <v>1036</v>
      </c>
      <c r="NET87" s="206" t="s">
        <v>1594</v>
      </c>
      <c r="NEU87" s="206" t="s">
        <v>1595</v>
      </c>
      <c r="NEV87" s="206" t="s">
        <v>8</v>
      </c>
      <c r="NEW87" s="206" t="s">
        <v>1036</v>
      </c>
      <c r="NEX87" s="206" t="s">
        <v>1594</v>
      </c>
      <c r="NEY87" s="206" t="s">
        <v>1595</v>
      </c>
      <c r="NEZ87" s="206" t="s">
        <v>8</v>
      </c>
      <c r="NFA87" s="206" t="s">
        <v>1036</v>
      </c>
      <c r="NFB87" s="206" t="s">
        <v>1594</v>
      </c>
      <c r="NFC87" s="206" t="s">
        <v>1595</v>
      </c>
      <c r="NFD87" s="206" t="s">
        <v>8</v>
      </c>
      <c r="NFE87" s="206" t="s">
        <v>1036</v>
      </c>
      <c r="NFF87" s="206" t="s">
        <v>1594</v>
      </c>
      <c r="NFG87" s="206" t="s">
        <v>1595</v>
      </c>
      <c r="NFH87" s="206" t="s">
        <v>8</v>
      </c>
      <c r="NFI87" s="206" t="s">
        <v>1036</v>
      </c>
      <c r="NFJ87" s="206" t="s">
        <v>1594</v>
      </c>
      <c r="NFK87" s="206" t="s">
        <v>1595</v>
      </c>
      <c r="NFL87" s="206" t="s">
        <v>8</v>
      </c>
      <c r="NFM87" s="206" t="s">
        <v>1036</v>
      </c>
      <c r="NFN87" s="206" t="s">
        <v>1594</v>
      </c>
      <c r="NFO87" s="206" t="s">
        <v>1595</v>
      </c>
      <c r="NFP87" s="206" t="s">
        <v>8</v>
      </c>
      <c r="NFQ87" s="206" t="s">
        <v>1036</v>
      </c>
      <c r="NFR87" s="206" t="s">
        <v>1594</v>
      </c>
      <c r="NFS87" s="206" t="s">
        <v>1595</v>
      </c>
      <c r="NFT87" s="206" t="s">
        <v>8</v>
      </c>
      <c r="NFU87" s="206" t="s">
        <v>1036</v>
      </c>
      <c r="NFV87" s="206" t="s">
        <v>1594</v>
      </c>
      <c r="NFW87" s="206" t="s">
        <v>1595</v>
      </c>
      <c r="NFX87" s="206" t="s">
        <v>8</v>
      </c>
      <c r="NFY87" s="206" t="s">
        <v>1036</v>
      </c>
      <c r="NFZ87" s="206" t="s">
        <v>1594</v>
      </c>
      <c r="NGA87" s="206" t="s">
        <v>1595</v>
      </c>
      <c r="NGB87" s="206" t="s">
        <v>8</v>
      </c>
      <c r="NGC87" s="206" t="s">
        <v>1036</v>
      </c>
      <c r="NGD87" s="206" t="s">
        <v>1594</v>
      </c>
      <c r="NGE87" s="206" t="s">
        <v>1595</v>
      </c>
      <c r="NGF87" s="206" t="s">
        <v>8</v>
      </c>
      <c r="NGG87" s="206" t="s">
        <v>1036</v>
      </c>
      <c r="NGH87" s="206" t="s">
        <v>1594</v>
      </c>
      <c r="NGI87" s="206" t="s">
        <v>1595</v>
      </c>
      <c r="NGJ87" s="206" t="s">
        <v>8</v>
      </c>
      <c r="NGK87" s="206" t="s">
        <v>1036</v>
      </c>
      <c r="NGL87" s="206" t="s">
        <v>1594</v>
      </c>
      <c r="NGM87" s="206" t="s">
        <v>1595</v>
      </c>
      <c r="NGN87" s="206" t="s">
        <v>8</v>
      </c>
      <c r="NGO87" s="206" t="s">
        <v>1036</v>
      </c>
      <c r="NGP87" s="206" t="s">
        <v>1594</v>
      </c>
      <c r="NGQ87" s="206" t="s">
        <v>1595</v>
      </c>
      <c r="NGR87" s="206" t="s">
        <v>8</v>
      </c>
      <c r="NGS87" s="206" t="s">
        <v>1036</v>
      </c>
      <c r="NGT87" s="206" t="s">
        <v>1594</v>
      </c>
      <c r="NGU87" s="206" t="s">
        <v>1595</v>
      </c>
      <c r="NGV87" s="206" t="s">
        <v>8</v>
      </c>
      <c r="NGW87" s="206" t="s">
        <v>1036</v>
      </c>
      <c r="NGX87" s="206" t="s">
        <v>1594</v>
      </c>
      <c r="NGY87" s="206" t="s">
        <v>1595</v>
      </c>
      <c r="NGZ87" s="206" t="s">
        <v>8</v>
      </c>
      <c r="NHA87" s="206" t="s">
        <v>1036</v>
      </c>
      <c r="NHB87" s="206" t="s">
        <v>1594</v>
      </c>
      <c r="NHC87" s="206" t="s">
        <v>1595</v>
      </c>
      <c r="NHD87" s="206" t="s">
        <v>8</v>
      </c>
      <c r="NHE87" s="206" t="s">
        <v>1036</v>
      </c>
      <c r="NHF87" s="206" t="s">
        <v>1594</v>
      </c>
      <c r="NHG87" s="206" t="s">
        <v>1595</v>
      </c>
      <c r="NHH87" s="206" t="s">
        <v>8</v>
      </c>
      <c r="NHI87" s="206" t="s">
        <v>1036</v>
      </c>
      <c r="NHJ87" s="206" t="s">
        <v>1594</v>
      </c>
      <c r="NHK87" s="206" t="s">
        <v>1595</v>
      </c>
      <c r="NHL87" s="206" t="s">
        <v>8</v>
      </c>
      <c r="NHM87" s="206" t="s">
        <v>1036</v>
      </c>
      <c r="NHN87" s="206" t="s">
        <v>1594</v>
      </c>
      <c r="NHO87" s="206" t="s">
        <v>1595</v>
      </c>
      <c r="NHP87" s="206" t="s">
        <v>8</v>
      </c>
      <c r="NHQ87" s="206" t="s">
        <v>1036</v>
      </c>
      <c r="NHR87" s="206" t="s">
        <v>1594</v>
      </c>
      <c r="NHS87" s="206" t="s">
        <v>1595</v>
      </c>
      <c r="NHT87" s="206" t="s">
        <v>8</v>
      </c>
      <c r="NHU87" s="206" t="s">
        <v>1036</v>
      </c>
      <c r="NHV87" s="206" t="s">
        <v>1594</v>
      </c>
      <c r="NHW87" s="206" t="s">
        <v>1595</v>
      </c>
      <c r="NHX87" s="206" t="s">
        <v>8</v>
      </c>
      <c r="NHY87" s="206" t="s">
        <v>1036</v>
      </c>
      <c r="NHZ87" s="206" t="s">
        <v>1594</v>
      </c>
      <c r="NIA87" s="206" t="s">
        <v>1595</v>
      </c>
      <c r="NIB87" s="206" t="s">
        <v>8</v>
      </c>
      <c r="NIC87" s="206" t="s">
        <v>1036</v>
      </c>
      <c r="NID87" s="206" t="s">
        <v>1594</v>
      </c>
      <c r="NIE87" s="206" t="s">
        <v>1595</v>
      </c>
      <c r="NIF87" s="206" t="s">
        <v>8</v>
      </c>
      <c r="NIG87" s="206" t="s">
        <v>1036</v>
      </c>
      <c r="NIH87" s="206" t="s">
        <v>1594</v>
      </c>
      <c r="NII87" s="206" t="s">
        <v>1595</v>
      </c>
      <c r="NIJ87" s="206" t="s">
        <v>8</v>
      </c>
      <c r="NIK87" s="206" t="s">
        <v>1036</v>
      </c>
      <c r="NIL87" s="206" t="s">
        <v>1594</v>
      </c>
      <c r="NIM87" s="206" t="s">
        <v>1595</v>
      </c>
      <c r="NIN87" s="206" t="s">
        <v>8</v>
      </c>
      <c r="NIO87" s="206" t="s">
        <v>1036</v>
      </c>
      <c r="NIP87" s="206" t="s">
        <v>1594</v>
      </c>
      <c r="NIQ87" s="206" t="s">
        <v>1595</v>
      </c>
      <c r="NIR87" s="206" t="s">
        <v>8</v>
      </c>
      <c r="NIS87" s="206" t="s">
        <v>1036</v>
      </c>
      <c r="NIT87" s="206" t="s">
        <v>1594</v>
      </c>
      <c r="NIU87" s="206" t="s">
        <v>1595</v>
      </c>
      <c r="NIV87" s="206" t="s">
        <v>8</v>
      </c>
      <c r="NIW87" s="206" t="s">
        <v>1036</v>
      </c>
      <c r="NIX87" s="206" t="s">
        <v>1594</v>
      </c>
      <c r="NIY87" s="206" t="s">
        <v>1595</v>
      </c>
      <c r="NIZ87" s="206" t="s">
        <v>8</v>
      </c>
      <c r="NJA87" s="206" t="s">
        <v>1036</v>
      </c>
      <c r="NJB87" s="206" t="s">
        <v>1594</v>
      </c>
      <c r="NJC87" s="206" t="s">
        <v>1595</v>
      </c>
      <c r="NJD87" s="206" t="s">
        <v>8</v>
      </c>
      <c r="NJE87" s="206" t="s">
        <v>1036</v>
      </c>
      <c r="NJF87" s="206" t="s">
        <v>1594</v>
      </c>
      <c r="NJG87" s="206" t="s">
        <v>1595</v>
      </c>
      <c r="NJH87" s="206" t="s">
        <v>8</v>
      </c>
      <c r="NJI87" s="206" t="s">
        <v>1036</v>
      </c>
      <c r="NJJ87" s="206" t="s">
        <v>1594</v>
      </c>
      <c r="NJK87" s="206" t="s">
        <v>1595</v>
      </c>
      <c r="NJL87" s="206" t="s">
        <v>8</v>
      </c>
      <c r="NJM87" s="206" t="s">
        <v>1036</v>
      </c>
      <c r="NJN87" s="206" t="s">
        <v>1594</v>
      </c>
      <c r="NJO87" s="206" t="s">
        <v>1595</v>
      </c>
      <c r="NJP87" s="206" t="s">
        <v>8</v>
      </c>
      <c r="NJQ87" s="206" t="s">
        <v>1036</v>
      </c>
      <c r="NJR87" s="206" t="s">
        <v>1594</v>
      </c>
      <c r="NJS87" s="206" t="s">
        <v>1595</v>
      </c>
      <c r="NJT87" s="206" t="s">
        <v>8</v>
      </c>
      <c r="NJU87" s="206" t="s">
        <v>1036</v>
      </c>
      <c r="NJV87" s="206" t="s">
        <v>1594</v>
      </c>
      <c r="NJW87" s="206" t="s">
        <v>1595</v>
      </c>
      <c r="NJX87" s="206" t="s">
        <v>8</v>
      </c>
      <c r="NJY87" s="206" t="s">
        <v>1036</v>
      </c>
      <c r="NJZ87" s="206" t="s">
        <v>1594</v>
      </c>
      <c r="NKA87" s="206" t="s">
        <v>1595</v>
      </c>
      <c r="NKB87" s="206" t="s">
        <v>8</v>
      </c>
      <c r="NKC87" s="206" t="s">
        <v>1036</v>
      </c>
      <c r="NKD87" s="206" t="s">
        <v>1594</v>
      </c>
      <c r="NKE87" s="206" t="s">
        <v>1595</v>
      </c>
      <c r="NKF87" s="206" t="s">
        <v>8</v>
      </c>
      <c r="NKG87" s="206" t="s">
        <v>1036</v>
      </c>
      <c r="NKH87" s="206" t="s">
        <v>1594</v>
      </c>
      <c r="NKI87" s="206" t="s">
        <v>1595</v>
      </c>
      <c r="NKJ87" s="206" t="s">
        <v>8</v>
      </c>
      <c r="NKK87" s="206" t="s">
        <v>1036</v>
      </c>
      <c r="NKL87" s="206" t="s">
        <v>1594</v>
      </c>
      <c r="NKM87" s="206" t="s">
        <v>1595</v>
      </c>
      <c r="NKN87" s="206" t="s">
        <v>8</v>
      </c>
      <c r="NKO87" s="206" t="s">
        <v>1036</v>
      </c>
      <c r="NKP87" s="206" t="s">
        <v>1594</v>
      </c>
      <c r="NKQ87" s="206" t="s">
        <v>1595</v>
      </c>
      <c r="NKR87" s="206" t="s">
        <v>8</v>
      </c>
      <c r="NKS87" s="206" t="s">
        <v>1036</v>
      </c>
      <c r="NKT87" s="206" t="s">
        <v>1594</v>
      </c>
      <c r="NKU87" s="206" t="s">
        <v>1595</v>
      </c>
      <c r="NKV87" s="206" t="s">
        <v>8</v>
      </c>
      <c r="NKW87" s="206" t="s">
        <v>1036</v>
      </c>
      <c r="NKX87" s="206" t="s">
        <v>1594</v>
      </c>
      <c r="NKY87" s="206" t="s">
        <v>1595</v>
      </c>
      <c r="NKZ87" s="206" t="s">
        <v>8</v>
      </c>
      <c r="NLA87" s="206" t="s">
        <v>1036</v>
      </c>
      <c r="NLB87" s="206" t="s">
        <v>1594</v>
      </c>
      <c r="NLC87" s="206" t="s">
        <v>1595</v>
      </c>
      <c r="NLD87" s="206" t="s">
        <v>8</v>
      </c>
      <c r="NLE87" s="206" t="s">
        <v>1036</v>
      </c>
      <c r="NLF87" s="206" t="s">
        <v>1594</v>
      </c>
      <c r="NLG87" s="206" t="s">
        <v>1595</v>
      </c>
      <c r="NLH87" s="206" t="s">
        <v>8</v>
      </c>
      <c r="NLI87" s="206" t="s">
        <v>1036</v>
      </c>
      <c r="NLJ87" s="206" t="s">
        <v>1594</v>
      </c>
      <c r="NLK87" s="206" t="s">
        <v>1595</v>
      </c>
      <c r="NLL87" s="206" t="s">
        <v>8</v>
      </c>
      <c r="NLM87" s="206" t="s">
        <v>1036</v>
      </c>
      <c r="NLN87" s="206" t="s">
        <v>1594</v>
      </c>
      <c r="NLO87" s="206" t="s">
        <v>1595</v>
      </c>
      <c r="NLP87" s="206" t="s">
        <v>8</v>
      </c>
      <c r="NLQ87" s="206" t="s">
        <v>1036</v>
      </c>
      <c r="NLR87" s="206" t="s">
        <v>1594</v>
      </c>
      <c r="NLS87" s="206" t="s">
        <v>1595</v>
      </c>
      <c r="NLT87" s="206" t="s">
        <v>8</v>
      </c>
      <c r="NLU87" s="206" t="s">
        <v>1036</v>
      </c>
      <c r="NLV87" s="206" t="s">
        <v>1594</v>
      </c>
      <c r="NLW87" s="206" t="s">
        <v>1595</v>
      </c>
      <c r="NLX87" s="206" t="s">
        <v>8</v>
      </c>
      <c r="NLY87" s="206" t="s">
        <v>1036</v>
      </c>
      <c r="NLZ87" s="206" t="s">
        <v>1594</v>
      </c>
      <c r="NMA87" s="206" t="s">
        <v>1595</v>
      </c>
      <c r="NMB87" s="206" t="s">
        <v>8</v>
      </c>
      <c r="NMC87" s="206" t="s">
        <v>1036</v>
      </c>
      <c r="NMD87" s="206" t="s">
        <v>1594</v>
      </c>
      <c r="NME87" s="206" t="s">
        <v>1595</v>
      </c>
      <c r="NMF87" s="206" t="s">
        <v>8</v>
      </c>
      <c r="NMG87" s="206" t="s">
        <v>1036</v>
      </c>
      <c r="NMH87" s="206" t="s">
        <v>1594</v>
      </c>
      <c r="NMI87" s="206" t="s">
        <v>1595</v>
      </c>
      <c r="NMJ87" s="206" t="s">
        <v>8</v>
      </c>
      <c r="NMK87" s="206" t="s">
        <v>1036</v>
      </c>
      <c r="NML87" s="206" t="s">
        <v>1594</v>
      </c>
      <c r="NMM87" s="206" t="s">
        <v>1595</v>
      </c>
      <c r="NMN87" s="206" t="s">
        <v>8</v>
      </c>
      <c r="NMO87" s="206" t="s">
        <v>1036</v>
      </c>
      <c r="NMP87" s="206" t="s">
        <v>1594</v>
      </c>
      <c r="NMQ87" s="206" t="s">
        <v>1595</v>
      </c>
      <c r="NMR87" s="206" t="s">
        <v>8</v>
      </c>
      <c r="NMS87" s="206" t="s">
        <v>1036</v>
      </c>
      <c r="NMT87" s="206" t="s">
        <v>1594</v>
      </c>
      <c r="NMU87" s="206" t="s">
        <v>1595</v>
      </c>
      <c r="NMV87" s="206" t="s">
        <v>8</v>
      </c>
      <c r="NMW87" s="206" t="s">
        <v>1036</v>
      </c>
      <c r="NMX87" s="206" t="s">
        <v>1594</v>
      </c>
      <c r="NMY87" s="206" t="s">
        <v>1595</v>
      </c>
      <c r="NMZ87" s="206" t="s">
        <v>8</v>
      </c>
      <c r="NNA87" s="206" t="s">
        <v>1036</v>
      </c>
      <c r="NNB87" s="206" t="s">
        <v>1594</v>
      </c>
      <c r="NNC87" s="206" t="s">
        <v>1595</v>
      </c>
      <c r="NND87" s="206" t="s">
        <v>8</v>
      </c>
      <c r="NNE87" s="206" t="s">
        <v>1036</v>
      </c>
      <c r="NNF87" s="206" t="s">
        <v>1594</v>
      </c>
      <c r="NNG87" s="206" t="s">
        <v>1595</v>
      </c>
      <c r="NNH87" s="206" t="s">
        <v>8</v>
      </c>
      <c r="NNI87" s="206" t="s">
        <v>1036</v>
      </c>
      <c r="NNJ87" s="206" t="s">
        <v>1594</v>
      </c>
      <c r="NNK87" s="206" t="s">
        <v>1595</v>
      </c>
      <c r="NNL87" s="206" t="s">
        <v>8</v>
      </c>
      <c r="NNM87" s="206" t="s">
        <v>1036</v>
      </c>
      <c r="NNN87" s="206" t="s">
        <v>1594</v>
      </c>
      <c r="NNO87" s="206" t="s">
        <v>1595</v>
      </c>
      <c r="NNP87" s="206" t="s">
        <v>8</v>
      </c>
      <c r="NNQ87" s="206" t="s">
        <v>1036</v>
      </c>
      <c r="NNR87" s="206" t="s">
        <v>1594</v>
      </c>
      <c r="NNS87" s="206" t="s">
        <v>1595</v>
      </c>
      <c r="NNT87" s="206" t="s">
        <v>8</v>
      </c>
      <c r="NNU87" s="206" t="s">
        <v>1036</v>
      </c>
      <c r="NNV87" s="206" t="s">
        <v>1594</v>
      </c>
      <c r="NNW87" s="206" t="s">
        <v>1595</v>
      </c>
      <c r="NNX87" s="206" t="s">
        <v>8</v>
      </c>
      <c r="NNY87" s="206" t="s">
        <v>1036</v>
      </c>
      <c r="NNZ87" s="206" t="s">
        <v>1594</v>
      </c>
      <c r="NOA87" s="206" t="s">
        <v>1595</v>
      </c>
      <c r="NOB87" s="206" t="s">
        <v>8</v>
      </c>
      <c r="NOC87" s="206" t="s">
        <v>1036</v>
      </c>
      <c r="NOD87" s="206" t="s">
        <v>1594</v>
      </c>
      <c r="NOE87" s="206" t="s">
        <v>1595</v>
      </c>
      <c r="NOF87" s="206" t="s">
        <v>8</v>
      </c>
      <c r="NOG87" s="206" t="s">
        <v>1036</v>
      </c>
      <c r="NOH87" s="206" t="s">
        <v>1594</v>
      </c>
      <c r="NOI87" s="206" t="s">
        <v>1595</v>
      </c>
      <c r="NOJ87" s="206" t="s">
        <v>8</v>
      </c>
      <c r="NOK87" s="206" t="s">
        <v>1036</v>
      </c>
      <c r="NOL87" s="206" t="s">
        <v>1594</v>
      </c>
      <c r="NOM87" s="206" t="s">
        <v>1595</v>
      </c>
      <c r="NON87" s="206" t="s">
        <v>8</v>
      </c>
      <c r="NOO87" s="206" t="s">
        <v>1036</v>
      </c>
      <c r="NOP87" s="206" t="s">
        <v>1594</v>
      </c>
      <c r="NOQ87" s="206" t="s">
        <v>1595</v>
      </c>
      <c r="NOR87" s="206" t="s">
        <v>8</v>
      </c>
      <c r="NOS87" s="206" t="s">
        <v>1036</v>
      </c>
      <c r="NOT87" s="206" t="s">
        <v>1594</v>
      </c>
      <c r="NOU87" s="206" t="s">
        <v>1595</v>
      </c>
      <c r="NOV87" s="206" t="s">
        <v>8</v>
      </c>
      <c r="NOW87" s="206" t="s">
        <v>1036</v>
      </c>
      <c r="NOX87" s="206" t="s">
        <v>1594</v>
      </c>
      <c r="NOY87" s="206" t="s">
        <v>1595</v>
      </c>
      <c r="NOZ87" s="206" t="s">
        <v>8</v>
      </c>
      <c r="NPA87" s="206" t="s">
        <v>1036</v>
      </c>
      <c r="NPB87" s="206" t="s">
        <v>1594</v>
      </c>
      <c r="NPC87" s="206" t="s">
        <v>1595</v>
      </c>
      <c r="NPD87" s="206" t="s">
        <v>8</v>
      </c>
      <c r="NPE87" s="206" t="s">
        <v>1036</v>
      </c>
      <c r="NPF87" s="206" t="s">
        <v>1594</v>
      </c>
      <c r="NPG87" s="206" t="s">
        <v>1595</v>
      </c>
      <c r="NPH87" s="206" t="s">
        <v>8</v>
      </c>
      <c r="NPI87" s="206" t="s">
        <v>1036</v>
      </c>
      <c r="NPJ87" s="206" t="s">
        <v>1594</v>
      </c>
      <c r="NPK87" s="206" t="s">
        <v>1595</v>
      </c>
      <c r="NPL87" s="206" t="s">
        <v>8</v>
      </c>
      <c r="NPM87" s="206" t="s">
        <v>1036</v>
      </c>
      <c r="NPN87" s="206" t="s">
        <v>1594</v>
      </c>
      <c r="NPO87" s="206" t="s">
        <v>1595</v>
      </c>
      <c r="NPP87" s="206" t="s">
        <v>8</v>
      </c>
      <c r="NPQ87" s="206" t="s">
        <v>1036</v>
      </c>
      <c r="NPR87" s="206" t="s">
        <v>1594</v>
      </c>
      <c r="NPS87" s="206" t="s">
        <v>1595</v>
      </c>
      <c r="NPT87" s="206" t="s">
        <v>8</v>
      </c>
      <c r="NPU87" s="206" t="s">
        <v>1036</v>
      </c>
      <c r="NPV87" s="206" t="s">
        <v>1594</v>
      </c>
      <c r="NPW87" s="206" t="s">
        <v>1595</v>
      </c>
      <c r="NPX87" s="206" t="s">
        <v>8</v>
      </c>
      <c r="NPY87" s="206" t="s">
        <v>1036</v>
      </c>
      <c r="NPZ87" s="206" t="s">
        <v>1594</v>
      </c>
      <c r="NQA87" s="206" t="s">
        <v>1595</v>
      </c>
      <c r="NQB87" s="206" t="s">
        <v>8</v>
      </c>
      <c r="NQC87" s="206" t="s">
        <v>1036</v>
      </c>
      <c r="NQD87" s="206" t="s">
        <v>1594</v>
      </c>
      <c r="NQE87" s="206" t="s">
        <v>1595</v>
      </c>
      <c r="NQF87" s="206" t="s">
        <v>8</v>
      </c>
      <c r="NQG87" s="206" t="s">
        <v>1036</v>
      </c>
      <c r="NQH87" s="206" t="s">
        <v>1594</v>
      </c>
      <c r="NQI87" s="206" t="s">
        <v>1595</v>
      </c>
      <c r="NQJ87" s="206" t="s">
        <v>8</v>
      </c>
      <c r="NQK87" s="206" t="s">
        <v>1036</v>
      </c>
      <c r="NQL87" s="206" t="s">
        <v>1594</v>
      </c>
      <c r="NQM87" s="206" t="s">
        <v>1595</v>
      </c>
      <c r="NQN87" s="206" t="s">
        <v>8</v>
      </c>
      <c r="NQO87" s="206" t="s">
        <v>1036</v>
      </c>
      <c r="NQP87" s="206" t="s">
        <v>1594</v>
      </c>
      <c r="NQQ87" s="206" t="s">
        <v>1595</v>
      </c>
      <c r="NQR87" s="206" t="s">
        <v>8</v>
      </c>
      <c r="NQS87" s="206" t="s">
        <v>1036</v>
      </c>
      <c r="NQT87" s="206" t="s">
        <v>1594</v>
      </c>
      <c r="NQU87" s="206" t="s">
        <v>1595</v>
      </c>
      <c r="NQV87" s="206" t="s">
        <v>8</v>
      </c>
      <c r="NQW87" s="206" t="s">
        <v>1036</v>
      </c>
      <c r="NQX87" s="206" t="s">
        <v>1594</v>
      </c>
      <c r="NQY87" s="206" t="s">
        <v>1595</v>
      </c>
      <c r="NQZ87" s="206" t="s">
        <v>8</v>
      </c>
      <c r="NRA87" s="206" t="s">
        <v>1036</v>
      </c>
      <c r="NRB87" s="206" t="s">
        <v>1594</v>
      </c>
      <c r="NRC87" s="206" t="s">
        <v>1595</v>
      </c>
      <c r="NRD87" s="206" t="s">
        <v>8</v>
      </c>
      <c r="NRE87" s="206" t="s">
        <v>1036</v>
      </c>
      <c r="NRF87" s="206" t="s">
        <v>1594</v>
      </c>
      <c r="NRG87" s="206" t="s">
        <v>1595</v>
      </c>
      <c r="NRH87" s="206" t="s">
        <v>8</v>
      </c>
      <c r="NRI87" s="206" t="s">
        <v>1036</v>
      </c>
      <c r="NRJ87" s="206" t="s">
        <v>1594</v>
      </c>
      <c r="NRK87" s="206" t="s">
        <v>1595</v>
      </c>
      <c r="NRL87" s="206" t="s">
        <v>8</v>
      </c>
      <c r="NRM87" s="206" t="s">
        <v>1036</v>
      </c>
      <c r="NRN87" s="206" t="s">
        <v>1594</v>
      </c>
      <c r="NRO87" s="206" t="s">
        <v>1595</v>
      </c>
      <c r="NRP87" s="206" t="s">
        <v>8</v>
      </c>
      <c r="NRQ87" s="206" t="s">
        <v>1036</v>
      </c>
      <c r="NRR87" s="206" t="s">
        <v>1594</v>
      </c>
      <c r="NRS87" s="206" t="s">
        <v>1595</v>
      </c>
      <c r="NRT87" s="206" t="s">
        <v>8</v>
      </c>
      <c r="NRU87" s="206" t="s">
        <v>1036</v>
      </c>
      <c r="NRV87" s="206" t="s">
        <v>1594</v>
      </c>
      <c r="NRW87" s="206" t="s">
        <v>1595</v>
      </c>
      <c r="NRX87" s="206" t="s">
        <v>8</v>
      </c>
      <c r="NRY87" s="206" t="s">
        <v>1036</v>
      </c>
      <c r="NRZ87" s="206" t="s">
        <v>1594</v>
      </c>
      <c r="NSA87" s="206" t="s">
        <v>1595</v>
      </c>
      <c r="NSB87" s="206" t="s">
        <v>8</v>
      </c>
      <c r="NSC87" s="206" t="s">
        <v>1036</v>
      </c>
      <c r="NSD87" s="206" t="s">
        <v>1594</v>
      </c>
      <c r="NSE87" s="206" t="s">
        <v>1595</v>
      </c>
      <c r="NSF87" s="206" t="s">
        <v>8</v>
      </c>
      <c r="NSG87" s="206" t="s">
        <v>1036</v>
      </c>
      <c r="NSH87" s="206" t="s">
        <v>1594</v>
      </c>
      <c r="NSI87" s="206" t="s">
        <v>1595</v>
      </c>
      <c r="NSJ87" s="206" t="s">
        <v>8</v>
      </c>
      <c r="NSK87" s="206" t="s">
        <v>1036</v>
      </c>
      <c r="NSL87" s="206" t="s">
        <v>1594</v>
      </c>
      <c r="NSM87" s="206" t="s">
        <v>1595</v>
      </c>
      <c r="NSN87" s="206" t="s">
        <v>8</v>
      </c>
      <c r="NSO87" s="206" t="s">
        <v>1036</v>
      </c>
      <c r="NSP87" s="206" t="s">
        <v>1594</v>
      </c>
      <c r="NSQ87" s="206" t="s">
        <v>1595</v>
      </c>
      <c r="NSR87" s="206" t="s">
        <v>8</v>
      </c>
      <c r="NSS87" s="206" t="s">
        <v>1036</v>
      </c>
      <c r="NST87" s="206" t="s">
        <v>1594</v>
      </c>
      <c r="NSU87" s="206" t="s">
        <v>1595</v>
      </c>
      <c r="NSV87" s="206" t="s">
        <v>8</v>
      </c>
      <c r="NSW87" s="206" t="s">
        <v>1036</v>
      </c>
      <c r="NSX87" s="206" t="s">
        <v>1594</v>
      </c>
      <c r="NSY87" s="206" t="s">
        <v>1595</v>
      </c>
      <c r="NSZ87" s="206" t="s">
        <v>8</v>
      </c>
      <c r="NTA87" s="206" t="s">
        <v>1036</v>
      </c>
      <c r="NTB87" s="206" t="s">
        <v>1594</v>
      </c>
      <c r="NTC87" s="206" t="s">
        <v>1595</v>
      </c>
      <c r="NTD87" s="206" t="s">
        <v>8</v>
      </c>
      <c r="NTE87" s="206" t="s">
        <v>1036</v>
      </c>
      <c r="NTF87" s="206" t="s">
        <v>1594</v>
      </c>
      <c r="NTG87" s="206" t="s">
        <v>1595</v>
      </c>
      <c r="NTH87" s="206" t="s">
        <v>8</v>
      </c>
      <c r="NTI87" s="206" t="s">
        <v>1036</v>
      </c>
      <c r="NTJ87" s="206" t="s">
        <v>1594</v>
      </c>
      <c r="NTK87" s="206" t="s">
        <v>1595</v>
      </c>
      <c r="NTL87" s="206" t="s">
        <v>8</v>
      </c>
      <c r="NTM87" s="206" t="s">
        <v>1036</v>
      </c>
      <c r="NTN87" s="206" t="s">
        <v>1594</v>
      </c>
      <c r="NTO87" s="206" t="s">
        <v>1595</v>
      </c>
      <c r="NTP87" s="206" t="s">
        <v>8</v>
      </c>
      <c r="NTQ87" s="206" t="s">
        <v>1036</v>
      </c>
      <c r="NTR87" s="206" t="s">
        <v>1594</v>
      </c>
      <c r="NTS87" s="206" t="s">
        <v>1595</v>
      </c>
      <c r="NTT87" s="206" t="s">
        <v>8</v>
      </c>
      <c r="NTU87" s="206" t="s">
        <v>1036</v>
      </c>
      <c r="NTV87" s="206" t="s">
        <v>1594</v>
      </c>
      <c r="NTW87" s="206" t="s">
        <v>1595</v>
      </c>
      <c r="NTX87" s="206" t="s">
        <v>8</v>
      </c>
      <c r="NTY87" s="206" t="s">
        <v>1036</v>
      </c>
      <c r="NTZ87" s="206" t="s">
        <v>1594</v>
      </c>
      <c r="NUA87" s="206" t="s">
        <v>1595</v>
      </c>
      <c r="NUB87" s="206" t="s">
        <v>8</v>
      </c>
      <c r="NUC87" s="206" t="s">
        <v>1036</v>
      </c>
      <c r="NUD87" s="206" t="s">
        <v>1594</v>
      </c>
      <c r="NUE87" s="206" t="s">
        <v>1595</v>
      </c>
      <c r="NUF87" s="206" t="s">
        <v>8</v>
      </c>
      <c r="NUG87" s="206" t="s">
        <v>1036</v>
      </c>
      <c r="NUH87" s="206" t="s">
        <v>1594</v>
      </c>
      <c r="NUI87" s="206" t="s">
        <v>1595</v>
      </c>
      <c r="NUJ87" s="206" t="s">
        <v>8</v>
      </c>
      <c r="NUK87" s="206" t="s">
        <v>1036</v>
      </c>
      <c r="NUL87" s="206" t="s">
        <v>1594</v>
      </c>
      <c r="NUM87" s="206" t="s">
        <v>1595</v>
      </c>
      <c r="NUN87" s="206" t="s">
        <v>8</v>
      </c>
      <c r="NUO87" s="206" t="s">
        <v>1036</v>
      </c>
      <c r="NUP87" s="206" t="s">
        <v>1594</v>
      </c>
      <c r="NUQ87" s="206" t="s">
        <v>1595</v>
      </c>
      <c r="NUR87" s="206" t="s">
        <v>8</v>
      </c>
      <c r="NUS87" s="206" t="s">
        <v>1036</v>
      </c>
      <c r="NUT87" s="206" t="s">
        <v>1594</v>
      </c>
      <c r="NUU87" s="206" t="s">
        <v>1595</v>
      </c>
      <c r="NUV87" s="206" t="s">
        <v>8</v>
      </c>
      <c r="NUW87" s="206" t="s">
        <v>1036</v>
      </c>
      <c r="NUX87" s="206" t="s">
        <v>1594</v>
      </c>
      <c r="NUY87" s="206" t="s">
        <v>1595</v>
      </c>
      <c r="NUZ87" s="206" t="s">
        <v>8</v>
      </c>
      <c r="NVA87" s="206" t="s">
        <v>1036</v>
      </c>
      <c r="NVB87" s="206" t="s">
        <v>1594</v>
      </c>
      <c r="NVC87" s="206" t="s">
        <v>1595</v>
      </c>
      <c r="NVD87" s="206" t="s">
        <v>8</v>
      </c>
      <c r="NVE87" s="206" t="s">
        <v>1036</v>
      </c>
      <c r="NVF87" s="206" t="s">
        <v>1594</v>
      </c>
      <c r="NVG87" s="206" t="s">
        <v>1595</v>
      </c>
      <c r="NVH87" s="206" t="s">
        <v>8</v>
      </c>
      <c r="NVI87" s="206" t="s">
        <v>1036</v>
      </c>
      <c r="NVJ87" s="206" t="s">
        <v>1594</v>
      </c>
      <c r="NVK87" s="206" t="s">
        <v>1595</v>
      </c>
      <c r="NVL87" s="206" t="s">
        <v>8</v>
      </c>
      <c r="NVM87" s="206" t="s">
        <v>1036</v>
      </c>
      <c r="NVN87" s="206" t="s">
        <v>1594</v>
      </c>
      <c r="NVO87" s="206" t="s">
        <v>1595</v>
      </c>
      <c r="NVP87" s="206" t="s">
        <v>8</v>
      </c>
      <c r="NVQ87" s="206" t="s">
        <v>1036</v>
      </c>
      <c r="NVR87" s="206" t="s">
        <v>1594</v>
      </c>
      <c r="NVS87" s="206" t="s">
        <v>1595</v>
      </c>
      <c r="NVT87" s="206" t="s">
        <v>8</v>
      </c>
      <c r="NVU87" s="206" t="s">
        <v>1036</v>
      </c>
      <c r="NVV87" s="206" t="s">
        <v>1594</v>
      </c>
      <c r="NVW87" s="206" t="s">
        <v>1595</v>
      </c>
      <c r="NVX87" s="206" t="s">
        <v>8</v>
      </c>
      <c r="NVY87" s="206" t="s">
        <v>1036</v>
      </c>
      <c r="NVZ87" s="206" t="s">
        <v>1594</v>
      </c>
      <c r="NWA87" s="206" t="s">
        <v>1595</v>
      </c>
      <c r="NWB87" s="206" t="s">
        <v>8</v>
      </c>
      <c r="NWC87" s="206" t="s">
        <v>1036</v>
      </c>
      <c r="NWD87" s="206" t="s">
        <v>1594</v>
      </c>
      <c r="NWE87" s="206" t="s">
        <v>1595</v>
      </c>
      <c r="NWF87" s="206" t="s">
        <v>8</v>
      </c>
      <c r="NWG87" s="206" t="s">
        <v>1036</v>
      </c>
      <c r="NWH87" s="206" t="s">
        <v>1594</v>
      </c>
      <c r="NWI87" s="206" t="s">
        <v>1595</v>
      </c>
      <c r="NWJ87" s="206" t="s">
        <v>8</v>
      </c>
      <c r="NWK87" s="206" t="s">
        <v>1036</v>
      </c>
      <c r="NWL87" s="206" t="s">
        <v>1594</v>
      </c>
      <c r="NWM87" s="206" t="s">
        <v>1595</v>
      </c>
      <c r="NWN87" s="206" t="s">
        <v>8</v>
      </c>
      <c r="NWO87" s="206" t="s">
        <v>1036</v>
      </c>
      <c r="NWP87" s="206" t="s">
        <v>1594</v>
      </c>
      <c r="NWQ87" s="206" t="s">
        <v>1595</v>
      </c>
      <c r="NWR87" s="206" t="s">
        <v>8</v>
      </c>
      <c r="NWS87" s="206" t="s">
        <v>1036</v>
      </c>
      <c r="NWT87" s="206" t="s">
        <v>1594</v>
      </c>
      <c r="NWU87" s="206" t="s">
        <v>1595</v>
      </c>
      <c r="NWV87" s="206" t="s">
        <v>8</v>
      </c>
      <c r="NWW87" s="206" t="s">
        <v>1036</v>
      </c>
      <c r="NWX87" s="206" t="s">
        <v>1594</v>
      </c>
      <c r="NWY87" s="206" t="s">
        <v>1595</v>
      </c>
      <c r="NWZ87" s="206" t="s">
        <v>8</v>
      </c>
      <c r="NXA87" s="206" t="s">
        <v>1036</v>
      </c>
      <c r="NXB87" s="206" t="s">
        <v>1594</v>
      </c>
      <c r="NXC87" s="206" t="s">
        <v>1595</v>
      </c>
      <c r="NXD87" s="206" t="s">
        <v>8</v>
      </c>
      <c r="NXE87" s="206" t="s">
        <v>1036</v>
      </c>
      <c r="NXF87" s="206" t="s">
        <v>1594</v>
      </c>
      <c r="NXG87" s="206" t="s">
        <v>1595</v>
      </c>
      <c r="NXH87" s="206" t="s">
        <v>8</v>
      </c>
      <c r="NXI87" s="206" t="s">
        <v>1036</v>
      </c>
      <c r="NXJ87" s="206" t="s">
        <v>1594</v>
      </c>
      <c r="NXK87" s="206" t="s">
        <v>1595</v>
      </c>
      <c r="NXL87" s="206" t="s">
        <v>8</v>
      </c>
      <c r="NXM87" s="206" t="s">
        <v>1036</v>
      </c>
      <c r="NXN87" s="206" t="s">
        <v>1594</v>
      </c>
      <c r="NXO87" s="206" t="s">
        <v>1595</v>
      </c>
      <c r="NXP87" s="206" t="s">
        <v>8</v>
      </c>
      <c r="NXQ87" s="206" t="s">
        <v>1036</v>
      </c>
      <c r="NXR87" s="206" t="s">
        <v>1594</v>
      </c>
      <c r="NXS87" s="206" t="s">
        <v>1595</v>
      </c>
      <c r="NXT87" s="206" t="s">
        <v>8</v>
      </c>
      <c r="NXU87" s="206" t="s">
        <v>1036</v>
      </c>
      <c r="NXV87" s="206" t="s">
        <v>1594</v>
      </c>
      <c r="NXW87" s="206" t="s">
        <v>1595</v>
      </c>
      <c r="NXX87" s="206" t="s">
        <v>8</v>
      </c>
      <c r="NXY87" s="206" t="s">
        <v>1036</v>
      </c>
      <c r="NXZ87" s="206" t="s">
        <v>1594</v>
      </c>
      <c r="NYA87" s="206" t="s">
        <v>1595</v>
      </c>
      <c r="NYB87" s="206" t="s">
        <v>8</v>
      </c>
      <c r="NYC87" s="206" t="s">
        <v>1036</v>
      </c>
      <c r="NYD87" s="206" t="s">
        <v>1594</v>
      </c>
      <c r="NYE87" s="206" t="s">
        <v>1595</v>
      </c>
      <c r="NYF87" s="206" t="s">
        <v>8</v>
      </c>
      <c r="NYG87" s="206" t="s">
        <v>1036</v>
      </c>
      <c r="NYH87" s="206" t="s">
        <v>1594</v>
      </c>
      <c r="NYI87" s="206" t="s">
        <v>1595</v>
      </c>
      <c r="NYJ87" s="206" t="s">
        <v>8</v>
      </c>
      <c r="NYK87" s="206" t="s">
        <v>1036</v>
      </c>
      <c r="NYL87" s="206" t="s">
        <v>1594</v>
      </c>
      <c r="NYM87" s="206" t="s">
        <v>1595</v>
      </c>
      <c r="NYN87" s="206" t="s">
        <v>8</v>
      </c>
      <c r="NYO87" s="206" t="s">
        <v>1036</v>
      </c>
      <c r="NYP87" s="206" t="s">
        <v>1594</v>
      </c>
      <c r="NYQ87" s="206" t="s">
        <v>1595</v>
      </c>
      <c r="NYR87" s="206" t="s">
        <v>8</v>
      </c>
      <c r="NYS87" s="206" t="s">
        <v>1036</v>
      </c>
      <c r="NYT87" s="206" t="s">
        <v>1594</v>
      </c>
      <c r="NYU87" s="206" t="s">
        <v>1595</v>
      </c>
      <c r="NYV87" s="206" t="s">
        <v>8</v>
      </c>
      <c r="NYW87" s="206" t="s">
        <v>1036</v>
      </c>
      <c r="NYX87" s="206" t="s">
        <v>1594</v>
      </c>
      <c r="NYY87" s="206" t="s">
        <v>1595</v>
      </c>
      <c r="NYZ87" s="206" t="s">
        <v>8</v>
      </c>
      <c r="NZA87" s="206" t="s">
        <v>1036</v>
      </c>
      <c r="NZB87" s="206" t="s">
        <v>1594</v>
      </c>
      <c r="NZC87" s="206" t="s">
        <v>1595</v>
      </c>
      <c r="NZD87" s="206" t="s">
        <v>8</v>
      </c>
      <c r="NZE87" s="206" t="s">
        <v>1036</v>
      </c>
      <c r="NZF87" s="206" t="s">
        <v>1594</v>
      </c>
      <c r="NZG87" s="206" t="s">
        <v>1595</v>
      </c>
      <c r="NZH87" s="206" t="s">
        <v>8</v>
      </c>
      <c r="NZI87" s="206" t="s">
        <v>1036</v>
      </c>
      <c r="NZJ87" s="206" t="s">
        <v>1594</v>
      </c>
      <c r="NZK87" s="206" t="s">
        <v>1595</v>
      </c>
      <c r="NZL87" s="206" t="s">
        <v>8</v>
      </c>
      <c r="NZM87" s="206" t="s">
        <v>1036</v>
      </c>
      <c r="NZN87" s="206" t="s">
        <v>1594</v>
      </c>
      <c r="NZO87" s="206" t="s">
        <v>1595</v>
      </c>
      <c r="NZP87" s="206" t="s">
        <v>8</v>
      </c>
      <c r="NZQ87" s="206" t="s">
        <v>1036</v>
      </c>
      <c r="NZR87" s="206" t="s">
        <v>1594</v>
      </c>
      <c r="NZS87" s="206" t="s">
        <v>1595</v>
      </c>
      <c r="NZT87" s="206" t="s">
        <v>8</v>
      </c>
      <c r="NZU87" s="206" t="s">
        <v>1036</v>
      </c>
      <c r="NZV87" s="206" t="s">
        <v>1594</v>
      </c>
      <c r="NZW87" s="206" t="s">
        <v>1595</v>
      </c>
      <c r="NZX87" s="206" t="s">
        <v>8</v>
      </c>
      <c r="NZY87" s="206" t="s">
        <v>1036</v>
      </c>
      <c r="NZZ87" s="206" t="s">
        <v>1594</v>
      </c>
      <c r="OAA87" s="206" t="s">
        <v>1595</v>
      </c>
      <c r="OAB87" s="206" t="s">
        <v>8</v>
      </c>
      <c r="OAC87" s="206" t="s">
        <v>1036</v>
      </c>
      <c r="OAD87" s="206" t="s">
        <v>1594</v>
      </c>
      <c r="OAE87" s="206" t="s">
        <v>1595</v>
      </c>
      <c r="OAF87" s="206" t="s">
        <v>8</v>
      </c>
      <c r="OAG87" s="206" t="s">
        <v>1036</v>
      </c>
      <c r="OAH87" s="206" t="s">
        <v>1594</v>
      </c>
      <c r="OAI87" s="206" t="s">
        <v>1595</v>
      </c>
      <c r="OAJ87" s="206" t="s">
        <v>8</v>
      </c>
      <c r="OAK87" s="206" t="s">
        <v>1036</v>
      </c>
      <c r="OAL87" s="206" t="s">
        <v>1594</v>
      </c>
      <c r="OAM87" s="206" t="s">
        <v>1595</v>
      </c>
      <c r="OAN87" s="206" t="s">
        <v>8</v>
      </c>
      <c r="OAO87" s="206" t="s">
        <v>1036</v>
      </c>
      <c r="OAP87" s="206" t="s">
        <v>1594</v>
      </c>
      <c r="OAQ87" s="206" t="s">
        <v>1595</v>
      </c>
      <c r="OAR87" s="206" t="s">
        <v>8</v>
      </c>
      <c r="OAS87" s="206" t="s">
        <v>1036</v>
      </c>
      <c r="OAT87" s="206" t="s">
        <v>1594</v>
      </c>
      <c r="OAU87" s="206" t="s">
        <v>1595</v>
      </c>
      <c r="OAV87" s="206" t="s">
        <v>8</v>
      </c>
      <c r="OAW87" s="206" t="s">
        <v>1036</v>
      </c>
      <c r="OAX87" s="206" t="s">
        <v>1594</v>
      </c>
      <c r="OAY87" s="206" t="s">
        <v>1595</v>
      </c>
      <c r="OAZ87" s="206" t="s">
        <v>8</v>
      </c>
      <c r="OBA87" s="206" t="s">
        <v>1036</v>
      </c>
      <c r="OBB87" s="206" t="s">
        <v>1594</v>
      </c>
      <c r="OBC87" s="206" t="s">
        <v>1595</v>
      </c>
      <c r="OBD87" s="206" t="s">
        <v>8</v>
      </c>
      <c r="OBE87" s="206" t="s">
        <v>1036</v>
      </c>
      <c r="OBF87" s="206" t="s">
        <v>1594</v>
      </c>
      <c r="OBG87" s="206" t="s">
        <v>1595</v>
      </c>
      <c r="OBH87" s="206" t="s">
        <v>8</v>
      </c>
      <c r="OBI87" s="206" t="s">
        <v>1036</v>
      </c>
      <c r="OBJ87" s="206" t="s">
        <v>1594</v>
      </c>
      <c r="OBK87" s="206" t="s">
        <v>1595</v>
      </c>
      <c r="OBL87" s="206" t="s">
        <v>8</v>
      </c>
      <c r="OBM87" s="206" t="s">
        <v>1036</v>
      </c>
      <c r="OBN87" s="206" t="s">
        <v>1594</v>
      </c>
      <c r="OBO87" s="206" t="s">
        <v>1595</v>
      </c>
      <c r="OBP87" s="206" t="s">
        <v>8</v>
      </c>
      <c r="OBQ87" s="206" t="s">
        <v>1036</v>
      </c>
      <c r="OBR87" s="206" t="s">
        <v>1594</v>
      </c>
      <c r="OBS87" s="206" t="s">
        <v>1595</v>
      </c>
      <c r="OBT87" s="206" t="s">
        <v>8</v>
      </c>
      <c r="OBU87" s="206" t="s">
        <v>1036</v>
      </c>
      <c r="OBV87" s="206" t="s">
        <v>1594</v>
      </c>
      <c r="OBW87" s="206" t="s">
        <v>1595</v>
      </c>
      <c r="OBX87" s="206" t="s">
        <v>8</v>
      </c>
      <c r="OBY87" s="206" t="s">
        <v>1036</v>
      </c>
      <c r="OBZ87" s="206" t="s">
        <v>1594</v>
      </c>
      <c r="OCA87" s="206" t="s">
        <v>1595</v>
      </c>
      <c r="OCB87" s="206" t="s">
        <v>8</v>
      </c>
      <c r="OCC87" s="206" t="s">
        <v>1036</v>
      </c>
      <c r="OCD87" s="206" t="s">
        <v>1594</v>
      </c>
      <c r="OCE87" s="206" t="s">
        <v>1595</v>
      </c>
      <c r="OCF87" s="206" t="s">
        <v>8</v>
      </c>
      <c r="OCG87" s="206" t="s">
        <v>1036</v>
      </c>
      <c r="OCH87" s="206" t="s">
        <v>1594</v>
      </c>
      <c r="OCI87" s="206" t="s">
        <v>1595</v>
      </c>
      <c r="OCJ87" s="206" t="s">
        <v>8</v>
      </c>
      <c r="OCK87" s="206" t="s">
        <v>1036</v>
      </c>
      <c r="OCL87" s="206" t="s">
        <v>1594</v>
      </c>
      <c r="OCM87" s="206" t="s">
        <v>1595</v>
      </c>
      <c r="OCN87" s="206" t="s">
        <v>8</v>
      </c>
      <c r="OCO87" s="206" t="s">
        <v>1036</v>
      </c>
      <c r="OCP87" s="206" t="s">
        <v>1594</v>
      </c>
      <c r="OCQ87" s="206" t="s">
        <v>1595</v>
      </c>
      <c r="OCR87" s="206" t="s">
        <v>8</v>
      </c>
      <c r="OCS87" s="206" t="s">
        <v>1036</v>
      </c>
      <c r="OCT87" s="206" t="s">
        <v>1594</v>
      </c>
      <c r="OCU87" s="206" t="s">
        <v>1595</v>
      </c>
      <c r="OCV87" s="206" t="s">
        <v>8</v>
      </c>
      <c r="OCW87" s="206" t="s">
        <v>1036</v>
      </c>
      <c r="OCX87" s="206" t="s">
        <v>1594</v>
      </c>
      <c r="OCY87" s="206" t="s">
        <v>1595</v>
      </c>
      <c r="OCZ87" s="206" t="s">
        <v>8</v>
      </c>
      <c r="ODA87" s="206" t="s">
        <v>1036</v>
      </c>
      <c r="ODB87" s="206" t="s">
        <v>1594</v>
      </c>
      <c r="ODC87" s="206" t="s">
        <v>1595</v>
      </c>
      <c r="ODD87" s="206" t="s">
        <v>8</v>
      </c>
      <c r="ODE87" s="206" t="s">
        <v>1036</v>
      </c>
      <c r="ODF87" s="206" t="s">
        <v>1594</v>
      </c>
      <c r="ODG87" s="206" t="s">
        <v>1595</v>
      </c>
      <c r="ODH87" s="206" t="s">
        <v>8</v>
      </c>
      <c r="ODI87" s="206" t="s">
        <v>1036</v>
      </c>
      <c r="ODJ87" s="206" t="s">
        <v>1594</v>
      </c>
      <c r="ODK87" s="206" t="s">
        <v>1595</v>
      </c>
      <c r="ODL87" s="206" t="s">
        <v>8</v>
      </c>
      <c r="ODM87" s="206" t="s">
        <v>1036</v>
      </c>
      <c r="ODN87" s="206" t="s">
        <v>1594</v>
      </c>
      <c r="ODO87" s="206" t="s">
        <v>1595</v>
      </c>
      <c r="ODP87" s="206" t="s">
        <v>8</v>
      </c>
      <c r="ODQ87" s="206" t="s">
        <v>1036</v>
      </c>
      <c r="ODR87" s="206" t="s">
        <v>1594</v>
      </c>
      <c r="ODS87" s="206" t="s">
        <v>1595</v>
      </c>
      <c r="ODT87" s="206" t="s">
        <v>8</v>
      </c>
      <c r="ODU87" s="206" t="s">
        <v>1036</v>
      </c>
      <c r="ODV87" s="206" t="s">
        <v>1594</v>
      </c>
      <c r="ODW87" s="206" t="s">
        <v>1595</v>
      </c>
      <c r="ODX87" s="206" t="s">
        <v>8</v>
      </c>
      <c r="ODY87" s="206" t="s">
        <v>1036</v>
      </c>
      <c r="ODZ87" s="206" t="s">
        <v>1594</v>
      </c>
      <c r="OEA87" s="206" t="s">
        <v>1595</v>
      </c>
      <c r="OEB87" s="206" t="s">
        <v>8</v>
      </c>
      <c r="OEC87" s="206" t="s">
        <v>1036</v>
      </c>
      <c r="OED87" s="206" t="s">
        <v>1594</v>
      </c>
      <c r="OEE87" s="206" t="s">
        <v>1595</v>
      </c>
      <c r="OEF87" s="206" t="s">
        <v>8</v>
      </c>
      <c r="OEG87" s="206" t="s">
        <v>1036</v>
      </c>
      <c r="OEH87" s="206" t="s">
        <v>1594</v>
      </c>
      <c r="OEI87" s="206" t="s">
        <v>1595</v>
      </c>
      <c r="OEJ87" s="206" t="s">
        <v>8</v>
      </c>
      <c r="OEK87" s="206" t="s">
        <v>1036</v>
      </c>
      <c r="OEL87" s="206" t="s">
        <v>1594</v>
      </c>
      <c r="OEM87" s="206" t="s">
        <v>1595</v>
      </c>
      <c r="OEN87" s="206" t="s">
        <v>8</v>
      </c>
      <c r="OEO87" s="206" t="s">
        <v>1036</v>
      </c>
      <c r="OEP87" s="206" t="s">
        <v>1594</v>
      </c>
      <c r="OEQ87" s="206" t="s">
        <v>1595</v>
      </c>
      <c r="OER87" s="206" t="s">
        <v>8</v>
      </c>
      <c r="OES87" s="206" t="s">
        <v>1036</v>
      </c>
      <c r="OET87" s="206" t="s">
        <v>1594</v>
      </c>
      <c r="OEU87" s="206" t="s">
        <v>1595</v>
      </c>
      <c r="OEV87" s="206" t="s">
        <v>8</v>
      </c>
      <c r="OEW87" s="206" t="s">
        <v>1036</v>
      </c>
      <c r="OEX87" s="206" t="s">
        <v>1594</v>
      </c>
      <c r="OEY87" s="206" t="s">
        <v>1595</v>
      </c>
      <c r="OEZ87" s="206" t="s">
        <v>8</v>
      </c>
      <c r="OFA87" s="206" t="s">
        <v>1036</v>
      </c>
      <c r="OFB87" s="206" t="s">
        <v>1594</v>
      </c>
      <c r="OFC87" s="206" t="s">
        <v>1595</v>
      </c>
      <c r="OFD87" s="206" t="s">
        <v>8</v>
      </c>
      <c r="OFE87" s="206" t="s">
        <v>1036</v>
      </c>
      <c r="OFF87" s="206" t="s">
        <v>1594</v>
      </c>
      <c r="OFG87" s="206" t="s">
        <v>1595</v>
      </c>
      <c r="OFH87" s="206" t="s">
        <v>8</v>
      </c>
      <c r="OFI87" s="206" t="s">
        <v>1036</v>
      </c>
      <c r="OFJ87" s="206" t="s">
        <v>1594</v>
      </c>
      <c r="OFK87" s="206" t="s">
        <v>1595</v>
      </c>
      <c r="OFL87" s="206" t="s">
        <v>8</v>
      </c>
      <c r="OFM87" s="206" t="s">
        <v>1036</v>
      </c>
      <c r="OFN87" s="206" t="s">
        <v>1594</v>
      </c>
      <c r="OFO87" s="206" t="s">
        <v>1595</v>
      </c>
      <c r="OFP87" s="206" t="s">
        <v>8</v>
      </c>
      <c r="OFQ87" s="206" t="s">
        <v>1036</v>
      </c>
      <c r="OFR87" s="206" t="s">
        <v>1594</v>
      </c>
      <c r="OFS87" s="206" t="s">
        <v>1595</v>
      </c>
      <c r="OFT87" s="206" t="s">
        <v>8</v>
      </c>
      <c r="OFU87" s="206" t="s">
        <v>1036</v>
      </c>
      <c r="OFV87" s="206" t="s">
        <v>1594</v>
      </c>
      <c r="OFW87" s="206" t="s">
        <v>1595</v>
      </c>
      <c r="OFX87" s="206" t="s">
        <v>8</v>
      </c>
      <c r="OFY87" s="206" t="s">
        <v>1036</v>
      </c>
      <c r="OFZ87" s="206" t="s">
        <v>1594</v>
      </c>
      <c r="OGA87" s="206" t="s">
        <v>1595</v>
      </c>
      <c r="OGB87" s="206" t="s">
        <v>8</v>
      </c>
      <c r="OGC87" s="206" t="s">
        <v>1036</v>
      </c>
      <c r="OGD87" s="206" t="s">
        <v>1594</v>
      </c>
      <c r="OGE87" s="206" t="s">
        <v>1595</v>
      </c>
      <c r="OGF87" s="206" t="s">
        <v>8</v>
      </c>
      <c r="OGG87" s="206" t="s">
        <v>1036</v>
      </c>
      <c r="OGH87" s="206" t="s">
        <v>1594</v>
      </c>
      <c r="OGI87" s="206" t="s">
        <v>1595</v>
      </c>
      <c r="OGJ87" s="206" t="s">
        <v>8</v>
      </c>
      <c r="OGK87" s="206" t="s">
        <v>1036</v>
      </c>
      <c r="OGL87" s="206" t="s">
        <v>1594</v>
      </c>
      <c r="OGM87" s="206" t="s">
        <v>1595</v>
      </c>
      <c r="OGN87" s="206" t="s">
        <v>8</v>
      </c>
      <c r="OGO87" s="206" t="s">
        <v>1036</v>
      </c>
      <c r="OGP87" s="206" t="s">
        <v>1594</v>
      </c>
      <c r="OGQ87" s="206" t="s">
        <v>1595</v>
      </c>
      <c r="OGR87" s="206" t="s">
        <v>8</v>
      </c>
      <c r="OGS87" s="206" t="s">
        <v>1036</v>
      </c>
      <c r="OGT87" s="206" t="s">
        <v>1594</v>
      </c>
      <c r="OGU87" s="206" t="s">
        <v>1595</v>
      </c>
      <c r="OGV87" s="206" t="s">
        <v>8</v>
      </c>
      <c r="OGW87" s="206" t="s">
        <v>1036</v>
      </c>
      <c r="OGX87" s="206" t="s">
        <v>1594</v>
      </c>
      <c r="OGY87" s="206" t="s">
        <v>1595</v>
      </c>
      <c r="OGZ87" s="206" t="s">
        <v>8</v>
      </c>
      <c r="OHA87" s="206" t="s">
        <v>1036</v>
      </c>
      <c r="OHB87" s="206" t="s">
        <v>1594</v>
      </c>
      <c r="OHC87" s="206" t="s">
        <v>1595</v>
      </c>
      <c r="OHD87" s="206" t="s">
        <v>8</v>
      </c>
      <c r="OHE87" s="206" t="s">
        <v>1036</v>
      </c>
      <c r="OHF87" s="206" t="s">
        <v>1594</v>
      </c>
      <c r="OHG87" s="206" t="s">
        <v>1595</v>
      </c>
      <c r="OHH87" s="206" t="s">
        <v>8</v>
      </c>
      <c r="OHI87" s="206" t="s">
        <v>1036</v>
      </c>
      <c r="OHJ87" s="206" t="s">
        <v>1594</v>
      </c>
      <c r="OHK87" s="206" t="s">
        <v>1595</v>
      </c>
      <c r="OHL87" s="206" t="s">
        <v>8</v>
      </c>
      <c r="OHM87" s="206" t="s">
        <v>1036</v>
      </c>
      <c r="OHN87" s="206" t="s">
        <v>1594</v>
      </c>
      <c r="OHO87" s="206" t="s">
        <v>1595</v>
      </c>
      <c r="OHP87" s="206" t="s">
        <v>8</v>
      </c>
      <c r="OHQ87" s="206" t="s">
        <v>1036</v>
      </c>
      <c r="OHR87" s="206" t="s">
        <v>1594</v>
      </c>
      <c r="OHS87" s="206" t="s">
        <v>1595</v>
      </c>
      <c r="OHT87" s="206" t="s">
        <v>8</v>
      </c>
      <c r="OHU87" s="206" t="s">
        <v>1036</v>
      </c>
      <c r="OHV87" s="206" t="s">
        <v>1594</v>
      </c>
      <c r="OHW87" s="206" t="s">
        <v>1595</v>
      </c>
      <c r="OHX87" s="206" t="s">
        <v>8</v>
      </c>
      <c r="OHY87" s="206" t="s">
        <v>1036</v>
      </c>
      <c r="OHZ87" s="206" t="s">
        <v>1594</v>
      </c>
      <c r="OIA87" s="206" t="s">
        <v>1595</v>
      </c>
      <c r="OIB87" s="206" t="s">
        <v>8</v>
      </c>
      <c r="OIC87" s="206" t="s">
        <v>1036</v>
      </c>
      <c r="OID87" s="206" t="s">
        <v>1594</v>
      </c>
      <c r="OIE87" s="206" t="s">
        <v>1595</v>
      </c>
      <c r="OIF87" s="206" t="s">
        <v>8</v>
      </c>
      <c r="OIG87" s="206" t="s">
        <v>1036</v>
      </c>
      <c r="OIH87" s="206" t="s">
        <v>1594</v>
      </c>
      <c r="OII87" s="206" t="s">
        <v>1595</v>
      </c>
      <c r="OIJ87" s="206" t="s">
        <v>8</v>
      </c>
      <c r="OIK87" s="206" t="s">
        <v>1036</v>
      </c>
      <c r="OIL87" s="206" t="s">
        <v>1594</v>
      </c>
      <c r="OIM87" s="206" t="s">
        <v>1595</v>
      </c>
      <c r="OIN87" s="206" t="s">
        <v>8</v>
      </c>
      <c r="OIO87" s="206" t="s">
        <v>1036</v>
      </c>
      <c r="OIP87" s="206" t="s">
        <v>1594</v>
      </c>
      <c r="OIQ87" s="206" t="s">
        <v>1595</v>
      </c>
      <c r="OIR87" s="206" t="s">
        <v>8</v>
      </c>
      <c r="OIS87" s="206" t="s">
        <v>1036</v>
      </c>
      <c r="OIT87" s="206" t="s">
        <v>1594</v>
      </c>
      <c r="OIU87" s="206" t="s">
        <v>1595</v>
      </c>
      <c r="OIV87" s="206" t="s">
        <v>8</v>
      </c>
      <c r="OIW87" s="206" t="s">
        <v>1036</v>
      </c>
      <c r="OIX87" s="206" t="s">
        <v>1594</v>
      </c>
      <c r="OIY87" s="206" t="s">
        <v>1595</v>
      </c>
      <c r="OIZ87" s="206" t="s">
        <v>8</v>
      </c>
      <c r="OJA87" s="206" t="s">
        <v>1036</v>
      </c>
      <c r="OJB87" s="206" t="s">
        <v>1594</v>
      </c>
      <c r="OJC87" s="206" t="s">
        <v>1595</v>
      </c>
      <c r="OJD87" s="206" t="s">
        <v>8</v>
      </c>
      <c r="OJE87" s="206" t="s">
        <v>1036</v>
      </c>
      <c r="OJF87" s="206" t="s">
        <v>1594</v>
      </c>
      <c r="OJG87" s="206" t="s">
        <v>1595</v>
      </c>
      <c r="OJH87" s="206" t="s">
        <v>8</v>
      </c>
      <c r="OJI87" s="206" t="s">
        <v>1036</v>
      </c>
      <c r="OJJ87" s="206" t="s">
        <v>1594</v>
      </c>
      <c r="OJK87" s="206" t="s">
        <v>1595</v>
      </c>
      <c r="OJL87" s="206" t="s">
        <v>8</v>
      </c>
      <c r="OJM87" s="206" t="s">
        <v>1036</v>
      </c>
      <c r="OJN87" s="206" t="s">
        <v>1594</v>
      </c>
      <c r="OJO87" s="206" t="s">
        <v>1595</v>
      </c>
      <c r="OJP87" s="206" t="s">
        <v>8</v>
      </c>
      <c r="OJQ87" s="206" t="s">
        <v>1036</v>
      </c>
      <c r="OJR87" s="206" t="s">
        <v>1594</v>
      </c>
      <c r="OJS87" s="206" t="s">
        <v>1595</v>
      </c>
      <c r="OJT87" s="206" t="s">
        <v>8</v>
      </c>
      <c r="OJU87" s="206" t="s">
        <v>1036</v>
      </c>
      <c r="OJV87" s="206" t="s">
        <v>1594</v>
      </c>
      <c r="OJW87" s="206" t="s">
        <v>1595</v>
      </c>
      <c r="OJX87" s="206" t="s">
        <v>8</v>
      </c>
      <c r="OJY87" s="206" t="s">
        <v>1036</v>
      </c>
      <c r="OJZ87" s="206" t="s">
        <v>1594</v>
      </c>
      <c r="OKA87" s="206" t="s">
        <v>1595</v>
      </c>
      <c r="OKB87" s="206" t="s">
        <v>8</v>
      </c>
      <c r="OKC87" s="206" t="s">
        <v>1036</v>
      </c>
      <c r="OKD87" s="206" t="s">
        <v>1594</v>
      </c>
      <c r="OKE87" s="206" t="s">
        <v>1595</v>
      </c>
      <c r="OKF87" s="206" t="s">
        <v>8</v>
      </c>
      <c r="OKG87" s="206" t="s">
        <v>1036</v>
      </c>
      <c r="OKH87" s="206" t="s">
        <v>1594</v>
      </c>
      <c r="OKI87" s="206" t="s">
        <v>1595</v>
      </c>
      <c r="OKJ87" s="206" t="s">
        <v>8</v>
      </c>
      <c r="OKK87" s="206" t="s">
        <v>1036</v>
      </c>
      <c r="OKL87" s="206" t="s">
        <v>1594</v>
      </c>
      <c r="OKM87" s="206" t="s">
        <v>1595</v>
      </c>
      <c r="OKN87" s="206" t="s">
        <v>8</v>
      </c>
      <c r="OKO87" s="206" t="s">
        <v>1036</v>
      </c>
      <c r="OKP87" s="206" t="s">
        <v>1594</v>
      </c>
      <c r="OKQ87" s="206" t="s">
        <v>1595</v>
      </c>
      <c r="OKR87" s="206" t="s">
        <v>8</v>
      </c>
      <c r="OKS87" s="206" t="s">
        <v>1036</v>
      </c>
      <c r="OKT87" s="206" t="s">
        <v>1594</v>
      </c>
      <c r="OKU87" s="206" t="s">
        <v>1595</v>
      </c>
      <c r="OKV87" s="206" t="s">
        <v>8</v>
      </c>
      <c r="OKW87" s="206" t="s">
        <v>1036</v>
      </c>
      <c r="OKX87" s="206" t="s">
        <v>1594</v>
      </c>
      <c r="OKY87" s="206" t="s">
        <v>1595</v>
      </c>
      <c r="OKZ87" s="206" t="s">
        <v>8</v>
      </c>
      <c r="OLA87" s="206" t="s">
        <v>1036</v>
      </c>
      <c r="OLB87" s="206" t="s">
        <v>1594</v>
      </c>
      <c r="OLC87" s="206" t="s">
        <v>1595</v>
      </c>
      <c r="OLD87" s="206" t="s">
        <v>8</v>
      </c>
      <c r="OLE87" s="206" t="s">
        <v>1036</v>
      </c>
      <c r="OLF87" s="206" t="s">
        <v>1594</v>
      </c>
      <c r="OLG87" s="206" t="s">
        <v>1595</v>
      </c>
      <c r="OLH87" s="206" t="s">
        <v>8</v>
      </c>
      <c r="OLI87" s="206" t="s">
        <v>1036</v>
      </c>
      <c r="OLJ87" s="206" t="s">
        <v>1594</v>
      </c>
      <c r="OLK87" s="206" t="s">
        <v>1595</v>
      </c>
      <c r="OLL87" s="206" t="s">
        <v>8</v>
      </c>
      <c r="OLM87" s="206" t="s">
        <v>1036</v>
      </c>
      <c r="OLN87" s="206" t="s">
        <v>1594</v>
      </c>
      <c r="OLO87" s="206" t="s">
        <v>1595</v>
      </c>
      <c r="OLP87" s="206" t="s">
        <v>8</v>
      </c>
      <c r="OLQ87" s="206" t="s">
        <v>1036</v>
      </c>
      <c r="OLR87" s="206" t="s">
        <v>1594</v>
      </c>
      <c r="OLS87" s="206" t="s">
        <v>1595</v>
      </c>
      <c r="OLT87" s="206" t="s">
        <v>8</v>
      </c>
      <c r="OLU87" s="206" t="s">
        <v>1036</v>
      </c>
      <c r="OLV87" s="206" t="s">
        <v>1594</v>
      </c>
      <c r="OLW87" s="206" t="s">
        <v>1595</v>
      </c>
      <c r="OLX87" s="206" t="s">
        <v>8</v>
      </c>
      <c r="OLY87" s="206" t="s">
        <v>1036</v>
      </c>
      <c r="OLZ87" s="206" t="s">
        <v>1594</v>
      </c>
      <c r="OMA87" s="206" t="s">
        <v>1595</v>
      </c>
      <c r="OMB87" s="206" t="s">
        <v>8</v>
      </c>
      <c r="OMC87" s="206" t="s">
        <v>1036</v>
      </c>
      <c r="OMD87" s="206" t="s">
        <v>1594</v>
      </c>
      <c r="OME87" s="206" t="s">
        <v>1595</v>
      </c>
      <c r="OMF87" s="206" t="s">
        <v>8</v>
      </c>
      <c r="OMG87" s="206" t="s">
        <v>1036</v>
      </c>
      <c r="OMH87" s="206" t="s">
        <v>1594</v>
      </c>
      <c r="OMI87" s="206" t="s">
        <v>1595</v>
      </c>
      <c r="OMJ87" s="206" t="s">
        <v>8</v>
      </c>
      <c r="OMK87" s="206" t="s">
        <v>1036</v>
      </c>
      <c r="OML87" s="206" t="s">
        <v>1594</v>
      </c>
      <c r="OMM87" s="206" t="s">
        <v>1595</v>
      </c>
      <c r="OMN87" s="206" t="s">
        <v>8</v>
      </c>
      <c r="OMO87" s="206" t="s">
        <v>1036</v>
      </c>
      <c r="OMP87" s="206" t="s">
        <v>1594</v>
      </c>
      <c r="OMQ87" s="206" t="s">
        <v>1595</v>
      </c>
      <c r="OMR87" s="206" t="s">
        <v>8</v>
      </c>
      <c r="OMS87" s="206" t="s">
        <v>1036</v>
      </c>
      <c r="OMT87" s="206" t="s">
        <v>1594</v>
      </c>
      <c r="OMU87" s="206" t="s">
        <v>1595</v>
      </c>
      <c r="OMV87" s="206" t="s">
        <v>8</v>
      </c>
      <c r="OMW87" s="206" t="s">
        <v>1036</v>
      </c>
      <c r="OMX87" s="206" t="s">
        <v>1594</v>
      </c>
      <c r="OMY87" s="206" t="s">
        <v>1595</v>
      </c>
      <c r="OMZ87" s="206" t="s">
        <v>8</v>
      </c>
      <c r="ONA87" s="206" t="s">
        <v>1036</v>
      </c>
      <c r="ONB87" s="206" t="s">
        <v>1594</v>
      </c>
      <c r="ONC87" s="206" t="s">
        <v>1595</v>
      </c>
      <c r="OND87" s="206" t="s">
        <v>8</v>
      </c>
      <c r="ONE87" s="206" t="s">
        <v>1036</v>
      </c>
      <c r="ONF87" s="206" t="s">
        <v>1594</v>
      </c>
      <c r="ONG87" s="206" t="s">
        <v>1595</v>
      </c>
      <c r="ONH87" s="206" t="s">
        <v>8</v>
      </c>
      <c r="ONI87" s="206" t="s">
        <v>1036</v>
      </c>
      <c r="ONJ87" s="206" t="s">
        <v>1594</v>
      </c>
      <c r="ONK87" s="206" t="s">
        <v>1595</v>
      </c>
      <c r="ONL87" s="206" t="s">
        <v>8</v>
      </c>
      <c r="ONM87" s="206" t="s">
        <v>1036</v>
      </c>
      <c r="ONN87" s="206" t="s">
        <v>1594</v>
      </c>
      <c r="ONO87" s="206" t="s">
        <v>1595</v>
      </c>
      <c r="ONP87" s="206" t="s">
        <v>8</v>
      </c>
      <c r="ONQ87" s="206" t="s">
        <v>1036</v>
      </c>
      <c r="ONR87" s="206" t="s">
        <v>1594</v>
      </c>
      <c r="ONS87" s="206" t="s">
        <v>1595</v>
      </c>
      <c r="ONT87" s="206" t="s">
        <v>8</v>
      </c>
      <c r="ONU87" s="206" t="s">
        <v>1036</v>
      </c>
      <c r="ONV87" s="206" t="s">
        <v>1594</v>
      </c>
      <c r="ONW87" s="206" t="s">
        <v>1595</v>
      </c>
      <c r="ONX87" s="206" t="s">
        <v>8</v>
      </c>
      <c r="ONY87" s="206" t="s">
        <v>1036</v>
      </c>
      <c r="ONZ87" s="206" t="s">
        <v>1594</v>
      </c>
      <c r="OOA87" s="206" t="s">
        <v>1595</v>
      </c>
      <c r="OOB87" s="206" t="s">
        <v>8</v>
      </c>
      <c r="OOC87" s="206" t="s">
        <v>1036</v>
      </c>
      <c r="OOD87" s="206" t="s">
        <v>1594</v>
      </c>
      <c r="OOE87" s="206" t="s">
        <v>1595</v>
      </c>
      <c r="OOF87" s="206" t="s">
        <v>8</v>
      </c>
      <c r="OOG87" s="206" t="s">
        <v>1036</v>
      </c>
      <c r="OOH87" s="206" t="s">
        <v>1594</v>
      </c>
      <c r="OOI87" s="206" t="s">
        <v>1595</v>
      </c>
      <c r="OOJ87" s="206" t="s">
        <v>8</v>
      </c>
      <c r="OOK87" s="206" t="s">
        <v>1036</v>
      </c>
      <c r="OOL87" s="206" t="s">
        <v>1594</v>
      </c>
      <c r="OOM87" s="206" t="s">
        <v>1595</v>
      </c>
      <c r="OON87" s="206" t="s">
        <v>8</v>
      </c>
      <c r="OOO87" s="206" t="s">
        <v>1036</v>
      </c>
      <c r="OOP87" s="206" t="s">
        <v>1594</v>
      </c>
      <c r="OOQ87" s="206" t="s">
        <v>1595</v>
      </c>
      <c r="OOR87" s="206" t="s">
        <v>8</v>
      </c>
      <c r="OOS87" s="206" t="s">
        <v>1036</v>
      </c>
      <c r="OOT87" s="206" t="s">
        <v>1594</v>
      </c>
      <c r="OOU87" s="206" t="s">
        <v>1595</v>
      </c>
      <c r="OOV87" s="206" t="s">
        <v>8</v>
      </c>
      <c r="OOW87" s="206" t="s">
        <v>1036</v>
      </c>
      <c r="OOX87" s="206" t="s">
        <v>1594</v>
      </c>
      <c r="OOY87" s="206" t="s">
        <v>1595</v>
      </c>
      <c r="OOZ87" s="206" t="s">
        <v>8</v>
      </c>
      <c r="OPA87" s="206" t="s">
        <v>1036</v>
      </c>
      <c r="OPB87" s="206" t="s">
        <v>1594</v>
      </c>
      <c r="OPC87" s="206" t="s">
        <v>1595</v>
      </c>
      <c r="OPD87" s="206" t="s">
        <v>8</v>
      </c>
      <c r="OPE87" s="206" t="s">
        <v>1036</v>
      </c>
      <c r="OPF87" s="206" t="s">
        <v>1594</v>
      </c>
      <c r="OPG87" s="206" t="s">
        <v>1595</v>
      </c>
      <c r="OPH87" s="206" t="s">
        <v>8</v>
      </c>
      <c r="OPI87" s="206" t="s">
        <v>1036</v>
      </c>
      <c r="OPJ87" s="206" t="s">
        <v>1594</v>
      </c>
      <c r="OPK87" s="206" t="s">
        <v>1595</v>
      </c>
      <c r="OPL87" s="206" t="s">
        <v>8</v>
      </c>
      <c r="OPM87" s="206" t="s">
        <v>1036</v>
      </c>
      <c r="OPN87" s="206" t="s">
        <v>1594</v>
      </c>
      <c r="OPO87" s="206" t="s">
        <v>1595</v>
      </c>
      <c r="OPP87" s="206" t="s">
        <v>8</v>
      </c>
      <c r="OPQ87" s="206" t="s">
        <v>1036</v>
      </c>
      <c r="OPR87" s="206" t="s">
        <v>1594</v>
      </c>
      <c r="OPS87" s="206" t="s">
        <v>1595</v>
      </c>
      <c r="OPT87" s="206" t="s">
        <v>8</v>
      </c>
      <c r="OPU87" s="206" t="s">
        <v>1036</v>
      </c>
      <c r="OPV87" s="206" t="s">
        <v>1594</v>
      </c>
      <c r="OPW87" s="206" t="s">
        <v>1595</v>
      </c>
      <c r="OPX87" s="206" t="s">
        <v>8</v>
      </c>
      <c r="OPY87" s="206" t="s">
        <v>1036</v>
      </c>
      <c r="OPZ87" s="206" t="s">
        <v>1594</v>
      </c>
      <c r="OQA87" s="206" t="s">
        <v>1595</v>
      </c>
      <c r="OQB87" s="206" t="s">
        <v>8</v>
      </c>
      <c r="OQC87" s="206" t="s">
        <v>1036</v>
      </c>
      <c r="OQD87" s="206" t="s">
        <v>1594</v>
      </c>
      <c r="OQE87" s="206" t="s">
        <v>1595</v>
      </c>
      <c r="OQF87" s="206" t="s">
        <v>8</v>
      </c>
      <c r="OQG87" s="206" t="s">
        <v>1036</v>
      </c>
      <c r="OQH87" s="206" t="s">
        <v>1594</v>
      </c>
      <c r="OQI87" s="206" t="s">
        <v>1595</v>
      </c>
      <c r="OQJ87" s="206" t="s">
        <v>8</v>
      </c>
      <c r="OQK87" s="206" t="s">
        <v>1036</v>
      </c>
      <c r="OQL87" s="206" t="s">
        <v>1594</v>
      </c>
      <c r="OQM87" s="206" t="s">
        <v>1595</v>
      </c>
      <c r="OQN87" s="206" t="s">
        <v>8</v>
      </c>
      <c r="OQO87" s="206" t="s">
        <v>1036</v>
      </c>
      <c r="OQP87" s="206" t="s">
        <v>1594</v>
      </c>
      <c r="OQQ87" s="206" t="s">
        <v>1595</v>
      </c>
      <c r="OQR87" s="206" t="s">
        <v>8</v>
      </c>
      <c r="OQS87" s="206" t="s">
        <v>1036</v>
      </c>
      <c r="OQT87" s="206" t="s">
        <v>1594</v>
      </c>
      <c r="OQU87" s="206" t="s">
        <v>1595</v>
      </c>
      <c r="OQV87" s="206" t="s">
        <v>8</v>
      </c>
      <c r="OQW87" s="206" t="s">
        <v>1036</v>
      </c>
      <c r="OQX87" s="206" t="s">
        <v>1594</v>
      </c>
      <c r="OQY87" s="206" t="s">
        <v>1595</v>
      </c>
      <c r="OQZ87" s="206" t="s">
        <v>8</v>
      </c>
      <c r="ORA87" s="206" t="s">
        <v>1036</v>
      </c>
      <c r="ORB87" s="206" t="s">
        <v>1594</v>
      </c>
      <c r="ORC87" s="206" t="s">
        <v>1595</v>
      </c>
      <c r="ORD87" s="206" t="s">
        <v>8</v>
      </c>
      <c r="ORE87" s="206" t="s">
        <v>1036</v>
      </c>
      <c r="ORF87" s="206" t="s">
        <v>1594</v>
      </c>
      <c r="ORG87" s="206" t="s">
        <v>1595</v>
      </c>
      <c r="ORH87" s="206" t="s">
        <v>8</v>
      </c>
      <c r="ORI87" s="206" t="s">
        <v>1036</v>
      </c>
      <c r="ORJ87" s="206" t="s">
        <v>1594</v>
      </c>
      <c r="ORK87" s="206" t="s">
        <v>1595</v>
      </c>
      <c r="ORL87" s="206" t="s">
        <v>8</v>
      </c>
      <c r="ORM87" s="206" t="s">
        <v>1036</v>
      </c>
      <c r="ORN87" s="206" t="s">
        <v>1594</v>
      </c>
      <c r="ORO87" s="206" t="s">
        <v>1595</v>
      </c>
      <c r="ORP87" s="206" t="s">
        <v>8</v>
      </c>
      <c r="ORQ87" s="206" t="s">
        <v>1036</v>
      </c>
      <c r="ORR87" s="206" t="s">
        <v>1594</v>
      </c>
      <c r="ORS87" s="206" t="s">
        <v>1595</v>
      </c>
      <c r="ORT87" s="206" t="s">
        <v>8</v>
      </c>
      <c r="ORU87" s="206" t="s">
        <v>1036</v>
      </c>
      <c r="ORV87" s="206" t="s">
        <v>1594</v>
      </c>
      <c r="ORW87" s="206" t="s">
        <v>1595</v>
      </c>
      <c r="ORX87" s="206" t="s">
        <v>8</v>
      </c>
      <c r="ORY87" s="206" t="s">
        <v>1036</v>
      </c>
      <c r="ORZ87" s="206" t="s">
        <v>1594</v>
      </c>
      <c r="OSA87" s="206" t="s">
        <v>1595</v>
      </c>
      <c r="OSB87" s="206" t="s">
        <v>8</v>
      </c>
      <c r="OSC87" s="206" t="s">
        <v>1036</v>
      </c>
      <c r="OSD87" s="206" t="s">
        <v>1594</v>
      </c>
      <c r="OSE87" s="206" t="s">
        <v>1595</v>
      </c>
      <c r="OSF87" s="206" t="s">
        <v>8</v>
      </c>
      <c r="OSG87" s="206" t="s">
        <v>1036</v>
      </c>
      <c r="OSH87" s="206" t="s">
        <v>1594</v>
      </c>
      <c r="OSI87" s="206" t="s">
        <v>1595</v>
      </c>
      <c r="OSJ87" s="206" t="s">
        <v>8</v>
      </c>
      <c r="OSK87" s="206" t="s">
        <v>1036</v>
      </c>
      <c r="OSL87" s="206" t="s">
        <v>1594</v>
      </c>
      <c r="OSM87" s="206" t="s">
        <v>1595</v>
      </c>
      <c r="OSN87" s="206" t="s">
        <v>8</v>
      </c>
      <c r="OSO87" s="206" t="s">
        <v>1036</v>
      </c>
      <c r="OSP87" s="206" t="s">
        <v>1594</v>
      </c>
      <c r="OSQ87" s="206" t="s">
        <v>1595</v>
      </c>
      <c r="OSR87" s="206" t="s">
        <v>8</v>
      </c>
      <c r="OSS87" s="206" t="s">
        <v>1036</v>
      </c>
      <c r="OST87" s="206" t="s">
        <v>1594</v>
      </c>
      <c r="OSU87" s="206" t="s">
        <v>1595</v>
      </c>
      <c r="OSV87" s="206" t="s">
        <v>8</v>
      </c>
      <c r="OSW87" s="206" t="s">
        <v>1036</v>
      </c>
      <c r="OSX87" s="206" t="s">
        <v>1594</v>
      </c>
      <c r="OSY87" s="206" t="s">
        <v>1595</v>
      </c>
      <c r="OSZ87" s="206" t="s">
        <v>8</v>
      </c>
      <c r="OTA87" s="206" t="s">
        <v>1036</v>
      </c>
      <c r="OTB87" s="206" t="s">
        <v>1594</v>
      </c>
      <c r="OTC87" s="206" t="s">
        <v>1595</v>
      </c>
      <c r="OTD87" s="206" t="s">
        <v>8</v>
      </c>
      <c r="OTE87" s="206" t="s">
        <v>1036</v>
      </c>
      <c r="OTF87" s="206" t="s">
        <v>1594</v>
      </c>
      <c r="OTG87" s="206" t="s">
        <v>1595</v>
      </c>
      <c r="OTH87" s="206" t="s">
        <v>8</v>
      </c>
      <c r="OTI87" s="206" t="s">
        <v>1036</v>
      </c>
      <c r="OTJ87" s="206" t="s">
        <v>1594</v>
      </c>
      <c r="OTK87" s="206" t="s">
        <v>1595</v>
      </c>
      <c r="OTL87" s="206" t="s">
        <v>8</v>
      </c>
      <c r="OTM87" s="206" t="s">
        <v>1036</v>
      </c>
      <c r="OTN87" s="206" t="s">
        <v>1594</v>
      </c>
      <c r="OTO87" s="206" t="s">
        <v>1595</v>
      </c>
      <c r="OTP87" s="206" t="s">
        <v>8</v>
      </c>
      <c r="OTQ87" s="206" t="s">
        <v>1036</v>
      </c>
      <c r="OTR87" s="206" t="s">
        <v>1594</v>
      </c>
      <c r="OTS87" s="206" t="s">
        <v>1595</v>
      </c>
      <c r="OTT87" s="206" t="s">
        <v>8</v>
      </c>
      <c r="OTU87" s="206" t="s">
        <v>1036</v>
      </c>
      <c r="OTV87" s="206" t="s">
        <v>1594</v>
      </c>
      <c r="OTW87" s="206" t="s">
        <v>1595</v>
      </c>
      <c r="OTX87" s="206" t="s">
        <v>8</v>
      </c>
      <c r="OTY87" s="206" t="s">
        <v>1036</v>
      </c>
      <c r="OTZ87" s="206" t="s">
        <v>1594</v>
      </c>
      <c r="OUA87" s="206" t="s">
        <v>1595</v>
      </c>
      <c r="OUB87" s="206" t="s">
        <v>8</v>
      </c>
      <c r="OUC87" s="206" t="s">
        <v>1036</v>
      </c>
      <c r="OUD87" s="206" t="s">
        <v>1594</v>
      </c>
      <c r="OUE87" s="206" t="s">
        <v>1595</v>
      </c>
      <c r="OUF87" s="206" t="s">
        <v>8</v>
      </c>
      <c r="OUG87" s="206" t="s">
        <v>1036</v>
      </c>
      <c r="OUH87" s="206" t="s">
        <v>1594</v>
      </c>
      <c r="OUI87" s="206" t="s">
        <v>1595</v>
      </c>
      <c r="OUJ87" s="206" t="s">
        <v>8</v>
      </c>
      <c r="OUK87" s="206" t="s">
        <v>1036</v>
      </c>
      <c r="OUL87" s="206" t="s">
        <v>1594</v>
      </c>
      <c r="OUM87" s="206" t="s">
        <v>1595</v>
      </c>
      <c r="OUN87" s="206" t="s">
        <v>8</v>
      </c>
      <c r="OUO87" s="206" t="s">
        <v>1036</v>
      </c>
      <c r="OUP87" s="206" t="s">
        <v>1594</v>
      </c>
      <c r="OUQ87" s="206" t="s">
        <v>1595</v>
      </c>
      <c r="OUR87" s="206" t="s">
        <v>8</v>
      </c>
      <c r="OUS87" s="206" t="s">
        <v>1036</v>
      </c>
      <c r="OUT87" s="206" t="s">
        <v>1594</v>
      </c>
      <c r="OUU87" s="206" t="s">
        <v>1595</v>
      </c>
      <c r="OUV87" s="206" t="s">
        <v>8</v>
      </c>
      <c r="OUW87" s="206" t="s">
        <v>1036</v>
      </c>
      <c r="OUX87" s="206" t="s">
        <v>1594</v>
      </c>
      <c r="OUY87" s="206" t="s">
        <v>1595</v>
      </c>
      <c r="OUZ87" s="206" t="s">
        <v>8</v>
      </c>
      <c r="OVA87" s="206" t="s">
        <v>1036</v>
      </c>
      <c r="OVB87" s="206" t="s">
        <v>1594</v>
      </c>
      <c r="OVC87" s="206" t="s">
        <v>1595</v>
      </c>
      <c r="OVD87" s="206" t="s">
        <v>8</v>
      </c>
      <c r="OVE87" s="206" t="s">
        <v>1036</v>
      </c>
      <c r="OVF87" s="206" t="s">
        <v>1594</v>
      </c>
      <c r="OVG87" s="206" t="s">
        <v>1595</v>
      </c>
      <c r="OVH87" s="206" t="s">
        <v>8</v>
      </c>
      <c r="OVI87" s="206" t="s">
        <v>1036</v>
      </c>
      <c r="OVJ87" s="206" t="s">
        <v>1594</v>
      </c>
      <c r="OVK87" s="206" t="s">
        <v>1595</v>
      </c>
      <c r="OVL87" s="206" t="s">
        <v>8</v>
      </c>
      <c r="OVM87" s="206" t="s">
        <v>1036</v>
      </c>
      <c r="OVN87" s="206" t="s">
        <v>1594</v>
      </c>
      <c r="OVO87" s="206" t="s">
        <v>1595</v>
      </c>
      <c r="OVP87" s="206" t="s">
        <v>8</v>
      </c>
      <c r="OVQ87" s="206" t="s">
        <v>1036</v>
      </c>
      <c r="OVR87" s="206" t="s">
        <v>1594</v>
      </c>
      <c r="OVS87" s="206" t="s">
        <v>1595</v>
      </c>
      <c r="OVT87" s="206" t="s">
        <v>8</v>
      </c>
      <c r="OVU87" s="206" t="s">
        <v>1036</v>
      </c>
      <c r="OVV87" s="206" t="s">
        <v>1594</v>
      </c>
      <c r="OVW87" s="206" t="s">
        <v>1595</v>
      </c>
      <c r="OVX87" s="206" t="s">
        <v>8</v>
      </c>
      <c r="OVY87" s="206" t="s">
        <v>1036</v>
      </c>
      <c r="OVZ87" s="206" t="s">
        <v>1594</v>
      </c>
      <c r="OWA87" s="206" t="s">
        <v>1595</v>
      </c>
      <c r="OWB87" s="206" t="s">
        <v>8</v>
      </c>
      <c r="OWC87" s="206" t="s">
        <v>1036</v>
      </c>
      <c r="OWD87" s="206" t="s">
        <v>1594</v>
      </c>
      <c r="OWE87" s="206" t="s">
        <v>1595</v>
      </c>
      <c r="OWF87" s="206" t="s">
        <v>8</v>
      </c>
      <c r="OWG87" s="206" t="s">
        <v>1036</v>
      </c>
      <c r="OWH87" s="206" t="s">
        <v>1594</v>
      </c>
      <c r="OWI87" s="206" t="s">
        <v>1595</v>
      </c>
      <c r="OWJ87" s="206" t="s">
        <v>8</v>
      </c>
      <c r="OWK87" s="206" t="s">
        <v>1036</v>
      </c>
      <c r="OWL87" s="206" t="s">
        <v>1594</v>
      </c>
      <c r="OWM87" s="206" t="s">
        <v>1595</v>
      </c>
      <c r="OWN87" s="206" t="s">
        <v>8</v>
      </c>
      <c r="OWO87" s="206" t="s">
        <v>1036</v>
      </c>
      <c r="OWP87" s="206" t="s">
        <v>1594</v>
      </c>
      <c r="OWQ87" s="206" t="s">
        <v>1595</v>
      </c>
      <c r="OWR87" s="206" t="s">
        <v>8</v>
      </c>
      <c r="OWS87" s="206" t="s">
        <v>1036</v>
      </c>
      <c r="OWT87" s="206" t="s">
        <v>1594</v>
      </c>
      <c r="OWU87" s="206" t="s">
        <v>1595</v>
      </c>
      <c r="OWV87" s="206" t="s">
        <v>8</v>
      </c>
      <c r="OWW87" s="206" t="s">
        <v>1036</v>
      </c>
      <c r="OWX87" s="206" t="s">
        <v>1594</v>
      </c>
      <c r="OWY87" s="206" t="s">
        <v>1595</v>
      </c>
      <c r="OWZ87" s="206" t="s">
        <v>8</v>
      </c>
      <c r="OXA87" s="206" t="s">
        <v>1036</v>
      </c>
      <c r="OXB87" s="206" t="s">
        <v>1594</v>
      </c>
      <c r="OXC87" s="206" t="s">
        <v>1595</v>
      </c>
      <c r="OXD87" s="206" t="s">
        <v>8</v>
      </c>
      <c r="OXE87" s="206" t="s">
        <v>1036</v>
      </c>
      <c r="OXF87" s="206" t="s">
        <v>1594</v>
      </c>
      <c r="OXG87" s="206" t="s">
        <v>1595</v>
      </c>
      <c r="OXH87" s="206" t="s">
        <v>8</v>
      </c>
      <c r="OXI87" s="206" t="s">
        <v>1036</v>
      </c>
      <c r="OXJ87" s="206" t="s">
        <v>1594</v>
      </c>
      <c r="OXK87" s="206" t="s">
        <v>1595</v>
      </c>
      <c r="OXL87" s="206" t="s">
        <v>8</v>
      </c>
      <c r="OXM87" s="206" t="s">
        <v>1036</v>
      </c>
      <c r="OXN87" s="206" t="s">
        <v>1594</v>
      </c>
      <c r="OXO87" s="206" t="s">
        <v>1595</v>
      </c>
      <c r="OXP87" s="206" t="s">
        <v>8</v>
      </c>
      <c r="OXQ87" s="206" t="s">
        <v>1036</v>
      </c>
      <c r="OXR87" s="206" t="s">
        <v>1594</v>
      </c>
      <c r="OXS87" s="206" t="s">
        <v>1595</v>
      </c>
      <c r="OXT87" s="206" t="s">
        <v>8</v>
      </c>
      <c r="OXU87" s="206" t="s">
        <v>1036</v>
      </c>
      <c r="OXV87" s="206" t="s">
        <v>1594</v>
      </c>
      <c r="OXW87" s="206" t="s">
        <v>1595</v>
      </c>
      <c r="OXX87" s="206" t="s">
        <v>8</v>
      </c>
      <c r="OXY87" s="206" t="s">
        <v>1036</v>
      </c>
      <c r="OXZ87" s="206" t="s">
        <v>1594</v>
      </c>
      <c r="OYA87" s="206" t="s">
        <v>1595</v>
      </c>
      <c r="OYB87" s="206" t="s">
        <v>8</v>
      </c>
      <c r="OYC87" s="206" t="s">
        <v>1036</v>
      </c>
      <c r="OYD87" s="206" t="s">
        <v>1594</v>
      </c>
      <c r="OYE87" s="206" t="s">
        <v>1595</v>
      </c>
      <c r="OYF87" s="206" t="s">
        <v>8</v>
      </c>
      <c r="OYG87" s="206" t="s">
        <v>1036</v>
      </c>
      <c r="OYH87" s="206" t="s">
        <v>1594</v>
      </c>
      <c r="OYI87" s="206" t="s">
        <v>1595</v>
      </c>
      <c r="OYJ87" s="206" t="s">
        <v>8</v>
      </c>
      <c r="OYK87" s="206" t="s">
        <v>1036</v>
      </c>
      <c r="OYL87" s="206" t="s">
        <v>1594</v>
      </c>
      <c r="OYM87" s="206" t="s">
        <v>1595</v>
      </c>
      <c r="OYN87" s="206" t="s">
        <v>8</v>
      </c>
      <c r="OYO87" s="206" t="s">
        <v>1036</v>
      </c>
      <c r="OYP87" s="206" t="s">
        <v>1594</v>
      </c>
      <c r="OYQ87" s="206" t="s">
        <v>1595</v>
      </c>
      <c r="OYR87" s="206" t="s">
        <v>8</v>
      </c>
      <c r="OYS87" s="206" t="s">
        <v>1036</v>
      </c>
      <c r="OYT87" s="206" t="s">
        <v>1594</v>
      </c>
      <c r="OYU87" s="206" t="s">
        <v>1595</v>
      </c>
      <c r="OYV87" s="206" t="s">
        <v>8</v>
      </c>
      <c r="OYW87" s="206" t="s">
        <v>1036</v>
      </c>
      <c r="OYX87" s="206" t="s">
        <v>1594</v>
      </c>
      <c r="OYY87" s="206" t="s">
        <v>1595</v>
      </c>
      <c r="OYZ87" s="206" t="s">
        <v>8</v>
      </c>
      <c r="OZA87" s="206" t="s">
        <v>1036</v>
      </c>
      <c r="OZB87" s="206" t="s">
        <v>1594</v>
      </c>
      <c r="OZC87" s="206" t="s">
        <v>1595</v>
      </c>
      <c r="OZD87" s="206" t="s">
        <v>8</v>
      </c>
      <c r="OZE87" s="206" t="s">
        <v>1036</v>
      </c>
      <c r="OZF87" s="206" t="s">
        <v>1594</v>
      </c>
      <c r="OZG87" s="206" t="s">
        <v>1595</v>
      </c>
      <c r="OZH87" s="206" t="s">
        <v>8</v>
      </c>
      <c r="OZI87" s="206" t="s">
        <v>1036</v>
      </c>
      <c r="OZJ87" s="206" t="s">
        <v>1594</v>
      </c>
      <c r="OZK87" s="206" t="s">
        <v>1595</v>
      </c>
      <c r="OZL87" s="206" t="s">
        <v>8</v>
      </c>
      <c r="OZM87" s="206" t="s">
        <v>1036</v>
      </c>
      <c r="OZN87" s="206" t="s">
        <v>1594</v>
      </c>
      <c r="OZO87" s="206" t="s">
        <v>1595</v>
      </c>
      <c r="OZP87" s="206" t="s">
        <v>8</v>
      </c>
      <c r="OZQ87" s="206" t="s">
        <v>1036</v>
      </c>
      <c r="OZR87" s="206" t="s">
        <v>1594</v>
      </c>
      <c r="OZS87" s="206" t="s">
        <v>1595</v>
      </c>
      <c r="OZT87" s="206" t="s">
        <v>8</v>
      </c>
      <c r="OZU87" s="206" t="s">
        <v>1036</v>
      </c>
      <c r="OZV87" s="206" t="s">
        <v>1594</v>
      </c>
      <c r="OZW87" s="206" t="s">
        <v>1595</v>
      </c>
      <c r="OZX87" s="206" t="s">
        <v>8</v>
      </c>
      <c r="OZY87" s="206" t="s">
        <v>1036</v>
      </c>
      <c r="OZZ87" s="206" t="s">
        <v>1594</v>
      </c>
      <c r="PAA87" s="206" t="s">
        <v>1595</v>
      </c>
      <c r="PAB87" s="206" t="s">
        <v>8</v>
      </c>
      <c r="PAC87" s="206" t="s">
        <v>1036</v>
      </c>
      <c r="PAD87" s="206" t="s">
        <v>1594</v>
      </c>
      <c r="PAE87" s="206" t="s">
        <v>1595</v>
      </c>
      <c r="PAF87" s="206" t="s">
        <v>8</v>
      </c>
      <c r="PAG87" s="206" t="s">
        <v>1036</v>
      </c>
      <c r="PAH87" s="206" t="s">
        <v>1594</v>
      </c>
      <c r="PAI87" s="206" t="s">
        <v>1595</v>
      </c>
      <c r="PAJ87" s="206" t="s">
        <v>8</v>
      </c>
      <c r="PAK87" s="206" t="s">
        <v>1036</v>
      </c>
      <c r="PAL87" s="206" t="s">
        <v>1594</v>
      </c>
      <c r="PAM87" s="206" t="s">
        <v>1595</v>
      </c>
      <c r="PAN87" s="206" t="s">
        <v>8</v>
      </c>
      <c r="PAO87" s="206" t="s">
        <v>1036</v>
      </c>
      <c r="PAP87" s="206" t="s">
        <v>1594</v>
      </c>
      <c r="PAQ87" s="206" t="s">
        <v>1595</v>
      </c>
      <c r="PAR87" s="206" t="s">
        <v>8</v>
      </c>
      <c r="PAS87" s="206" t="s">
        <v>1036</v>
      </c>
      <c r="PAT87" s="206" t="s">
        <v>1594</v>
      </c>
      <c r="PAU87" s="206" t="s">
        <v>1595</v>
      </c>
      <c r="PAV87" s="206" t="s">
        <v>8</v>
      </c>
      <c r="PAW87" s="206" t="s">
        <v>1036</v>
      </c>
      <c r="PAX87" s="206" t="s">
        <v>1594</v>
      </c>
      <c r="PAY87" s="206" t="s">
        <v>1595</v>
      </c>
      <c r="PAZ87" s="206" t="s">
        <v>8</v>
      </c>
      <c r="PBA87" s="206" t="s">
        <v>1036</v>
      </c>
      <c r="PBB87" s="206" t="s">
        <v>1594</v>
      </c>
      <c r="PBC87" s="206" t="s">
        <v>1595</v>
      </c>
      <c r="PBD87" s="206" t="s">
        <v>8</v>
      </c>
      <c r="PBE87" s="206" t="s">
        <v>1036</v>
      </c>
      <c r="PBF87" s="206" t="s">
        <v>1594</v>
      </c>
      <c r="PBG87" s="206" t="s">
        <v>1595</v>
      </c>
      <c r="PBH87" s="206" t="s">
        <v>8</v>
      </c>
      <c r="PBI87" s="206" t="s">
        <v>1036</v>
      </c>
      <c r="PBJ87" s="206" t="s">
        <v>1594</v>
      </c>
      <c r="PBK87" s="206" t="s">
        <v>1595</v>
      </c>
      <c r="PBL87" s="206" t="s">
        <v>8</v>
      </c>
      <c r="PBM87" s="206" t="s">
        <v>1036</v>
      </c>
      <c r="PBN87" s="206" t="s">
        <v>1594</v>
      </c>
      <c r="PBO87" s="206" t="s">
        <v>1595</v>
      </c>
      <c r="PBP87" s="206" t="s">
        <v>8</v>
      </c>
      <c r="PBQ87" s="206" t="s">
        <v>1036</v>
      </c>
      <c r="PBR87" s="206" t="s">
        <v>1594</v>
      </c>
      <c r="PBS87" s="206" t="s">
        <v>1595</v>
      </c>
      <c r="PBT87" s="206" t="s">
        <v>8</v>
      </c>
      <c r="PBU87" s="206" t="s">
        <v>1036</v>
      </c>
      <c r="PBV87" s="206" t="s">
        <v>1594</v>
      </c>
      <c r="PBW87" s="206" t="s">
        <v>1595</v>
      </c>
      <c r="PBX87" s="206" t="s">
        <v>8</v>
      </c>
      <c r="PBY87" s="206" t="s">
        <v>1036</v>
      </c>
      <c r="PBZ87" s="206" t="s">
        <v>1594</v>
      </c>
      <c r="PCA87" s="206" t="s">
        <v>1595</v>
      </c>
      <c r="PCB87" s="206" t="s">
        <v>8</v>
      </c>
      <c r="PCC87" s="206" t="s">
        <v>1036</v>
      </c>
      <c r="PCD87" s="206" t="s">
        <v>1594</v>
      </c>
      <c r="PCE87" s="206" t="s">
        <v>1595</v>
      </c>
      <c r="PCF87" s="206" t="s">
        <v>8</v>
      </c>
      <c r="PCG87" s="206" t="s">
        <v>1036</v>
      </c>
      <c r="PCH87" s="206" t="s">
        <v>1594</v>
      </c>
      <c r="PCI87" s="206" t="s">
        <v>1595</v>
      </c>
      <c r="PCJ87" s="206" t="s">
        <v>8</v>
      </c>
      <c r="PCK87" s="206" t="s">
        <v>1036</v>
      </c>
      <c r="PCL87" s="206" t="s">
        <v>1594</v>
      </c>
      <c r="PCM87" s="206" t="s">
        <v>1595</v>
      </c>
      <c r="PCN87" s="206" t="s">
        <v>8</v>
      </c>
      <c r="PCO87" s="206" t="s">
        <v>1036</v>
      </c>
      <c r="PCP87" s="206" t="s">
        <v>1594</v>
      </c>
      <c r="PCQ87" s="206" t="s">
        <v>1595</v>
      </c>
      <c r="PCR87" s="206" t="s">
        <v>8</v>
      </c>
      <c r="PCS87" s="206" t="s">
        <v>1036</v>
      </c>
      <c r="PCT87" s="206" t="s">
        <v>1594</v>
      </c>
      <c r="PCU87" s="206" t="s">
        <v>1595</v>
      </c>
      <c r="PCV87" s="206" t="s">
        <v>8</v>
      </c>
      <c r="PCW87" s="206" t="s">
        <v>1036</v>
      </c>
      <c r="PCX87" s="206" t="s">
        <v>1594</v>
      </c>
      <c r="PCY87" s="206" t="s">
        <v>1595</v>
      </c>
      <c r="PCZ87" s="206" t="s">
        <v>8</v>
      </c>
      <c r="PDA87" s="206" t="s">
        <v>1036</v>
      </c>
      <c r="PDB87" s="206" t="s">
        <v>1594</v>
      </c>
      <c r="PDC87" s="206" t="s">
        <v>1595</v>
      </c>
      <c r="PDD87" s="206" t="s">
        <v>8</v>
      </c>
      <c r="PDE87" s="206" t="s">
        <v>1036</v>
      </c>
      <c r="PDF87" s="206" t="s">
        <v>1594</v>
      </c>
      <c r="PDG87" s="206" t="s">
        <v>1595</v>
      </c>
      <c r="PDH87" s="206" t="s">
        <v>8</v>
      </c>
      <c r="PDI87" s="206" t="s">
        <v>1036</v>
      </c>
      <c r="PDJ87" s="206" t="s">
        <v>1594</v>
      </c>
      <c r="PDK87" s="206" t="s">
        <v>1595</v>
      </c>
      <c r="PDL87" s="206" t="s">
        <v>8</v>
      </c>
      <c r="PDM87" s="206" t="s">
        <v>1036</v>
      </c>
      <c r="PDN87" s="206" t="s">
        <v>1594</v>
      </c>
      <c r="PDO87" s="206" t="s">
        <v>1595</v>
      </c>
      <c r="PDP87" s="206" t="s">
        <v>8</v>
      </c>
      <c r="PDQ87" s="206" t="s">
        <v>1036</v>
      </c>
      <c r="PDR87" s="206" t="s">
        <v>1594</v>
      </c>
      <c r="PDS87" s="206" t="s">
        <v>1595</v>
      </c>
      <c r="PDT87" s="206" t="s">
        <v>8</v>
      </c>
      <c r="PDU87" s="206" t="s">
        <v>1036</v>
      </c>
      <c r="PDV87" s="206" t="s">
        <v>1594</v>
      </c>
      <c r="PDW87" s="206" t="s">
        <v>1595</v>
      </c>
      <c r="PDX87" s="206" t="s">
        <v>8</v>
      </c>
      <c r="PDY87" s="206" t="s">
        <v>1036</v>
      </c>
      <c r="PDZ87" s="206" t="s">
        <v>1594</v>
      </c>
      <c r="PEA87" s="206" t="s">
        <v>1595</v>
      </c>
      <c r="PEB87" s="206" t="s">
        <v>8</v>
      </c>
      <c r="PEC87" s="206" t="s">
        <v>1036</v>
      </c>
      <c r="PED87" s="206" t="s">
        <v>1594</v>
      </c>
      <c r="PEE87" s="206" t="s">
        <v>1595</v>
      </c>
      <c r="PEF87" s="206" t="s">
        <v>8</v>
      </c>
      <c r="PEG87" s="206" t="s">
        <v>1036</v>
      </c>
      <c r="PEH87" s="206" t="s">
        <v>1594</v>
      </c>
      <c r="PEI87" s="206" t="s">
        <v>1595</v>
      </c>
      <c r="PEJ87" s="206" t="s">
        <v>8</v>
      </c>
      <c r="PEK87" s="206" t="s">
        <v>1036</v>
      </c>
      <c r="PEL87" s="206" t="s">
        <v>1594</v>
      </c>
      <c r="PEM87" s="206" t="s">
        <v>1595</v>
      </c>
      <c r="PEN87" s="206" t="s">
        <v>8</v>
      </c>
      <c r="PEO87" s="206" t="s">
        <v>1036</v>
      </c>
      <c r="PEP87" s="206" t="s">
        <v>1594</v>
      </c>
      <c r="PEQ87" s="206" t="s">
        <v>1595</v>
      </c>
      <c r="PER87" s="206" t="s">
        <v>8</v>
      </c>
      <c r="PES87" s="206" t="s">
        <v>1036</v>
      </c>
      <c r="PET87" s="206" t="s">
        <v>1594</v>
      </c>
      <c r="PEU87" s="206" t="s">
        <v>1595</v>
      </c>
      <c r="PEV87" s="206" t="s">
        <v>8</v>
      </c>
      <c r="PEW87" s="206" t="s">
        <v>1036</v>
      </c>
      <c r="PEX87" s="206" t="s">
        <v>1594</v>
      </c>
      <c r="PEY87" s="206" t="s">
        <v>1595</v>
      </c>
      <c r="PEZ87" s="206" t="s">
        <v>8</v>
      </c>
      <c r="PFA87" s="206" t="s">
        <v>1036</v>
      </c>
      <c r="PFB87" s="206" t="s">
        <v>1594</v>
      </c>
      <c r="PFC87" s="206" t="s">
        <v>1595</v>
      </c>
      <c r="PFD87" s="206" t="s">
        <v>8</v>
      </c>
      <c r="PFE87" s="206" t="s">
        <v>1036</v>
      </c>
      <c r="PFF87" s="206" t="s">
        <v>1594</v>
      </c>
      <c r="PFG87" s="206" t="s">
        <v>1595</v>
      </c>
      <c r="PFH87" s="206" t="s">
        <v>8</v>
      </c>
      <c r="PFI87" s="206" t="s">
        <v>1036</v>
      </c>
      <c r="PFJ87" s="206" t="s">
        <v>1594</v>
      </c>
      <c r="PFK87" s="206" t="s">
        <v>1595</v>
      </c>
      <c r="PFL87" s="206" t="s">
        <v>8</v>
      </c>
      <c r="PFM87" s="206" t="s">
        <v>1036</v>
      </c>
      <c r="PFN87" s="206" t="s">
        <v>1594</v>
      </c>
      <c r="PFO87" s="206" t="s">
        <v>1595</v>
      </c>
      <c r="PFP87" s="206" t="s">
        <v>8</v>
      </c>
      <c r="PFQ87" s="206" t="s">
        <v>1036</v>
      </c>
      <c r="PFR87" s="206" t="s">
        <v>1594</v>
      </c>
      <c r="PFS87" s="206" t="s">
        <v>1595</v>
      </c>
      <c r="PFT87" s="206" t="s">
        <v>8</v>
      </c>
      <c r="PFU87" s="206" t="s">
        <v>1036</v>
      </c>
      <c r="PFV87" s="206" t="s">
        <v>1594</v>
      </c>
      <c r="PFW87" s="206" t="s">
        <v>1595</v>
      </c>
      <c r="PFX87" s="206" t="s">
        <v>8</v>
      </c>
      <c r="PFY87" s="206" t="s">
        <v>1036</v>
      </c>
      <c r="PFZ87" s="206" t="s">
        <v>1594</v>
      </c>
      <c r="PGA87" s="206" t="s">
        <v>1595</v>
      </c>
      <c r="PGB87" s="206" t="s">
        <v>8</v>
      </c>
      <c r="PGC87" s="206" t="s">
        <v>1036</v>
      </c>
      <c r="PGD87" s="206" t="s">
        <v>1594</v>
      </c>
      <c r="PGE87" s="206" t="s">
        <v>1595</v>
      </c>
      <c r="PGF87" s="206" t="s">
        <v>8</v>
      </c>
      <c r="PGG87" s="206" t="s">
        <v>1036</v>
      </c>
      <c r="PGH87" s="206" t="s">
        <v>1594</v>
      </c>
      <c r="PGI87" s="206" t="s">
        <v>1595</v>
      </c>
      <c r="PGJ87" s="206" t="s">
        <v>8</v>
      </c>
      <c r="PGK87" s="206" t="s">
        <v>1036</v>
      </c>
      <c r="PGL87" s="206" t="s">
        <v>1594</v>
      </c>
      <c r="PGM87" s="206" t="s">
        <v>1595</v>
      </c>
      <c r="PGN87" s="206" t="s">
        <v>8</v>
      </c>
      <c r="PGO87" s="206" t="s">
        <v>1036</v>
      </c>
      <c r="PGP87" s="206" t="s">
        <v>1594</v>
      </c>
      <c r="PGQ87" s="206" t="s">
        <v>1595</v>
      </c>
      <c r="PGR87" s="206" t="s">
        <v>8</v>
      </c>
      <c r="PGS87" s="206" t="s">
        <v>1036</v>
      </c>
      <c r="PGT87" s="206" t="s">
        <v>1594</v>
      </c>
      <c r="PGU87" s="206" t="s">
        <v>1595</v>
      </c>
      <c r="PGV87" s="206" t="s">
        <v>8</v>
      </c>
      <c r="PGW87" s="206" t="s">
        <v>1036</v>
      </c>
      <c r="PGX87" s="206" t="s">
        <v>1594</v>
      </c>
      <c r="PGY87" s="206" t="s">
        <v>1595</v>
      </c>
      <c r="PGZ87" s="206" t="s">
        <v>8</v>
      </c>
      <c r="PHA87" s="206" t="s">
        <v>1036</v>
      </c>
      <c r="PHB87" s="206" t="s">
        <v>1594</v>
      </c>
      <c r="PHC87" s="206" t="s">
        <v>1595</v>
      </c>
      <c r="PHD87" s="206" t="s">
        <v>8</v>
      </c>
      <c r="PHE87" s="206" t="s">
        <v>1036</v>
      </c>
      <c r="PHF87" s="206" t="s">
        <v>1594</v>
      </c>
      <c r="PHG87" s="206" t="s">
        <v>1595</v>
      </c>
      <c r="PHH87" s="206" t="s">
        <v>8</v>
      </c>
      <c r="PHI87" s="206" t="s">
        <v>1036</v>
      </c>
      <c r="PHJ87" s="206" t="s">
        <v>1594</v>
      </c>
      <c r="PHK87" s="206" t="s">
        <v>1595</v>
      </c>
      <c r="PHL87" s="206" t="s">
        <v>8</v>
      </c>
      <c r="PHM87" s="206" t="s">
        <v>1036</v>
      </c>
      <c r="PHN87" s="206" t="s">
        <v>1594</v>
      </c>
      <c r="PHO87" s="206" t="s">
        <v>1595</v>
      </c>
      <c r="PHP87" s="206" t="s">
        <v>8</v>
      </c>
      <c r="PHQ87" s="206" t="s">
        <v>1036</v>
      </c>
      <c r="PHR87" s="206" t="s">
        <v>1594</v>
      </c>
      <c r="PHS87" s="206" t="s">
        <v>1595</v>
      </c>
      <c r="PHT87" s="206" t="s">
        <v>8</v>
      </c>
      <c r="PHU87" s="206" t="s">
        <v>1036</v>
      </c>
      <c r="PHV87" s="206" t="s">
        <v>1594</v>
      </c>
      <c r="PHW87" s="206" t="s">
        <v>1595</v>
      </c>
      <c r="PHX87" s="206" t="s">
        <v>8</v>
      </c>
      <c r="PHY87" s="206" t="s">
        <v>1036</v>
      </c>
      <c r="PHZ87" s="206" t="s">
        <v>1594</v>
      </c>
      <c r="PIA87" s="206" t="s">
        <v>1595</v>
      </c>
      <c r="PIB87" s="206" t="s">
        <v>8</v>
      </c>
      <c r="PIC87" s="206" t="s">
        <v>1036</v>
      </c>
      <c r="PID87" s="206" t="s">
        <v>1594</v>
      </c>
      <c r="PIE87" s="206" t="s">
        <v>1595</v>
      </c>
      <c r="PIF87" s="206" t="s">
        <v>8</v>
      </c>
      <c r="PIG87" s="206" t="s">
        <v>1036</v>
      </c>
      <c r="PIH87" s="206" t="s">
        <v>1594</v>
      </c>
      <c r="PII87" s="206" t="s">
        <v>1595</v>
      </c>
      <c r="PIJ87" s="206" t="s">
        <v>8</v>
      </c>
      <c r="PIK87" s="206" t="s">
        <v>1036</v>
      </c>
      <c r="PIL87" s="206" t="s">
        <v>1594</v>
      </c>
      <c r="PIM87" s="206" t="s">
        <v>1595</v>
      </c>
      <c r="PIN87" s="206" t="s">
        <v>8</v>
      </c>
      <c r="PIO87" s="206" t="s">
        <v>1036</v>
      </c>
      <c r="PIP87" s="206" t="s">
        <v>1594</v>
      </c>
      <c r="PIQ87" s="206" t="s">
        <v>1595</v>
      </c>
      <c r="PIR87" s="206" t="s">
        <v>8</v>
      </c>
      <c r="PIS87" s="206" t="s">
        <v>1036</v>
      </c>
      <c r="PIT87" s="206" t="s">
        <v>1594</v>
      </c>
      <c r="PIU87" s="206" t="s">
        <v>1595</v>
      </c>
      <c r="PIV87" s="206" t="s">
        <v>8</v>
      </c>
      <c r="PIW87" s="206" t="s">
        <v>1036</v>
      </c>
      <c r="PIX87" s="206" t="s">
        <v>1594</v>
      </c>
      <c r="PIY87" s="206" t="s">
        <v>1595</v>
      </c>
      <c r="PIZ87" s="206" t="s">
        <v>8</v>
      </c>
      <c r="PJA87" s="206" t="s">
        <v>1036</v>
      </c>
      <c r="PJB87" s="206" t="s">
        <v>1594</v>
      </c>
      <c r="PJC87" s="206" t="s">
        <v>1595</v>
      </c>
      <c r="PJD87" s="206" t="s">
        <v>8</v>
      </c>
      <c r="PJE87" s="206" t="s">
        <v>1036</v>
      </c>
      <c r="PJF87" s="206" t="s">
        <v>1594</v>
      </c>
      <c r="PJG87" s="206" t="s">
        <v>1595</v>
      </c>
      <c r="PJH87" s="206" t="s">
        <v>8</v>
      </c>
      <c r="PJI87" s="206" t="s">
        <v>1036</v>
      </c>
      <c r="PJJ87" s="206" t="s">
        <v>1594</v>
      </c>
      <c r="PJK87" s="206" t="s">
        <v>1595</v>
      </c>
      <c r="PJL87" s="206" t="s">
        <v>8</v>
      </c>
      <c r="PJM87" s="206" t="s">
        <v>1036</v>
      </c>
      <c r="PJN87" s="206" t="s">
        <v>1594</v>
      </c>
      <c r="PJO87" s="206" t="s">
        <v>1595</v>
      </c>
      <c r="PJP87" s="206" t="s">
        <v>8</v>
      </c>
      <c r="PJQ87" s="206" t="s">
        <v>1036</v>
      </c>
      <c r="PJR87" s="206" t="s">
        <v>1594</v>
      </c>
      <c r="PJS87" s="206" t="s">
        <v>1595</v>
      </c>
      <c r="PJT87" s="206" t="s">
        <v>8</v>
      </c>
      <c r="PJU87" s="206" t="s">
        <v>1036</v>
      </c>
      <c r="PJV87" s="206" t="s">
        <v>1594</v>
      </c>
      <c r="PJW87" s="206" t="s">
        <v>1595</v>
      </c>
      <c r="PJX87" s="206" t="s">
        <v>8</v>
      </c>
      <c r="PJY87" s="206" t="s">
        <v>1036</v>
      </c>
      <c r="PJZ87" s="206" t="s">
        <v>1594</v>
      </c>
      <c r="PKA87" s="206" t="s">
        <v>1595</v>
      </c>
      <c r="PKB87" s="206" t="s">
        <v>8</v>
      </c>
      <c r="PKC87" s="206" t="s">
        <v>1036</v>
      </c>
      <c r="PKD87" s="206" t="s">
        <v>1594</v>
      </c>
      <c r="PKE87" s="206" t="s">
        <v>1595</v>
      </c>
      <c r="PKF87" s="206" t="s">
        <v>8</v>
      </c>
      <c r="PKG87" s="206" t="s">
        <v>1036</v>
      </c>
      <c r="PKH87" s="206" t="s">
        <v>1594</v>
      </c>
      <c r="PKI87" s="206" t="s">
        <v>1595</v>
      </c>
      <c r="PKJ87" s="206" t="s">
        <v>8</v>
      </c>
      <c r="PKK87" s="206" t="s">
        <v>1036</v>
      </c>
      <c r="PKL87" s="206" t="s">
        <v>1594</v>
      </c>
      <c r="PKM87" s="206" t="s">
        <v>1595</v>
      </c>
      <c r="PKN87" s="206" t="s">
        <v>8</v>
      </c>
      <c r="PKO87" s="206" t="s">
        <v>1036</v>
      </c>
      <c r="PKP87" s="206" t="s">
        <v>1594</v>
      </c>
      <c r="PKQ87" s="206" t="s">
        <v>1595</v>
      </c>
      <c r="PKR87" s="206" t="s">
        <v>8</v>
      </c>
      <c r="PKS87" s="206" t="s">
        <v>1036</v>
      </c>
      <c r="PKT87" s="206" t="s">
        <v>1594</v>
      </c>
      <c r="PKU87" s="206" t="s">
        <v>1595</v>
      </c>
      <c r="PKV87" s="206" t="s">
        <v>8</v>
      </c>
      <c r="PKW87" s="206" t="s">
        <v>1036</v>
      </c>
      <c r="PKX87" s="206" t="s">
        <v>1594</v>
      </c>
      <c r="PKY87" s="206" t="s">
        <v>1595</v>
      </c>
      <c r="PKZ87" s="206" t="s">
        <v>8</v>
      </c>
      <c r="PLA87" s="206" t="s">
        <v>1036</v>
      </c>
      <c r="PLB87" s="206" t="s">
        <v>1594</v>
      </c>
      <c r="PLC87" s="206" t="s">
        <v>1595</v>
      </c>
      <c r="PLD87" s="206" t="s">
        <v>8</v>
      </c>
      <c r="PLE87" s="206" t="s">
        <v>1036</v>
      </c>
      <c r="PLF87" s="206" t="s">
        <v>1594</v>
      </c>
      <c r="PLG87" s="206" t="s">
        <v>1595</v>
      </c>
      <c r="PLH87" s="206" t="s">
        <v>8</v>
      </c>
      <c r="PLI87" s="206" t="s">
        <v>1036</v>
      </c>
      <c r="PLJ87" s="206" t="s">
        <v>1594</v>
      </c>
      <c r="PLK87" s="206" t="s">
        <v>1595</v>
      </c>
      <c r="PLL87" s="206" t="s">
        <v>8</v>
      </c>
      <c r="PLM87" s="206" t="s">
        <v>1036</v>
      </c>
      <c r="PLN87" s="206" t="s">
        <v>1594</v>
      </c>
      <c r="PLO87" s="206" t="s">
        <v>1595</v>
      </c>
      <c r="PLP87" s="206" t="s">
        <v>8</v>
      </c>
      <c r="PLQ87" s="206" t="s">
        <v>1036</v>
      </c>
      <c r="PLR87" s="206" t="s">
        <v>1594</v>
      </c>
      <c r="PLS87" s="206" t="s">
        <v>1595</v>
      </c>
      <c r="PLT87" s="206" t="s">
        <v>8</v>
      </c>
      <c r="PLU87" s="206" t="s">
        <v>1036</v>
      </c>
      <c r="PLV87" s="206" t="s">
        <v>1594</v>
      </c>
      <c r="PLW87" s="206" t="s">
        <v>1595</v>
      </c>
      <c r="PLX87" s="206" t="s">
        <v>8</v>
      </c>
      <c r="PLY87" s="206" t="s">
        <v>1036</v>
      </c>
      <c r="PLZ87" s="206" t="s">
        <v>1594</v>
      </c>
      <c r="PMA87" s="206" t="s">
        <v>1595</v>
      </c>
      <c r="PMB87" s="206" t="s">
        <v>8</v>
      </c>
      <c r="PMC87" s="206" t="s">
        <v>1036</v>
      </c>
      <c r="PMD87" s="206" t="s">
        <v>1594</v>
      </c>
      <c r="PME87" s="206" t="s">
        <v>1595</v>
      </c>
      <c r="PMF87" s="206" t="s">
        <v>8</v>
      </c>
      <c r="PMG87" s="206" t="s">
        <v>1036</v>
      </c>
      <c r="PMH87" s="206" t="s">
        <v>1594</v>
      </c>
      <c r="PMI87" s="206" t="s">
        <v>1595</v>
      </c>
      <c r="PMJ87" s="206" t="s">
        <v>8</v>
      </c>
      <c r="PMK87" s="206" t="s">
        <v>1036</v>
      </c>
      <c r="PML87" s="206" t="s">
        <v>1594</v>
      </c>
      <c r="PMM87" s="206" t="s">
        <v>1595</v>
      </c>
      <c r="PMN87" s="206" t="s">
        <v>8</v>
      </c>
      <c r="PMO87" s="206" t="s">
        <v>1036</v>
      </c>
      <c r="PMP87" s="206" t="s">
        <v>1594</v>
      </c>
      <c r="PMQ87" s="206" t="s">
        <v>1595</v>
      </c>
      <c r="PMR87" s="206" t="s">
        <v>8</v>
      </c>
      <c r="PMS87" s="206" t="s">
        <v>1036</v>
      </c>
      <c r="PMT87" s="206" t="s">
        <v>1594</v>
      </c>
      <c r="PMU87" s="206" t="s">
        <v>1595</v>
      </c>
      <c r="PMV87" s="206" t="s">
        <v>8</v>
      </c>
      <c r="PMW87" s="206" t="s">
        <v>1036</v>
      </c>
      <c r="PMX87" s="206" t="s">
        <v>1594</v>
      </c>
      <c r="PMY87" s="206" t="s">
        <v>1595</v>
      </c>
      <c r="PMZ87" s="206" t="s">
        <v>8</v>
      </c>
      <c r="PNA87" s="206" t="s">
        <v>1036</v>
      </c>
      <c r="PNB87" s="206" t="s">
        <v>1594</v>
      </c>
      <c r="PNC87" s="206" t="s">
        <v>1595</v>
      </c>
      <c r="PND87" s="206" t="s">
        <v>8</v>
      </c>
      <c r="PNE87" s="206" t="s">
        <v>1036</v>
      </c>
      <c r="PNF87" s="206" t="s">
        <v>1594</v>
      </c>
      <c r="PNG87" s="206" t="s">
        <v>1595</v>
      </c>
      <c r="PNH87" s="206" t="s">
        <v>8</v>
      </c>
      <c r="PNI87" s="206" t="s">
        <v>1036</v>
      </c>
      <c r="PNJ87" s="206" t="s">
        <v>1594</v>
      </c>
      <c r="PNK87" s="206" t="s">
        <v>1595</v>
      </c>
      <c r="PNL87" s="206" t="s">
        <v>8</v>
      </c>
      <c r="PNM87" s="206" t="s">
        <v>1036</v>
      </c>
      <c r="PNN87" s="206" t="s">
        <v>1594</v>
      </c>
      <c r="PNO87" s="206" t="s">
        <v>1595</v>
      </c>
      <c r="PNP87" s="206" t="s">
        <v>8</v>
      </c>
      <c r="PNQ87" s="206" t="s">
        <v>1036</v>
      </c>
      <c r="PNR87" s="206" t="s">
        <v>1594</v>
      </c>
      <c r="PNS87" s="206" t="s">
        <v>1595</v>
      </c>
      <c r="PNT87" s="206" t="s">
        <v>8</v>
      </c>
      <c r="PNU87" s="206" t="s">
        <v>1036</v>
      </c>
      <c r="PNV87" s="206" t="s">
        <v>1594</v>
      </c>
      <c r="PNW87" s="206" t="s">
        <v>1595</v>
      </c>
      <c r="PNX87" s="206" t="s">
        <v>8</v>
      </c>
      <c r="PNY87" s="206" t="s">
        <v>1036</v>
      </c>
      <c r="PNZ87" s="206" t="s">
        <v>1594</v>
      </c>
      <c r="POA87" s="206" t="s">
        <v>1595</v>
      </c>
      <c r="POB87" s="206" t="s">
        <v>8</v>
      </c>
      <c r="POC87" s="206" t="s">
        <v>1036</v>
      </c>
      <c r="POD87" s="206" t="s">
        <v>1594</v>
      </c>
      <c r="POE87" s="206" t="s">
        <v>1595</v>
      </c>
      <c r="POF87" s="206" t="s">
        <v>8</v>
      </c>
      <c r="POG87" s="206" t="s">
        <v>1036</v>
      </c>
      <c r="POH87" s="206" t="s">
        <v>1594</v>
      </c>
      <c r="POI87" s="206" t="s">
        <v>1595</v>
      </c>
      <c r="POJ87" s="206" t="s">
        <v>8</v>
      </c>
      <c r="POK87" s="206" t="s">
        <v>1036</v>
      </c>
      <c r="POL87" s="206" t="s">
        <v>1594</v>
      </c>
      <c r="POM87" s="206" t="s">
        <v>1595</v>
      </c>
      <c r="PON87" s="206" t="s">
        <v>8</v>
      </c>
      <c r="POO87" s="206" t="s">
        <v>1036</v>
      </c>
      <c r="POP87" s="206" t="s">
        <v>1594</v>
      </c>
      <c r="POQ87" s="206" t="s">
        <v>1595</v>
      </c>
      <c r="POR87" s="206" t="s">
        <v>8</v>
      </c>
      <c r="POS87" s="206" t="s">
        <v>1036</v>
      </c>
      <c r="POT87" s="206" t="s">
        <v>1594</v>
      </c>
      <c r="POU87" s="206" t="s">
        <v>1595</v>
      </c>
      <c r="POV87" s="206" t="s">
        <v>8</v>
      </c>
      <c r="POW87" s="206" t="s">
        <v>1036</v>
      </c>
      <c r="POX87" s="206" t="s">
        <v>1594</v>
      </c>
      <c r="POY87" s="206" t="s">
        <v>1595</v>
      </c>
      <c r="POZ87" s="206" t="s">
        <v>8</v>
      </c>
      <c r="PPA87" s="206" t="s">
        <v>1036</v>
      </c>
      <c r="PPB87" s="206" t="s">
        <v>1594</v>
      </c>
      <c r="PPC87" s="206" t="s">
        <v>1595</v>
      </c>
      <c r="PPD87" s="206" t="s">
        <v>8</v>
      </c>
      <c r="PPE87" s="206" t="s">
        <v>1036</v>
      </c>
      <c r="PPF87" s="206" t="s">
        <v>1594</v>
      </c>
      <c r="PPG87" s="206" t="s">
        <v>1595</v>
      </c>
      <c r="PPH87" s="206" t="s">
        <v>8</v>
      </c>
      <c r="PPI87" s="206" t="s">
        <v>1036</v>
      </c>
      <c r="PPJ87" s="206" t="s">
        <v>1594</v>
      </c>
      <c r="PPK87" s="206" t="s">
        <v>1595</v>
      </c>
      <c r="PPL87" s="206" t="s">
        <v>8</v>
      </c>
      <c r="PPM87" s="206" t="s">
        <v>1036</v>
      </c>
      <c r="PPN87" s="206" t="s">
        <v>1594</v>
      </c>
      <c r="PPO87" s="206" t="s">
        <v>1595</v>
      </c>
      <c r="PPP87" s="206" t="s">
        <v>8</v>
      </c>
      <c r="PPQ87" s="206" t="s">
        <v>1036</v>
      </c>
      <c r="PPR87" s="206" t="s">
        <v>1594</v>
      </c>
      <c r="PPS87" s="206" t="s">
        <v>1595</v>
      </c>
      <c r="PPT87" s="206" t="s">
        <v>8</v>
      </c>
      <c r="PPU87" s="206" t="s">
        <v>1036</v>
      </c>
      <c r="PPV87" s="206" t="s">
        <v>1594</v>
      </c>
      <c r="PPW87" s="206" t="s">
        <v>1595</v>
      </c>
      <c r="PPX87" s="206" t="s">
        <v>8</v>
      </c>
      <c r="PPY87" s="206" t="s">
        <v>1036</v>
      </c>
      <c r="PPZ87" s="206" t="s">
        <v>1594</v>
      </c>
      <c r="PQA87" s="206" t="s">
        <v>1595</v>
      </c>
      <c r="PQB87" s="206" t="s">
        <v>8</v>
      </c>
      <c r="PQC87" s="206" t="s">
        <v>1036</v>
      </c>
      <c r="PQD87" s="206" t="s">
        <v>1594</v>
      </c>
      <c r="PQE87" s="206" t="s">
        <v>1595</v>
      </c>
      <c r="PQF87" s="206" t="s">
        <v>8</v>
      </c>
      <c r="PQG87" s="206" t="s">
        <v>1036</v>
      </c>
      <c r="PQH87" s="206" t="s">
        <v>1594</v>
      </c>
      <c r="PQI87" s="206" t="s">
        <v>1595</v>
      </c>
      <c r="PQJ87" s="206" t="s">
        <v>8</v>
      </c>
      <c r="PQK87" s="206" t="s">
        <v>1036</v>
      </c>
      <c r="PQL87" s="206" t="s">
        <v>1594</v>
      </c>
      <c r="PQM87" s="206" t="s">
        <v>1595</v>
      </c>
      <c r="PQN87" s="206" t="s">
        <v>8</v>
      </c>
      <c r="PQO87" s="206" t="s">
        <v>1036</v>
      </c>
      <c r="PQP87" s="206" t="s">
        <v>1594</v>
      </c>
      <c r="PQQ87" s="206" t="s">
        <v>1595</v>
      </c>
      <c r="PQR87" s="206" t="s">
        <v>8</v>
      </c>
      <c r="PQS87" s="206" t="s">
        <v>1036</v>
      </c>
      <c r="PQT87" s="206" t="s">
        <v>1594</v>
      </c>
      <c r="PQU87" s="206" t="s">
        <v>1595</v>
      </c>
      <c r="PQV87" s="206" t="s">
        <v>8</v>
      </c>
      <c r="PQW87" s="206" t="s">
        <v>1036</v>
      </c>
      <c r="PQX87" s="206" t="s">
        <v>1594</v>
      </c>
      <c r="PQY87" s="206" t="s">
        <v>1595</v>
      </c>
      <c r="PQZ87" s="206" t="s">
        <v>8</v>
      </c>
      <c r="PRA87" s="206" t="s">
        <v>1036</v>
      </c>
      <c r="PRB87" s="206" t="s">
        <v>1594</v>
      </c>
      <c r="PRC87" s="206" t="s">
        <v>1595</v>
      </c>
      <c r="PRD87" s="206" t="s">
        <v>8</v>
      </c>
      <c r="PRE87" s="206" t="s">
        <v>1036</v>
      </c>
      <c r="PRF87" s="206" t="s">
        <v>1594</v>
      </c>
      <c r="PRG87" s="206" t="s">
        <v>1595</v>
      </c>
      <c r="PRH87" s="206" t="s">
        <v>8</v>
      </c>
      <c r="PRI87" s="206" t="s">
        <v>1036</v>
      </c>
      <c r="PRJ87" s="206" t="s">
        <v>1594</v>
      </c>
      <c r="PRK87" s="206" t="s">
        <v>1595</v>
      </c>
      <c r="PRL87" s="206" t="s">
        <v>8</v>
      </c>
      <c r="PRM87" s="206" t="s">
        <v>1036</v>
      </c>
      <c r="PRN87" s="206" t="s">
        <v>1594</v>
      </c>
      <c r="PRO87" s="206" t="s">
        <v>1595</v>
      </c>
      <c r="PRP87" s="206" t="s">
        <v>8</v>
      </c>
      <c r="PRQ87" s="206" t="s">
        <v>1036</v>
      </c>
      <c r="PRR87" s="206" t="s">
        <v>1594</v>
      </c>
      <c r="PRS87" s="206" t="s">
        <v>1595</v>
      </c>
      <c r="PRT87" s="206" t="s">
        <v>8</v>
      </c>
      <c r="PRU87" s="206" t="s">
        <v>1036</v>
      </c>
      <c r="PRV87" s="206" t="s">
        <v>1594</v>
      </c>
      <c r="PRW87" s="206" t="s">
        <v>1595</v>
      </c>
      <c r="PRX87" s="206" t="s">
        <v>8</v>
      </c>
      <c r="PRY87" s="206" t="s">
        <v>1036</v>
      </c>
      <c r="PRZ87" s="206" t="s">
        <v>1594</v>
      </c>
      <c r="PSA87" s="206" t="s">
        <v>1595</v>
      </c>
      <c r="PSB87" s="206" t="s">
        <v>8</v>
      </c>
      <c r="PSC87" s="206" t="s">
        <v>1036</v>
      </c>
      <c r="PSD87" s="206" t="s">
        <v>1594</v>
      </c>
      <c r="PSE87" s="206" t="s">
        <v>1595</v>
      </c>
      <c r="PSF87" s="206" t="s">
        <v>8</v>
      </c>
      <c r="PSG87" s="206" t="s">
        <v>1036</v>
      </c>
      <c r="PSH87" s="206" t="s">
        <v>1594</v>
      </c>
      <c r="PSI87" s="206" t="s">
        <v>1595</v>
      </c>
      <c r="PSJ87" s="206" t="s">
        <v>8</v>
      </c>
      <c r="PSK87" s="206" t="s">
        <v>1036</v>
      </c>
      <c r="PSL87" s="206" t="s">
        <v>1594</v>
      </c>
      <c r="PSM87" s="206" t="s">
        <v>1595</v>
      </c>
      <c r="PSN87" s="206" t="s">
        <v>8</v>
      </c>
      <c r="PSO87" s="206" t="s">
        <v>1036</v>
      </c>
      <c r="PSP87" s="206" t="s">
        <v>1594</v>
      </c>
      <c r="PSQ87" s="206" t="s">
        <v>1595</v>
      </c>
      <c r="PSR87" s="206" t="s">
        <v>8</v>
      </c>
      <c r="PSS87" s="206" t="s">
        <v>1036</v>
      </c>
      <c r="PST87" s="206" t="s">
        <v>1594</v>
      </c>
      <c r="PSU87" s="206" t="s">
        <v>1595</v>
      </c>
      <c r="PSV87" s="206" t="s">
        <v>8</v>
      </c>
      <c r="PSW87" s="206" t="s">
        <v>1036</v>
      </c>
      <c r="PSX87" s="206" t="s">
        <v>1594</v>
      </c>
      <c r="PSY87" s="206" t="s">
        <v>1595</v>
      </c>
      <c r="PSZ87" s="206" t="s">
        <v>8</v>
      </c>
      <c r="PTA87" s="206" t="s">
        <v>1036</v>
      </c>
      <c r="PTB87" s="206" t="s">
        <v>1594</v>
      </c>
      <c r="PTC87" s="206" t="s">
        <v>1595</v>
      </c>
      <c r="PTD87" s="206" t="s">
        <v>8</v>
      </c>
      <c r="PTE87" s="206" t="s">
        <v>1036</v>
      </c>
      <c r="PTF87" s="206" t="s">
        <v>1594</v>
      </c>
      <c r="PTG87" s="206" t="s">
        <v>1595</v>
      </c>
      <c r="PTH87" s="206" t="s">
        <v>8</v>
      </c>
      <c r="PTI87" s="206" t="s">
        <v>1036</v>
      </c>
      <c r="PTJ87" s="206" t="s">
        <v>1594</v>
      </c>
      <c r="PTK87" s="206" t="s">
        <v>1595</v>
      </c>
      <c r="PTL87" s="206" t="s">
        <v>8</v>
      </c>
      <c r="PTM87" s="206" t="s">
        <v>1036</v>
      </c>
      <c r="PTN87" s="206" t="s">
        <v>1594</v>
      </c>
      <c r="PTO87" s="206" t="s">
        <v>1595</v>
      </c>
      <c r="PTP87" s="206" t="s">
        <v>8</v>
      </c>
      <c r="PTQ87" s="206" t="s">
        <v>1036</v>
      </c>
      <c r="PTR87" s="206" t="s">
        <v>1594</v>
      </c>
      <c r="PTS87" s="206" t="s">
        <v>1595</v>
      </c>
      <c r="PTT87" s="206" t="s">
        <v>8</v>
      </c>
      <c r="PTU87" s="206" t="s">
        <v>1036</v>
      </c>
      <c r="PTV87" s="206" t="s">
        <v>1594</v>
      </c>
      <c r="PTW87" s="206" t="s">
        <v>1595</v>
      </c>
      <c r="PTX87" s="206" t="s">
        <v>8</v>
      </c>
      <c r="PTY87" s="206" t="s">
        <v>1036</v>
      </c>
      <c r="PTZ87" s="206" t="s">
        <v>1594</v>
      </c>
      <c r="PUA87" s="206" t="s">
        <v>1595</v>
      </c>
      <c r="PUB87" s="206" t="s">
        <v>8</v>
      </c>
      <c r="PUC87" s="206" t="s">
        <v>1036</v>
      </c>
      <c r="PUD87" s="206" t="s">
        <v>1594</v>
      </c>
      <c r="PUE87" s="206" t="s">
        <v>1595</v>
      </c>
      <c r="PUF87" s="206" t="s">
        <v>8</v>
      </c>
      <c r="PUG87" s="206" t="s">
        <v>1036</v>
      </c>
      <c r="PUH87" s="206" t="s">
        <v>1594</v>
      </c>
      <c r="PUI87" s="206" t="s">
        <v>1595</v>
      </c>
      <c r="PUJ87" s="206" t="s">
        <v>8</v>
      </c>
      <c r="PUK87" s="206" t="s">
        <v>1036</v>
      </c>
      <c r="PUL87" s="206" t="s">
        <v>1594</v>
      </c>
      <c r="PUM87" s="206" t="s">
        <v>1595</v>
      </c>
      <c r="PUN87" s="206" t="s">
        <v>8</v>
      </c>
      <c r="PUO87" s="206" t="s">
        <v>1036</v>
      </c>
      <c r="PUP87" s="206" t="s">
        <v>1594</v>
      </c>
      <c r="PUQ87" s="206" t="s">
        <v>1595</v>
      </c>
      <c r="PUR87" s="206" t="s">
        <v>8</v>
      </c>
      <c r="PUS87" s="206" t="s">
        <v>1036</v>
      </c>
      <c r="PUT87" s="206" t="s">
        <v>1594</v>
      </c>
      <c r="PUU87" s="206" t="s">
        <v>1595</v>
      </c>
      <c r="PUV87" s="206" t="s">
        <v>8</v>
      </c>
      <c r="PUW87" s="206" t="s">
        <v>1036</v>
      </c>
      <c r="PUX87" s="206" t="s">
        <v>1594</v>
      </c>
      <c r="PUY87" s="206" t="s">
        <v>1595</v>
      </c>
      <c r="PUZ87" s="206" t="s">
        <v>8</v>
      </c>
      <c r="PVA87" s="206" t="s">
        <v>1036</v>
      </c>
      <c r="PVB87" s="206" t="s">
        <v>1594</v>
      </c>
      <c r="PVC87" s="206" t="s">
        <v>1595</v>
      </c>
      <c r="PVD87" s="206" t="s">
        <v>8</v>
      </c>
      <c r="PVE87" s="206" t="s">
        <v>1036</v>
      </c>
      <c r="PVF87" s="206" t="s">
        <v>1594</v>
      </c>
      <c r="PVG87" s="206" t="s">
        <v>1595</v>
      </c>
      <c r="PVH87" s="206" t="s">
        <v>8</v>
      </c>
      <c r="PVI87" s="206" t="s">
        <v>1036</v>
      </c>
      <c r="PVJ87" s="206" t="s">
        <v>1594</v>
      </c>
      <c r="PVK87" s="206" t="s">
        <v>1595</v>
      </c>
      <c r="PVL87" s="206" t="s">
        <v>8</v>
      </c>
      <c r="PVM87" s="206" t="s">
        <v>1036</v>
      </c>
      <c r="PVN87" s="206" t="s">
        <v>1594</v>
      </c>
      <c r="PVO87" s="206" t="s">
        <v>1595</v>
      </c>
      <c r="PVP87" s="206" t="s">
        <v>8</v>
      </c>
      <c r="PVQ87" s="206" t="s">
        <v>1036</v>
      </c>
      <c r="PVR87" s="206" t="s">
        <v>1594</v>
      </c>
      <c r="PVS87" s="206" t="s">
        <v>1595</v>
      </c>
      <c r="PVT87" s="206" t="s">
        <v>8</v>
      </c>
      <c r="PVU87" s="206" t="s">
        <v>1036</v>
      </c>
      <c r="PVV87" s="206" t="s">
        <v>1594</v>
      </c>
      <c r="PVW87" s="206" t="s">
        <v>1595</v>
      </c>
      <c r="PVX87" s="206" t="s">
        <v>8</v>
      </c>
      <c r="PVY87" s="206" t="s">
        <v>1036</v>
      </c>
      <c r="PVZ87" s="206" t="s">
        <v>1594</v>
      </c>
      <c r="PWA87" s="206" t="s">
        <v>1595</v>
      </c>
      <c r="PWB87" s="206" t="s">
        <v>8</v>
      </c>
      <c r="PWC87" s="206" t="s">
        <v>1036</v>
      </c>
      <c r="PWD87" s="206" t="s">
        <v>1594</v>
      </c>
      <c r="PWE87" s="206" t="s">
        <v>1595</v>
      </c>
      <c r="PWF87" s="206" t="s">
        <v>8</v>
      </c>
      <c r="PWG87" s="206" t="s">
        <v>1036</v>
      </c>
      <c r="PWH87" s="206" t="s">
        <v>1594</v>
      </c>
      <c r="PWI87" s="206" t="s">
        <v>1595</v>
      </c>
      <c r="PWJ87" s="206" t="s">
        <v>8</v>
      </c>
      <c r="PWK87" s="206" t="s">
        <v>1036</v>
      </c>
      <c r="PWL87" s="206" t="s">
        <v>1594</v>
      </c>
      <c r="PWM87" s="206" t="s">
        <v>1595</v>
      </c>
      <c r="PWN87" s="206" t="s">
        <v>8</v>
      </c>
      <c r="PWO87" s="206" t="s">
        <v>1036</v>
      </c>
      <c r="PWP87" s="206" t="s">
        <v>1594</v>
      </c>
      <c r="PWQ87" s="206" t="s">
        <v>1595</v>
      </c>
      <c r="PWR87" s="206" t="s">
        <v>8</v>
      </c>
      <c r="PWS87" s="206" t="s">
        <v>1036</v>
      </c>
      <c r="PWT87" s="206" t="s">
        <v>1594</v>
      </c>
      <c r="PWU87" s="206" t="s">
        <v>1595</v>
      </c>
      <c r="PWV87" s="206" t="s">
        <v>8</v>
      </c>
      <c r="PWW87" s="206" t="s">
        <v>1036</v>
      </c>
      <c r="PWX87" s="206" t="s">
        <v>1594</v>
      </c>
      <c r="PWY87" s="206" t="s">
        <v>1595</v>
      </c>
      <c r="PWZ87" s="206" t="s">
        <v>8</v>
      </c>
      <c r="PXA87" s="206" t="s">
        <v>1036</v>
      </c>
      <c r="PXB87" s="206" t="s">
        <v>1594</v>
      </c>
      <c r="PXC87" s="206" t="s">
        <v>1595</v>
      </c>
      <c r="PXD87" s="206" t="s">
        <v>8</v>
      </c>
      <c r="PXE87" s="206" t="s">
        <v>1036</v>
      </c>
      <c r="PXF87" s="206" t="s">
        <v>1594</v>
      </c>
      <c r="PXG87" s="206" t="s">
        <v>1595</v>
      </c>
      <c r="PXH87" s="206" t="s">
        <v>8</v>
      </c>
      <c r="PXI87" s="206" t="s">
        <v>1036</v>
      </c>
      <c r="PXJ87" s="206" t="s">
        <v>1594</v>
      </c>
      <c r="PXK87" s="206" t="s">
        <v>1595</v>
      </c>
      <c r="PXL87" s="206" t="s">
        <v>8</v>
      </c>
      <c r="PXM87" s="206" t="s">
        <v>1036</v>
      </c>
      <c r="PXN87" s="206" t="s">
        <v>1594</v>
      </c>
      <c r="PXO87" s="206" t="s">
        <v>1595</v>
      </c>
      <c r="PXP87" s="206" t="s">
        <v>8</v>
      </c>
      <c r="PXQ87" s="206" t="s">
        <v>1036</v>
      </c>
      <c r="PXR87" s="206" t="s">
        <v>1594</v>
      </c>
      <c r="PXS87" s="206" t="s">
        <v>1595</v>
      </c>
      <c r="PXT87" s="206" t="s">
        <v>8</v>
      </c>
      <c r="PXU87" s="206" t="s">
        <v>1036</v>
      </c>
      <c r="PXV87" s="206" t="s">
        <v>1594</v>
      </c>
      <c r="PXW87" s="206" t="s">
        <v>1595</v>
      </c>
      <c r="PXX87" s="206" t="s">
        <v>8</v>
      </c>
      <c r="PXY87" s="206" t="s">
        <v>1036</v>
      </c>
      <c r="PXZ87" s="206" t="s">
        <v>1594</v>
      </c>
      <c r="PYA87" s="206" t="s">
        <v>1595</v>
      </c>
      <c r="PYB87" s="206" t="s">
        <v>8</v>
      </c>
      <c r="PYC87" s="206" t="s">
        <v>1036</v>
      </c>
      <c r="PYD87" s="206" t="s">
        <v>1594</v>
      </c>
      <c r="PYE87" s="206" t="s">
        <v>1595</v>
      </c>
      <c r="PYF87" s="206" t="s">
        <v>8</v>
      </c>
      <c r="PYG87" s="206" t="s">
        <v>1036</v>
      </c>
      <c r="PYH87" s="206" t="s">
        <v>1594</v>
      </c>
      <c r="PYI87" s="206" t="s">
        <v>1595</v>
      </c>
      <c r="PYJ87" s="206" t="s">
        <v>8</v>
      </c>
      <c r="PYK87" s="206" t="s">
        <v>1036</v>
      </c>
      <c r="PYL87" s="206" t="s">
        <v>1594</v>
      </c>
      <c r="PYM87" s="206" t="s">
        <v>1595</v>
      </c>
      <c r="PYN87" s="206" t="s">
        <v>8</v>
      </c>
      <c r="PYO87" s="206" t="s">
        <v>1036</v>
      </c>
      <c r="PYP87" s="206" t="s">
        <v>1594</v>
      </c>
      <c r="PYQ87" s="206" t="s">
        <v>1595</v>
      </c>
      <c r="PYR87" s="206" t="s">
        <v>8</v>
      </c>
      <c r="PYS87" s="206" t="s">
        <v>1036</v>
      </c>
      <c r="PYT87" s="206" t="s">
        <v>1594</v>
      </c>
      <c r="PYU87" s="206" t="s">
        <v>1595</v>
      </c>
      <c r="PYV87" s="206" t="s">
        <v>8</v>
      </c>
      <c r="PYW87" s="206" t="s">
        <v>1036</v>
      </c>
      <c r="PYX87" s="206" t="s">
        <v>1594</v>
      </c>
      <c r="PYY87" s="206" t="s">
        <v>1595</v>
      </c>
      <c r="PYZ87" s="206" t="s">
        <v>8</v>
      </c>
      <c r="PZA87" s="206" t="s">
        <v>1036</v>
      </c>
      <c r="PZB87" s="206" t="s">
        <v>1594</v>
      </c>
      <c r="PZC87" s="206" t="s">
        <v>1595</v>
      </c>
      <c r="PZD87" s="206" t="s">
        <v>8</v>
      </c>
      <c r="PZE87" s="206" t="s">
        <v>1036</v>
      </c>
      <c r="PZF87" s="206" t="s">
        <v>1594</v>
      </c>
      <c r="PZG87" s="206" t="s">
        <v>1595</v>
      </c>
      <c r="PZH87" s="206" t="s">
        <v>8</v>
      </c>
      <c r="PZI87" s="206" t="s">
        <v>1036</v>
      </c>
      <c r="PZJ87" s="206" t="s">
        <v>1594</v>
      </c>
      <c r="PZK87" s="206" t="s">
        <v>1595</v>
      </c>
      <c r="PZL87" s="206" t="s">
        <v>8</v>
      </c>
      <c r="PZM87" s="206" t="s">
        <v>1036</v>
      </c>
      <c r="PZN87" s="206" t="s">
        <v>1594</v>
      </c>
      <c r="PZO87" s="206" t="s">
        <v>1595</v>
      </c>
      <c r="PZP87" s="206" t="s">
        <v>8</v>
      </c>
      <c r="PZQ87" s="206" t="s">
        <v>1036</v>
      </c>
      <c r="PZR87" s="206" t="s">
        <v>1594</v>
      </c>
      <c r="PZS87" s="206" t="s">
        <v>1595</v>
      </c>
      <c r="PZT87" s="206" t="s">
        <v>8</v>
      </c>
      <c r="PZU87" s="206" t="s">
        <v>1036</v>
      </c>
      <c r="PZV87" s="206" t="s">
        <v>1594</v>
      </c>
      <c r="PZW87" s="206" t="s">
        <v>1595</v>
      </c>
      <c r="PZX87" s="206" t="s">
        <v>8</v>
      </c>
      <c r="PZY87" s="206" t="s">
        <v>1036</v>
      </c>
      <c r="PZZ87" s="206" t="s">
        <v>1594</v>
      </c>
      <c r="QAA87" s="206" t="s">
        <v>1595</v>
      </c>
      <c r="QAB87" s="206" t="s">
        <v>8</v>
      </c>
      <c r="QAC87" s="206" t="s">
        <v>1036</v>
      </c>
      <c r="QAD87" s="206" t="s">
        <v>1594</v>
      </c>
      <c r="QAE87" s="206" t="s">
        <v>1595</v>
      </c>
      <c r="QAF87" s="206" t="s">
        <v>8</v>
      </c>
      <c r="QAG87" s="206" t="s">
        <v>1036</v>
      </c>
      <c r="QAH87" s="206" t="s">
        <v>1594</v>
      </c>
      <c r="QAI87" s="206" t="s">
        <v>1595</v>
      </c>
      <c r="QAJ87" s="206" t="s">
        <v>8</v>
      </c>
      <c r="QAK87" s="206" t="s">
        <v>1036</v>
      </c>
      <c r="QAL87" s="206" t="s">
        <v>1594</v>
      </c>
      <c r="QAM87" s="206" t="s">
        <v>1595</v>
      </c>
      <c r="QAN87" s="206" t="s">
        <v>8</v>
      </c>
      <c r="QAO87" s="206" t="s">
        <v>1036</v>
      </c>
      <c r="QAP87" s="206" t="s">
        <v>1594</v>
      </c>
      <c r="QAQ87" s="206" t="s">
        <v>1595</v>
      </c>
      <c r="QAR87" s="206" t="s">
        <v>8</v>
      </c>
      <c r="QAS87" s="206" t="s">
        <v>1036</v>
      </c>
      <c r="QAT87" s="206" t="s">
        <v>1594</v>
      </c>
      <c r="QAU87" s="206" t="s">
        <v>1595</v>
      </c>
      <c r="QAV87" s="206" t="s">
        <v>8</v>
      </c>
      <c r="QAW87" s="206" t="s">
        <v>1036</v>
      </c>
      <c r="QAX87" s="206" t="s">
        <v>1594</v>
      </c>
      <c r="QAY87" s="206" t="s">
        <v>1595</v>
      </c>
      <c r="QAZ87" s="206" t="s">
        <v>8</v>
      </c>
      <c r="QBA87" s="206" t="s">
        <v>1036</v>
      </c>
      <c r="QBB87" s="206" t="s">
        <v>1594</v>
      </c>
      <c r="QBC87" s="206" t="s">
        <v>1595</v>
      </c>
      <c r="QBD87" s="206" t="s">
        <v>8</v>
      </c>
      <c r="QBE87" s="206" t="s">
        <v>1036</v>
      </c>
      <c r="QBF87" s="206" t="s">
        <v>1594</v>
      </c>
      <c r="QBG87" s="206" t="s">
        <v>1595</v>
      </c>
      <c r="QBH87" s="206" t="s">
        <v>8</v>
      </c>
      <c r="QBI87" s="206" t="s">
        <v>1036</v>
      </c>
      <c r="QBJ87" s="206" t="s">
        <v>1594</v>
      </c>
      <c r="QBK87" s="206" t="s">
        <v>1595</v>
      </c>
      <c r="QBL87" s="206" t="s">
        <v>8</v>
      </c>
      <c r="QBM87" s="206" t="s">
        <v>1036</v>
      </c>
      <c r="QBN87" s="206" t="s">
        <v>1594</v>
      </c>
      <c r="QBO87" s="206" t="s">
        <v>1595</v>
      </c>
      <c r="QBP87" s="206" t="s">
        <v>8</v>
      </c>
      <c r="QBQ87" s="206" t="s">
        <v>1036</v>
      </c>
      <c r="QBR87" s="206" t="s">
        <v>1594</v>
      </c>
      <c r="QBS87" s="206" t="s">
        <v>1595</v>
      </c>
      <c r="QBT87" s="206" t="s">
        <v>8</v>
      </c>
      <c r="QBU87" s="206" t="s">
        <v>1036</v>
      </c>
      <c r="QBV87" s="206" t="s">
        <v>1594</v>
      </c>
      <c r="QBW87" s="206" t="s">
        <v>1595</v>
      </c>
      <c r="QBX87" s="206" t="s">
        <v>8</v>
      </c>
      <c r="QBY87" s="206" t="s">
        <v>1036</v>
      </c>
      <c r="QBZ87" s="206" t="s">
        <v>1594</v>
      </c>
      <c r="QCA87" s="206" t="s">
        <v>1595</v>
      </c>
      <c r="QCB87" s="206" t="s">
        <v>8</v>
      </c>
      <c r="QCC87" s="206" t="s">
        <v>1036</v>
      </c>
      <c r="QCD87" s="206" t="s">
        <v>1594</v>
      </c>
      <c r="QCE87" s="206" t="s">
        <v>1595</v>
      </c>
      <c r="QCF87" s="206" t="s">
        <v>8</v>
      </c>
      <c r="QCG87" s="206" t="s">
        <v>1036</v>
      </c>
      <c r="QCH87" s="206" t="s">
        <v>1594</v>
      </c>
      <c r="QCI87" s="206" t="s">
        <v>1595</v>
      </c>
      <c r="QCJ87" s="206" t="s">
        <v>8</v>
      </c>
      <c r="QCK87" s="206" t="s">
        <v>1036</v>
      </c>
      <c r="QCL87" s="206" t="s">
        <v>1594</v>
      </c>
      <c r="QCM87" s="206" t="s">
        <v>1595</v>
      </c>
      <c r="QCN87" s="206" t="s">
        <v>8</v>
      </c>
      <c r="QCO87" s="206" t="s">
        <v>1036</v>
      </c>
      <c r="QCP87" s="206" t="s">
        <v>1594</v>
      </c>
      <c r="QCQ87" s="206" t="s">
        <v>1595</v>
      </c>
      <c r="QCR87" s="206" t="s">
        <v>8</v>
      </c>
      <c r="QCS87" s="206" t="s">
        <v>1036</v>
      </c>
      <c r="QCT87" s="206" t="s">
        <v>1594</v>
      </c>
      <c r="QCU87" s="206" t="s">
        <v>1595</v>
      </c>
      <c r="QCV87" s="206" t="s">
        <v>8</v>
      </c>
      <c r="QCW87" s="206" t="s">
        <v>1036</v>
      </c>
      <c r="QCX87" s="206" t="s">
        <v>1594</v>
      </c>
      <c r="QCY87" s="206" t="s">
        <v>1595</v>
      </c>
      <c r="QCZ87" s="206" t="s">
        <v>8</v>
      </c>
      <c r="QDA87" s="206" t="s">
        <v>1036</v>
      </c>
      <c r="QDB87" s="206" t="s">
        <v>1594</v>
      </c>
      <c r="QDC87" s="206" t="s">
        <v>1595</v>
      </c>
      <c r="QDD87" s="206" t="s">
        <v>8</v>
      </c>
      <c r="QDE87" s="206" t="s">
        <v>1036</v>
      </c>
      <c r="QDF87" s="206" t="s">
        <v>1594</v>
      </c>
      <c r="QDG87" s="206" t="s">
        <v>1595</v>
      </c>
      <c r="QDH87" s="206" t="s">
        <v>8</v>
      </c>
      <c r="QDI87" s="206" t="s">
        <v>1036</v>
      </c>
      <c r="QDJ87" s="206" t="s">
        <v>1594</v>
      </c>
      <c r="QDK87" s="206" t="s">
        <v>1595</v>
      </c>
      <c r="QDL87" s="206" t="s">
        <v>8</v>
      </c>
      <c r="QDM87" s="206" t="s">
        <v>1036</v>
      </c>
      <c r="QDN87" s="206" t="s">
        <v>1594</v>
      </c>
      <c r="QDO87" s="206" t="s">
        <v>1595</v>
      </c>
      <c r="QDP87" s="206" t="s">
        <v>8</v>
      </c>
      <c r="QDQ87" s="206" t="s">
        <v>1036</v>
      </c>
      <c r="QDR87" s="206" t="s">
        <v>1594</v>
      </c>
      <c r="QDS87" s="206" t="s">
        <v>1595</v>
      </c>
      <c r="QDT87" s="206" t="s">
        <v>8</v>
      </c>
      <c r="QDU87" s="206" t="s">
        <v>1036</v>
      </c>
      <c r="QDV87" s="206" t="s">
        <v>1594</v>
      </c>
      <c r="QDW87" s="206" t="s">
        <v>1595</v>
      </c>
      <c r="QDX87" s="206" t="s">
        <v>8</v>
      </c>
      <c r="QDY87" s="206" t="s">
        <v>1036</v>
      </c>
      <c r="QDZ87" s="206" t="s">
        <v>1594</v>
      </c>
      <c r="QEA87" s="206" t="s">
        <v>1595</v>
      </c>
      <c r="QEB87" s="206" t="s">
        <v>8</v>
      </c>
      <c r="QEC87" s="206" t="s">
        <v>1036</v>
      </c>
      <c r="QED87" s="206" t="s">
        <v>1594</v>
      </c>
      <c r="QEE87" s="206" t="s">
        <v>1595</v>
      </c>
      <c r="QEF87" s="206" t="s">
        <v>8</v>
      </c>
      <c r="QEG87" s="206" t="s">
        <v>1036</v>
      </c>
      <c r="QEH87" s="206" t="s">
        <v>1594</v>
      </c>
      <c r="QEI87" s="206" t="s">
        <v>1595</v>
      </c>
      <c r="QEJ87" s="206" t="s">
        <v>8</v>
      </c>
      <c r="QEK87" s="206" t="s">
        <v>1036</v>
      </c>
      <c r="QEL87" s="206" t="s">
        <v>1594</v>
      </c>
      <c r="QEM87" s="206" t="s">
        <v>1595</v>
      </c>
      <c r="QEN87" s="206" t="s">
        <v>8</v>
      </c>
      <c r="QEO87" s="206" t="s">
        <v>1036</v>
      </c>
      <c r="QEP87" s="206" t="s">
        <v>1594</v>
      </c>
      <c r="QEQ87" s="206" t="s">
        <v>1595</v>
      </c>
      <c r="QER87" s="206" t="s">
        <v>8</v>
      </c>
      <c r="QES87" s="206" t="s">
        <v>1036</v>
      </c>
      <c r="QET87" s="206" t="s">
        <v>1594</v>
      </c>
      <c r="QEU87" s="206" t="s">
        <v>1595</v>
      </c>
      <c r="QEV87" s="206" t="s">
        <v>8</v>
      </c>
      <c r="QEW87" s="206" t="s">
        <v>1036</v>
      </c>
      <c r="QEX87" s="206" t="s">
        <v>1594</v>
      </c>
      <c r="QEY87" s="206" t="s">
        <v>1595</v>
      </c>
      <c r="QEZ87" s="206" t="s">
        <v>8</v>
      </c>
      <c r="QFA87" s="206" t="s">
        <v>1036</v>
      </c>
      <c r="QFB87" s="206" t="s">
        <v>1594</v>
      </c>
      <c r="QFC87" s="206" t="s">
        <v>1595</v>
      </c>
      <c r="QFD87" s="206" t="s">
        <v>8</v>
      </c>
      <c r="QFE87" s="206" t="s">
        <v>1036</v>
      </c>
      <c r="QFF87" s="206" t="s">
        <v>1594</v>
      </c>
      <c r="QFG87" s="206" t="s">
        <v>1595</v>
      </c>
      <c r="QFH87" s="206" t="s">
        <v>8</v>
      </c>
      <c r="QFI87" s="206" t="s">
        <v>1036</v>
      </c>
      <c r="QFJ87" s="206" t="s">
        <v>1594</v>
      </c>
      <c r="QFK87" s="206" t="s">
        <v>1595</v>
      </c>
      <c r="QFL87" s="206" t="s">
        <v>8</v>
      </c>
      <c r="QFM87" s="206" t="s">
        <v>1036</v>
      </c>
      <c r="QFN87" s="206" t="s">
        <v>1594</v>
      </c>
      <c r="QFO87" s="206" t="s">
        <v>1595</v>
      </c>
      <c r="QFP87" s="206" t="s">
        <v>8</v>
      </c>
      <c r="QFQ87" s="206" t="s">
        <v>1036</v>
      </c>
      <c r="QFR87" s="206" t="s">
        <v>1594</v>
      </c>
      <c r="QFS87" s="206" t="s">
        <v>1595</v>
      </c>
      <c r="QFT87" s="206" t="s">
        <v>8</v>
      </c>
      <c r="QFU87" s="206" t="s">
        <v>1036</v>
      </c>
      <c r="QFV87" s="206" t="s">
        <v>1594</v>
      </c>
      <c r="QFW87" s="206" t="s">
        <v>1595</v>
      </c>
      <c r="QFX87" s="206" t="s">
        <v>8</v>
      </c>
      <c r="QFY87" s="206" t="s">
        <v>1036</v>
      </c>
      <c r="QFZ87" s="206" t="s">
        <v>1594</v>
      </c>
      <c r="QGA87" s="206" t="s">
        <v>1595</v>
      </c>
      <c r="QGB87" s="206" t="s">
        <v>8</v>
      </c>
      <c r="QGC87" s="206" t="s">
        <v>1036</v>
      </c>
      <c r="QGD87" s="206" t="s">
        <v>1594</v>
      </c>
      <c r="QGE87" s="206" t="s">
        <v>1595</v>
      </c>
      <c r="QGF87" s="206" t="s">
        <v>8</v>
      </c>
      <c r="QGG87" s="206" t="s">
        <v>1036</v>
      </c>
      <c r="QGH87" s="206" t="s">
        <v>1594</v>
      </c>
      <c r="QGI87" s="206" t="s">
        <v>1595</v>
      </c>
      <c r="QGJ87" s="206" t="s">
        <v>8</v>
      </c>
      <c r="QGK87" s="206" t="s">
        <v>1036</v>
      </c>
      <c r="QGL87" s="206" t="s">
        <v>1594</v>
      </c>
      <c r="QGM87" s="206" t="s">
        <v>1595</v>
      </c>
      <c r="QGN87" s="206" t="s">
        <v>8</v>
      </c>
      <c r="QGO87" s="206" t="s">
        <v>1036</v>
      </c>
      <c r="QGP87" s="206" t="s">
        <v>1594</v>
      </c>
      <c r="QGQ87" s="206" t="s">
        <v>1595</v>
      </c>
      <c r="QGR87" s="206" t="s">
        <v>8</v>
      </c>
      <c r="QGS87" s="206" t="s">
        <v>1036</v>
      </c>
      <c r="QGT87" s="206" t="s">
        <v>1594</v>
      </c>
      <c r="QGU87" s="206" t="s">
        <v>1595</v>
      </c>
      <c r="QGV87" s="206" t="s">
        <v>8</v>
      </c>
      <c r="QGW87" s="206" t="s">
        <v>1036</v>
      </c>
      <c r="QGX87" s="206" t="s">
        <v>1594</v>
      </c>
      <c r="QGY87" s="206" t="s">
        <v>1595</v>
      </c>
      <c r="QGZ87" s="206" t="s">
        <v>8</v>
      </c>
      <c r="QHA87" s="206" t="s">
        <v>1036</v>
      </c>
      <c r="QHB87" s="206" t="s">
        <v>1594</v>
      </c>
      <c r="QHC87" s="206" t="s">
        <v>1595</v>
      </c>
      <c r="QHD87" s="206" t="s">
        <v>8</v>
      </c>
      <c r="QHE87" s="206" t="s">
        <v>1036</v>
      </c>
      <c r="QHF87" s="206" t="s">
        <v>1594</v>
      </c>
      <c r="QHG87" s="206" t="s">
        <v>1595</v>
      </c>
      <c r="QHH87" s="206" t="s">
        <v>8</v>
      </c>
      <c r="QHI87" s="206" t="s">
        <v>1036</v>
      </c>
      <c r="QHJ87" s="206" t="s">
        <v>1594</v>
      </c>
      <c r="QHK87" s="206" t="s">
        <v>1595</v>
      </c>
      <c r="QHL87" s="206" t="s">
        <v>8</v>
      </c>
      <c r="QHM87" s="206" t="s">
        <v>1036</v>
      </c>
      <c r="QHN87" s="206" t="s">
        <v>1594</v>
      </c>
      <c r="QHO87" s="206" t="s">
        <v>1595</v>
      </c>
      <c r="QHP87" s="206" t="s">
        <v>8</v>
      </c>
      <c r="QHQ87" s="206" t="s">
        <v>1036</v>
      </c>
      <c r="QHR87" s="206" t="s">
        <v>1594</v>
      </c>
      <c r="QHS87" s="206" t="s">
        <v>1595</v>
      </c>
      <c r="QHT87" s="206" t="s">
        <v>8</v>
      </c>
      <c r="QHU87" s="206" t="s">
        <v>1036</v>
      </c>
      <c r="QHV87" s="206" t="s">
        <v>1594</v>
      </c>
      <c r="QHW87" s="206" t="s">
        <v>1595</v>
      </c>
      <c r="QHX87" s="206" t="s">
        <v>8</v>
      </c>
      <c r="QHY87" s="206" t="s">
        <v>1036</v>
      </c>
      <c r="QHZ87" s="206" t="s">
        <v>1594</v>
      </c>
      <c r="QIA87" s="206" t="s">
        <v>1595</v>
      </c>
      <c r="QIB87" s="206" t="s">
        <v>8</v>
      </c>
      <c r="QIC87" s="206" t="s">
        <v>1036</v>
      </c>
      <c r="QID87" s="206" t="s">
        <v>1594</v>
      </c>
      <c r="QIE87" s="206" t="s">
        <v>1595</v>
      </c>
      <c r="QIF87" s="206" t="s">
        <v>8</v>
      </c>
      <c r="QIG87" s="206" t="s">
        <v>1036</v>
      </c>
      <c r="QIH87" s="206" t="s">
        <v>1594</v>
      </c>
      <c r="QII87" s="206" t="s">
        <v>1595</v>
      </c>
      <c r="QIJ87" s="206" t="s">
        <v>8</v>
      </c>
      <c r="QIK87" s="206" t="s">
        <v>1036</v>
      </c>
      <c r="QIL87" s="206" t="s">
        <v>1594</v>
      </c>
      <c r="QIM87" s="206" t="s">
        <v>1595</v>
      </c>
      <c r="QIN87" s="206" t="s">
        <v>8</v>
      </c>
      <c r="QIO87" s="206" t="s">
        <v>1036</v>
      </c>
      <c r="QIP87" s="206" t="s">
        <v>1594</v>
      </c>
      <c r="QIQ87" s="206" t="s">
        <v>1595</v>
      </c>
      <c r="QIR87" s="206" t="s">
        <v>8</v>
      </c>
      <c r="QIS87" s="206" t="s">
        <v>1036</v>
      </c>
      <c r="QIT87" s="206" t="s">
        <v>1594</v>
      </c>
      <c r="QIU87" s="206" t="s">
        <v>1595</v>
      </c>
      <c r="QIV87" s="206" t="s">
        <v>8</v>
      </c>
      <c r="QIW87" s="206" t="s">
        <v>1036</v>
      </c>
      <c r="QIX87" s="206" t="s">
        <v>1594</v>
      </c>
      <c r="QIY87" s="206" t="s">
        <v>1595</v>
      </c>
      <c r="QIZ87" s="206" t="s">
        <v>8</v>
      </c>
      <c r="QJA87" s="206" t="s">
        <v>1036</v>
      </c>
      <c r="QJB87" s="206" t="s">
        <v>1594</v>
      </c>
      <c r="QJC87" s="206" t="s">
        <v>1595</v>
      </c>
      <c r="QJD87" s="206" t="s">
        <v>8</v>
      </c>
      <c r="QJE87" s="206" t="s">
        <v>1036</v>
      </c>
      <c r="QJF87" s="206" t="s">
        <v>1594</v>
      </c>
      <c r="QJG87" s="206" t="s">
        <v>1595</v>
      </c>
      <c r="QJH87" s="206" t="s">
        <v>8</v>
      </c>
      <c r="QJI87" s="206" t="s">
        <v>1036</v>
      </c>
      <c r="QJJ87" s="206" t="s">
        <v>1594</v>
      </c>
      <c r="QJK87" s="206" t="s">
        <v>1595</v>
      </c>
      <c r="QJL87" s="206" t="s">
        <v>8</v>
      </c>
      <c r="QJM87" s="206" t="s">
        <v>1036</v>
      </c>
      <c r="QJN87" s="206" t="s">
        <v>1594</v>
      </c>
      <c r="QJO87" s="206" t="s">
        <v>1595</v>
      </c>
      <c r="QJP87" s="206" t="s">
        <v>8</v>
      </c>
      <c r="QJQ87" s="206" t="s">
        <v>1036</v>
      </c>
      <c r="QJR87" s="206" t="s">
        <v>1594</v>
      </c>
      <c r="QJS87" s="206" t="s">
        <v>1595</v>
      </c>
      <c r="QJT87" s="206" t="s">
        <v>8</v>
      </c>
      <c r="QJU87" s="206" t="s">
        <v>1036</v>
      </c>
      <c r="QJV87" s="206" t="s">
        <v>1594</v>
      </c>
      <c r="QJW87" s="206" t="s">
        <v>1595</v>
      </c>
      <c r="QJX87" s="206" t="s">
        <v>8</v>
      </c>
      <c r="QJY87" s="206" t="s">
        <v>1036</v>
      </c>
      <c r="QJZ87" s="206" t="s">
        <v>1594</v>
      </c>
      <c r="QKA87" s="206" t="s">
        <v>1595</v>
      </c>
      <c r="QKB87" s="206" t="s">
        <v>8</v>
      </c>
      <c r="QKC87" s="206" t="s">
        <v>1036</v>
      </c>
      <c r="QKD87" s="206" t="s">
        <v>1594</v>
      </c>
      <c r="QKE87" s="206" t="s">
        <v>1595</v>
      </c>
      <c r="QKF87" s="206" t="s">
        <v>8</v>
      </c>
      <c r="QKG87" s="206" t="s">
        <v>1036</v>
      </c>
      <c r="QKH87" s="206" t="s">
        <v>1594</v>
      </c>
      <c r="QKI87" s="206" t="s">
        <v>1595</v>
      </c>
      <c r="QKJ87" s="206" t="s">
        <v>8</v>
      </c>
      <c r="QKK87" s="206" t="s">
        <v>1036</v>
      </c>
      <c r="QKL87" s="206" t="s">
        <v>1594</v>
      </c>
      <c r="QKM87" s="206" t="s">
        <v>1595</v>
      </c>
      <c r="QKN87" s="206" t="s">
        <v>8</v>
      </c>
      <c r="QKO87" s="206" t="s">
        <v>1036</v>
      </c>
      <c r="QKP87" s="206" t="s">
        <v>1594</v>
      </c>
      <c r="QKQ87" s="206" t="s">
        <v>1595</v>
      </c>
      <c r="QKR87" s="206" t="s">
        <v>8</v>
      </c>
      <c r="QKS87" s="206" t="s">
        <v>1036</v>
      </c>
      <c r="QKT87" s="206" t="s">
        <v>1594</v>
      </c>
      <c r="QKU87" s="206" t="s">
        <v>1595</v>
      </c>
      <c r="QKV87" s="206" t="s">
        <v>8</v>
      </c>
      <c r="QKW87" s="206" t="s">
        <v>1036</v>
      </c>
      <c r="QKX87" s="206" t="s">
        <v>1594</v>
      </c>
      <c r="QKY87" s="206" t="s">
        <v>1595</v>
      </c>
      <c r="QKZ87" s="206" t="s">
        <v>8</v>
      </c>
      <c r="QLA87" s="206" t="s">
        <v>1036</v>
      </c>
      <c r="QLB87" s="206" t="s">
        <v>1594</v>
      </c>
      <c r="QLC87" s="206" t="s">
        <v>1595</v>
      </c>
      <c r="QLD87" s="206" t="s">
        <v>8</v>
      </c>
      <c r="QLE87" s="206" t="s">
        <v>1036</v>
      </c>
      <c r="QLF87" s="206" t="s">
        <v>1594</v>
      </c>
      <c r="QLG87" s="206" t="s">
        <v>1595</v>
      </c>
      <c r="QLH87" s="206" t="s">
        <v>8</v>
      </c>
      <c r="QLI87" s="206" t="s">
        <v>1036</v>
      </c>
      <c r="QLJ87" s="206" t="s">
        <v>1594</v>
      </c>
      <c r="QLK87" s="206" t="s">
        <v>1595</v>
      </c>
      <c r="QLL87" s="206" t="s">
        <v>8</v>
      </c>
      <c r="QLM87" s="206" t="s">
        <v>1036</v>
      </c>
      <c r="QLN87" s="206" t="s">
        <v>1594</v>
      </c>
      <c r="QLO87" s="206" t="s">
        <v>1595</v>
      </c>
      <c r="QLP87" s="206" t="s">
        <v>8</v>
      </c>
      <c r="QLQ87" s="206" t="s">
        <v>1036</v>
      </c>
      <c r="QLR87" s="206" t="s">
        <v>1594</v>
      </c>
      <c r="QLS87" s="206" t="s">
        <v>1595</v>
      </c>
      <c r="QLT87" s="206" t="s">
        <v>8</v>
      </c>
      <c r="QLU87" s="206" t="s">
        <v>1036</v>
      </c>
      <c r="QLV87" s="206" t="s">
        <v>1594</v>
      </c>
      <c r="QLW87" s="206" t="s">
        <v>1595</v>
      </c>
      <c r="QLX87" s="206" t="s">
        <v>8</v>
      </c>
      <c r="QLY87" s="206" t="s">
        <v>1036</v>
      </c>
      <c r="QLZ87" s="206" t="s">
        <v>1594</v>
      </c>
      <c r="QMA87" s="206" t="s">
        <v>1595</v>
      </c>
      <c r="QMB87" s="206" t="s">
        <v>8</v>
      </c>
      <c r="QMC87" s="206" t="s">
        <v>1036</v>
      </c>
      <c r="QMD87" s="206" t="s">
        <v>1594</v>
      </c>
      <c r="QME87" s="206" t="s">
        <v>1595</v>
      </c>
      <c r="QMF87" s="206" t="s">
        <v>8</v>
      </c>
      <c r="QMG87" s="206" t="s">
        <v>1036</v>
      </c>
      <c r="QMH87" s="206" t="s">
        <v>1594</v>
      </c>
      <c r="QMI87" s="206" t="s">
        <v>1595</v>
      </c>
      <c r="QMJ87" s="206" t="s">
        <v>8</v>
      </c>
      <c r="QMK87" s="206" t="s">
        <v>1036</v>
      </c>
      <c r="QML87" s="206" t="s">
        <v>1594</v>
      </c>
      <c r="QMM87" s="206" t="s">
        <v>1595</v>
      </c>
      <c r="QMN87" s="206" t="s">
        <v>8</v>
      </c>
      <c r="QMO87" s="206" t="s">
        <v>1036</v>
      </c>
      <c r="QMP87" s="206" t="s">
        <v>1594</v>
      </c>
      <c r="QMQ87" s="206" t="s">
        <v>1595</v>
      </c>
      <c r="QMR87" s="206" t="s">
        <v>8</v>
      </c>
      <c r="QMS87" s="206" t="s">
        <v>1036</v>
      </c>
      <c r="QMT87" s="206" t="s">
        <v>1594</v>
      </c>
      <c r="QMU87" s="206" t="s">
        <v>1595</v>
      </c>
      <c r="QMV87" s="206" t="s">
        <v>8</v>
      </c>
      <c r="QMW87" s="206" t="s">
        <v>1036</v>
      </c>
      <c r="QMX87" s="206" t="s">
        <v>1594</v>
      </c>
      <c r="QMY87" s="206" t="s">
        <v>1595</v>
      </c>
      <c r="QMZ87" s="206" t="s">
        <v>8</v>
      </c>
      <c r="QNA87" s="206" t="s">
        <v>1036</v>
      </c>
      <c r="QNB87" s="206" t="s">
        <v>1594</v>
      </c>
      <c r="QNC87" s="206" t="s">
        <v>1595</v>
      </c>
      <c r="QND87" s="206" t="s">
        <v>8</v>
      </c>
      <c r="QNE87" s="206" t="s">
        <v>1036</v>
      </c>
      <c r="QNF87" s="206" t="s">
        <v>1594</v>
      </c>
      <c r="QNG87" s="206" t="s">
        <v>1595</v>
      </c>
      <c r="QNH87" s="206" t="s">
        <v>8</v>
      </c>
      <c r="QNI87" s="206" t="s">
        <v>1036</v>
      </c>
      <c r="QNJ87" s="206" t="s">
        <v>1594</v>
      </c>
      <c r="QNK87" s="206" t="s">
        <v>1595</v>
      </c>
      <c r="QNL87" s="206" t="s">
        <v>8</v>
      </c>
      <c r="QNM87" s="206" t="s">
        <v>1036</v>
      </c>
      <c r="QNN87" s="206" t="s">
        <v>1594</v>
      </c>
      <c r="QNO87" s="206" t="s">
        <v>1595</v>
      </c>
      <c r="QNP87" s="206" t="s">
        <v>8</v>
      </c>
      <c r="QNQ87" s="206" t="s">
        <v>1036</v>
      </c>
      <c r="QNR87" s="206" t="s">
        <v>1594</v>
      </c>
      <c r="QNS87" s="206" t="s">
        <v>1595</v>
      </c>
      <c r="QNT87" s="206" t="s">
        <v>8</v>
      </c>
      <c r="QNU87" s="206" t="s">
        <v>1036</v>
      </c>
      <c r="QNV87" s="206" t="s">
        <v>1594</v>
      </c>
      <c r="QNW87" s="206" t="s">
        <v>1595</v>
      </c>
      <c r="QNX87" s="206" t="s">
        <v>8</v>
      </c>
      <c r="QNY87" s="206" t="s">
        <v>1036</v>
      </c>
      <c r="QNZ87" s="206" t="s">
        <v>1594</v>
      </c>
      <c r="QOA87" s="206" t="s">
        <v>1595</v>
      </c>
      <c r="QOB87" s="206" t="s">
        <v>8</v>
      </c>
      <c r="QOC87" s="206" t="s">
        <v>1036</v>
      </c>
      <c r="QOD87" s="206" t="s">
        <v>1594</v>
      </c>
      <c r="QOE87" s="206" t="s">
        <v>1595</v>
      </c>
      <c r="QOF87" s="206" t="s">
        <v>8</v>
      </c>
      <c r="QOG87" s="206" t="s">
        <v>1036</v>
      </c>
      <c r="QOH87" s="206" t="s">
        <v>1594</v>
      </c>
      <c r="QOI87" s="206" t="s">
        <v>1595</v>
      </c>
      <c r="QOJ87" s="206" t="s">
        <v>8</v>
      </c>
      <c r="QOK87" s="206" t="s">
        <v>1036</v>
      </c>
      <c r="QOL87" s="206" t="s">
        <v>1594</v>
      </c>
      <c r="QOM87" s="206" t="s">
        <v>1595</v>
      </c>
      <c r="QON87" s="206" t="s">
        <v>8</v>
      </c>
      <c r="QOO87" s="206" t="s">
        <v>1036</v>
      </c>
      <c r="QOP87" s="206" t="s">
        <v>1594</v>
      </c>
      <c r="QOQ87" s="206" t="s">
        <v>1595</v>
      </c>
      <c r="QOR87" s="206" t="s">
        <v>8</v>
      </c>
      <c r="QOS87" s="206" t="s">
        <v>1036</v>
      </c>
      <c r="QOT87" s="206" t="s">
        <v>1594</v>
      </c>
      <c r="QOU87" s="206" t="s">
        <v>1595</v>
      </c>
      <c r="QOV87" s="206" t="s">
        <v>8</v>
      </c>
      <c r="QOW87" s="206" t="s">
        <v>1036</v>
      </c>
      <c r="QOX87" s="206" t="s">
        <v>1594</v>
      </c>
      <c r="QOY87" s="206" t="s">
        <v>1595</v>
      </c>
      <c r="QOZ87" s="206" t="s">
        <v>8</v>
      </c>
      <c r="QPA87" s="206" t="s">
        <v>1036</v>
      </c>
      <c r="QPB87" s="206" t="s">
        <v>1594</v>
      </c>
      <c r="QPC87" s="206" t="s">
        <v>1595</v>
      </c>
      <c r="QPD87" s="206" t="s">
        <v>8</v>
      </c>
      <c r="QPE87" s="206" t="s">
        <v>1036</v>
      </c>
      <c r="QPF87" s="206" t="s">
        <v>1594</v>
      </c>
      <c r="QPG87" s="206" t="s">
        <v>1595</v>
      </c>
      <c r="QPH87" s="206" t="s">
        <v>8</v>
      </c>
      <c r="QPI87" s="206" t="s">
        <v>1036</v>
      </c>
      <c r="QPJ87" s="206" t="s">
        <v>1594</v>
      </c>
      <c r="QPK87" s="206" t="s">
        <v>1595</v>
      </c>
      <c r="QPL87" s="206" t="s">
        <v>8</v>
      </c>
      <c r="QPM87" s="206" t="s">
        <v>1036</v>
      </c>
      <c r="QPN87" s="206" t="s">
        <v>1594</v>
      </c>
      <c r="QPO87" s="206" t="s">
        <v>1595</v>
      </c>
      <c r="QPP87" s="206" t="s">
        <v>8</v>
      </c>
      <c r="QPQ87" s="206" t="s">
        <v>1036</v>
      </c>
      <c r="QPR87" s="206" t="s">
        <v>1594</v>
      </c>
      <c r="QPS87" s="206" t="s">
        <v>1595</v>
      </c>
      <c r="QPT87" s="206" t="s">
        <v>8</v>
      </c>
      <c r="QPU87" s="206" t="s">
        <v>1036</v>
      </c>
      <c r="QPV87" s="206" t="s">
        <v>1594</v>
      </c>
      <c r="QPW87" s="206" t="s">
        <v>1595</v>
      </c>
      <c r="QPX87" s="206" t="s">
        <v>8</v>
      </c>
      <c r="QPY87" s="206" t="s">
        <v>1036</v>
      </c>
      <c r="QPZ87" s="206" t="s">
        <v>1594</v>
      </c>
      <c r="QQA87" s="206" t="s">
        <v>1595</v>
      </c>
      <c r="QQB87" s="206" t="s">
        <v>8</v>
      </c>
      <c r="QQC87" s="206" t="s">
        <v>1036</v>
      </c>
      <c r="QQD87" s="206" t="s">
        <v>1594</v>
      </c>
      <c r="QQE87" s="206" t="s">
        <v>1595</v>
      </c>
      <c r="QQF87" s="206" t="s">
        <v>8</v>
      </c>
      <c r="QQG87" s="206" t="s">
        <v>1036</v>
      </c>
      <c r="QQH87" s="206" t="s">
        <v>1594</v>
      </c>
      <c r="QQI87" s="206" t="s">
        <v>1595</v>
      </c>
      <c r="QQJ87" s="206" t="s">
        <v>8</v>
      </c>
      <c r="QQK87" s="206" t="s">
        <v>1036</v>
      </c>
      <c r="QQL87" s="206" t="s">
        <v>1594</v>
      </c>
      <c r="QQM87" s="206" t="s">
        <v>1595</v>
      </c>
      <c r="QQN87" s="206" t="s">
        <v>8</v>
      </c>
      <c r="QQO87" s="206" t="s">
        <v>1036</v>
      </c>
      <c r="QQP87" s="206" t="s">
        <v>1594</v>
      </c>
      <c r="QQQ87" s="206" t="s">
        <v>1595</v>
      </c>
      <c r="QQR87" s="206" t="s">
        <v>8</v>
      </c>
      <c r="QQS87" s="206" t="s">
        <v>1036</v>
      </c>
      <c r="QQT87" s="206" t="s">
        <v>1594</v>
      </c>
      <c r="QQU87" s="206" t="s">
        <v>1595</v>
      </c>
      <c r="QQV87" s="206" t="s">
        <v>8</v>
      </c>
      <c r="QQW87" s="206" t="s">
        <v>1036</v>
      </c>
      <c r="QQX87" s="206" t="s">
        <v>1594</v>
      </c>
      <c r="QQY87" s="206" t="s">
        <v>1595</v>
      </c>
      <c r="QQZ87" s="206" t="s">
        <v>8</v>
      </c>
      <c r="QRA87" s="206" t="s">
        <v>1036</v>
      </c>
      <c r="QRB87" s="206" t="s">
        <v>1594</v>
      </c>
      <c r="QRC87" s="206" t="s">
        <v>1595</v>
      </c>
      <c r="QRD87" s="206" t="s">
        <v>8</v>
      </c>
      <c r="QRE87" s="206" t="s">
        <v>1036</v>
      </c>
      <c r="QRF87" s="206" t="s">
        <v>1594</v>
      </c>
      <c r="QRG87" s="206" t="s">
        <v>1595</v>
      </c>
      <c r="QRH87" s="206" t="s">
        <v>8</v>
      </c>
      <c r="QRI87" s="206" t="s">
        <v>1036</v>
      </c>
      <c r="QRJ87" s="206" t="s">
        <v>1594</v>
      </c>
      <c r="QRK87" s="206" t="s">
        <v>1595</v>
      </c>
      <c r="QRL87" s="206" t="s">
        <v>8</v>
      </c>
      <c r="QRM87" s="206" t="s">
        <v>1036</v>
      </c>
      <c r="QRN87" s="206" t="s">
        <v>1594</v>
      </c>
      <c r="QRO87" s="206" t="s">
        <v>1595</v>
      </c>
      <c r="QRP87" s="206" t="s">
        <v>8</v>
      </c>
      <c r="QRQ87" s="206" t="s">
        <v>1036</v>
      </c>
      <c r="QRR87" s="206" t="s">
        <v>1594</v>
      </c>
      <c r="QRS87" s="206" t="s">
        <v>1595</v>
      </c>
      <c r="QRT87" s="206" t="s">
        <v>8</v>
      </c>
      <c r="QRU87" s="206" t="s">
        <v>1036</v>
      </c>
      <c r="QRV87" s="206" t="s">
        <v>1594</v>
      </c>
      <c r="QRW87" s="206" t="s">
        <v>1595</v>
      </c>
      <c r="QRX87" s="206" t="s">
        <v>8</v>
      </c>
      <c r="QRY87" s="206" t="s">
        <v>1036</v>
      </c>
      <c r="QRZ87" s="206" t="s">
        <v>1594</v>
      </c>
      <c r="QSA87" s="206" t="s">
        <v>1595</v>
      </c>
      <c r="QSB87" s="206" t="s">
        <v>8</v>
      </c>
      <c r="QSC87" s="206" t="s">
        <v>1036</v>
      </c>
      <c r="QSD87" s="206" t="s">
        <v>1594</v>
      </c>
      <c r="QSE87" s="206" t="s">
        <v>1595</v>
      </c>
      <c r="QSF87" s="206" t="s">
        <v>8</v>
      </c>
      <c r="QSG87" s="206" t="s">
        <v>1036</v>
      </c>
      <c r="QSH87" s="206" t="s">
        <v>1594</v>
      </c>
      <c r="QSI87" s="206" t="s">
        <v>1595</v>
      </c>
      <c r="QSJ87" s="206" t="s">
        <v>8</v>
      </c>
      <c r="QSK87" s="206" t="s">
        <v>1036</v>
      </c>
      <c r="QSL87" s="206" t="s">
        <v>1594</v>
      </c>
      <c r="QSM87" s="206" t="s">
        <v>1595</v>
      </c>
      <c r="QSN87" s="206" t="s">
        <v>8</v>
      </c>
      <c r="QSO87" s="206" t="s">
        <v>1036</v>
      </c>
      <c r="QSP87" s="206" t="s">
        <v>1594</v>
      </c>
      <c r="QSQ87" s="206" t="s">
        <v>1595</v>
      </c>
      <c r="QSR87" s="206" t="s">
        <v>8</v>
      </c>
      <c r="QSS87" s="206" t="s">
        <v>1036</v>
      </c>
      <c r="QST87" s="206" t="s">
        <v>1594</v>
      </c>
      <c r="QSU87" s="206" t="s">
        <v>1595</v>
      </c>
      <c r="QSV87" s="206" t="s">
        <v>8</v>
      </c>
      <c r="QSW87" s="206" t="s">
        <v>1036</v>
      </c>
      <c r="QSX87" s="206" t="s">
        <v>1594</v>
      </c>
      <c r="QSY87" s="206" t="s">
        <v>1595</v>
      </c>
      <c r="QSZ87" s="206" t="s">
        <v>8</v>
      </c>
      <c r="QTA87" s="206" t="s">
        <v>1036</v>
      </c>
      <c r="QTB87" s="206" t="s">
        <v>1594</v>
      </c>
      <c r="QTC87" s="206" t="s">
        <v>1595</v>
      </c>
      <c r="QTD87" s="206" t="s">
        <v>8</v>
      </c>
      <c r="QTE87" s="206" t="s">
        <v>1036</v>
      </c>
      <c r="QTF87" s="206" t="s">
        <v>1594</v>
      </c>
      <c r="QTG87" s="206" t="s">
        <v>1595</v>
      </c>
      <c r="QTH87" s="206" t="s">
        <v>8</v>
      </c>
      <c r="QTI87" s="206" t="s">
        <v>1036</v>
      </c>
      <c r="QTJ87" s="206" t="s">
        <v>1594</v>
      </c>
      <c r="QTK87" s="206" t="s">
        <v>1595</v>
      </c>
      <c r="QTL87" s="206" t="s">
        <v>8</v>
      </c>
      <c r="QTM87" s="206" t="s">
        <v>1036</v>
      </c>
      <c r="QTN87" s="206" t="s">
        <v>1594</v>
      </c>
      <c r="QTO87" s="206" t="s">
        <v>1595</v>
      </c>
      <c r="QTP87" s="206" t="s">
        <v>8</v>
      </c>
      <c r="QTQ87" s="206" t="s">
        <v>1036</v>
      </c>
      <c r="QTR87" s="206" t="s">
        <v>1594</v>
      </c>
      <c r="QTS87" s="206" t="s">
        <v>1595</v>
      </c>
      <c r="QTT87" s="206" t="s">
        <v>8</v>
      </c>
      <c r="QTU87" s="206" t="s">
        <v>1036</v>
      </c>
      <c r="QTV87" s="206" t="s">
        <v>1594</v>
      </c>
      <c r="QTW87" s="206" t="s">
        <v>1595</v>
      </c>
      <c r="QTX87" s="206" t="s">
        <v>8</v>
      </c>
      <c r="QTY87" s="206" t="s">
        <v>1036</v>
      </c>
      <c r="QTZ87" s="206" t="s">
        <v>1594</v>
      </c>
      <c r="QUA87" s="206" t="s">
        <v>1595</v>
      </c>
      <c r="QUB87" s="206" t="s">
        <v>8</v>
      </c>
      <c r="QUC87" s="206" t="s">
        <v>1036</v>
      </c>
      <c r="QUD87" s="206" t="s">
        <v>1594</v>
      </c>
      <c r="QUE87" s="206" t="s">
        <v>1595</v>
      </c>
      <c r="QUF87" s="206" t="s">
        <v>8</v>
      </c>
      <c r="QUG87" s="206" t="s">
        <v>1036</v>
      </c>
      <c r="QUH87" s="206" t="s">
        <v>1594</v>
      </c>
      <c r="QUI87" s="206" t="s">
        <v>1595</v>
      </c>
      <c r="QUJ87" s="206" t="s">
        <v>8</v>
      </c>
      <c r="QUK87" s="206" t="s">
        <v>1036</v>
      </c>
      <c r="QUL87" s="206" t="s">
        <v>1594</v>
      </c>
      <c r="QUM87" s="206" t="s">
        <v>1595</v>
      </c>
      <c r="QUN87" s="206" t="s">
        <v>8</v>
      </c>
      <c r="QUO87" s="206" t="s">
        <v>1036</v>
      </c>
      <c r="QUP87" s="206" t="s">
        <v>1594</v>
      </c>
      <c r="QUQ87" s="206" t="s">
        <v>1595</v>
      </c>
      <c r="QUR87" s="206" t="s">
        <v>8</v>
      </c>
      <c r="QUS87" s="206" t="s">
        <v>1036</v>
      </c>
      <c r="QUT87" s="206" t="s">
        <v>1594</v>
      </c>
      <c r="QUU87" s="206" t="s">
        <v>1595</v>
      </c>
      <c r="QUV87" s="206" t="s">
        <v>8</v>
      </c>
      <c r="QUW87" s="206" t="s">
        <v>1036</v>
      </c>
      <c r="QUX87" s="206" t="s">
        <v>1594</v>
      </c>
      <c r="QUY87" s="206" t="s">
        <v>1595</v>
      </c>
      <c r="QUZ87" s="206" t="s">
        <v>8</v>
      </c>
      <c r="QVA87" s="206" t="s">
        <v>1036</v>
      </c>
      <c r="QVB87" s="206" t="s">
        <v>1594</v>
      </c>
      <c r="QVC87" s="206" t="s">
        <v>1595</v>
      </c>
      <c r="QVD87" s="206" t="s">
        <v>8</v>
      </c>
      <c r="QVE87" s="206" t="s">
        <v>1036</v>
      </c>
      <c r="QVF87" s="206" t="s">
        <v>1594</v>
      </c>
      <c r="QVG87" s="206" t="s">
        <v>1595</v>
      </c>
      <c r="QVH87" s="206" t="s">
        <v>8</v>
      </c>
      <c r="QVI87" s="206" t="s">
        <v>1036</v>
      </c>
      <c r="QVJ87" s="206" t="s">
        <v>1594</v>
      </c>
      <c r="QVK87" s="206" t="s">
        <v>1595</v>
      </c>
      <c r="QVL87" s="206" t="s">
        <v>8</v>
      </c>
      <c r="QVM87" s="206" t="s">
        <v>1036</v>
      </c>
      <c r="QVN87" s="206" t="s">
        <v>1594</v>
      </c>
      <c r="QVO87" s="206" t="s">
        <v>1595</v>
      </c>
      <c r="QVP87" s="206" t="s">
        <v>8</v>
      </c>
      <c r="QVQ87" s="206" t="s">
        <v>1036</v>
      </c>
      <c r="QVR87" s="206" t="s">
        <v>1594</v>
      </c>
      <c r="QVS87" s="206" t="s">
        <v>1595</v>
      </c>
      <c r="QVT87" s="206" t="s">
        <v>8</v>
      </c>
      <c r="QVU87" s="206" t="s">
        <v>1036</v>
      </c>
      <c r="QVV87" s="206" t="s">
        <v>1594</v>
      </c>
      <c r="QVW87" s="206" t="s">
        <v>1595</v>
      </c>
      <c r="QVX87" s="206" t="s">
        <v>8</v>
      </c>
      <c r="QVY87" s="206" t="s">
        <v>1036</v>
      </c>
      <c r="QVZ87" s="206" t="s">
        <v>1594</v>
      </c>
      <c r="QWA87" s="206" t="s">
        <v>1595</v>
      </c>
      <c r="QWB87" s="206" t="s">
        <v>8</v>
      </c>
      <c r="QWC87" s="206" t="s">
        <v>1036</v>
      </c>
      <c r="QWD87" s="206" t="s">
        <v>1594</v>
      </c>
      <c r="QWE87" s="206" t="s">
        <v>1595</v>
      </c>
      <c r="QWF87" s="206" t="s">
        <v>8</v>
      </c>
      <c r="QWG87" s="206" t="s">
        <v>1036</v>
      </c>
      <c r="QWH87" s="206" t="s">
        <v>1594</v>
      </c>
      <c r="QWI87" s="206" t="s">
        <v>1595</v>
      </c>
      <c r="QWJ87" s="206" t="s">
        <v>8</v>
      </c>
      <c r="QWK87" s="206" t="s">
        <v>1036</v>
      </c>
      <c r="QWL87" s="206" t="s">
        <v>1594</v>
      </c>
      <c r="QWM87" s="206" t="s">
        <v>1595</v>
      </c>
      <c r="QWN87" s="206" t="s">
        <v>8</v>
      </c>
      <c r="QWO87" s="206" t="s">
        <v>1036</v>
      </c>
      <c r="QWP87" s="206" t="s">
        <v>1594</v>
      </c>
      <c r="QWQ87" s="206" t="s">
        <v>1595</v>
      </c>
      <c r="QWR87" s="206" t="s">
        <v>8</v>
      </c>
      <c r="QWS87" s="206" t="s">
        <v>1036</v>
      </c>
      <c r="QWT87" s="206" t="s">
        <v>1594</v>
      </c>
      <c r="QWU87" s="206" t="s">
        <v>1595</v>
      </c>
      <c r="QWV87" s="206" t="s">
        <v>8</v>
      </c>
      <c r="QWW87" s="206" t="s">
        <v>1036</v>
      </c>
      <c r="QWX87" s="206" t="s">
        <v>1594</v>
      </c>
      <c r="QWY87" s="206" t="s">
        <v>1595</v>
      </c>
      <c r="QWZ87" s="206" t="s">
        <v>8</v>
      </c>
      <c r="QXA87" s="206" t="s">
        <v>1036</v>
      </c>
      <c r="QXB87" s="206" t="s">
        <v>1594</v>
      </c>
      <c r="QXC87" s="206" t="s">
        <v>1595</v>
      </c>
      <c r="QXD87" s="206" t="s">
        <v>8</v>
      </c>
      <c r="QXE87" s="206" t="s">
        <v>1036</v>
      </c>
      <c r="QXF87" s="206" t="s">
        <v>1594</v>
      </c>
      <c r="QXG87" s="206" t="s">
        <v>1595</v>
      </c>
      <c r="QXH87" s="206" t="s">
        <v>8</v>
      </c>
      <c r="QXI87" s="206" t="s">
        <v>1036</v>
      </c>
      <c r="QXJ87" s="206" t="s">
        <v>1594</v>
      </c>
      <c r="QXK87" s="206" t="s">
        <v>1595</v>
      </c>
      <c r="QXL87" s="206" t="s">
        <v>8</v>
      </c>
      <c r="QXM87" s="206" t="s">
        <v>1036</v>
      </c>
      <c r="QXN87" s="206" t="s">
        <v>1594</v>
      </c>
      <c r="QXO87" s="206" t="s">
        <v>1595</v>
      </c>
      <c r="QXP87" s="206" t="s">
        <v>8</v>
      </c>
      <c r="QXQ87" s="206" t="s">
        <v>1036</v>
      </c>
      <c r="QXR87" s="206" t="s">
        <v>1594</v>
      </c>
      <c r="QXS87" s="206" t="s">
        <v>1595</v>
      </c>
      <c r="QXT87" s="206" t="s">
        <v>8</v>
      </c>
      <c r="QXU87" s="206" t="s">
        <v>1036</v>
      </c>
      <c r="QXV87" s="206" t="s">
        <v>1594</v>
      </c>
      <c r="QXW87" s="206" t="s">
        <v>1595</v>
      </c>
      <c r="QXX87" s="206" t="s">
        <v>8</v>
      </c>
      <c r="QXY87" s="206" t="s">
        <v>1036</v>
      </c>
      <c r="QXZ87" s="206" t="s">
        <v>1594</v>
      </c>
      <c r="QYA87" s="206" t="s">
        <v>1595</v>
      </c>
      <c r="QYB87" s="206" t="s">
        <v>8</v>
      </c>
      <c r="QYC87" s="206" t="s">
        <v>1036</v>
      </c>
      <c r="QYD87" s="206" t="s">
        <v>1594</v>
      </c>
      <c r="QYE87" s="206" t="s">
        <v>1595</v>
      </c>
      <c r="QYF87" s="206" t="s">
        <v>8</v>
      </c>
      <c r="QYG87" s="206" t="s">
        <v>1036</v>
      </c>
      <c r="QYH87" s="206" t="s">
        <v>1594</v>
      </c>
      <c r="QYI87" s="206" t="s">
        <v>1595</v>
      </c>
      <c r="QYJ87" s="206" t="s">
        <v>8</v>
      </c>
      <c r="QYK87" s="206" t="s">
        <v>1036</v>
      </c>
      <c r="QYL87" s="206" t="s">
        <v>1594</v>
      </c>
      <c r="QYM87" s="206" t="s">
        <v>1595</v>
      </c>
      <c r="QYN87" s="206" t="s">
        <v>8</v>
      </c>
      <c r="QYO87" s="206" t="s">
        <v>1036</v>
      </c>
      <c r="QYP87" s="206" t="s">
        <v>1594</v>
      </c>
      <c r="QYQ87" s="206" t="s">
        <v>1595</v>
      </c>
      <c r="QYR87" s="206" t="s">
        <v>8</v>
      </c>
      <c r="QYS87" s="206" t="s">
        <v>1036</v>
      </c>
      <c r="QYT87" s="206" t="s">
        <v>1594</v>
      </c>
      <c r="QYU87" s="206" t="s">
        <v>1595</v>
      </c>
      <c r="QYV87" s="206" t="s">
        <v>8</v>
      </c>
      <c r="QYW87" s="206" t="s">
        <v>1036</v>
      </c>
      <c r="QYX87" s="206" t="s">
        <v>1594</v>
      </c>
      <c r="QYY87" s="206" t="s">
        <v>1595</v>
      </c>
      <c r="QYZ87" s="206" t="s">
        <v>8</v>
      </c>
      <c r="QZA87" s="206" t="s">
        <v>1036</v>
      </c>
      <c r="QZB87" s="206" t="s">
        <v>1594</v>
      </c>
      <c r="QZC87" s="206" t="s">
        <v>1595</v>
      </c>
      <c r="QZD87" s="206" t="s">
        <v>8</v>
      </c>
      <c r="QZE87" s="206" t="s">
        <v>1036</v>
      </c>
      <c r="QZF87" s="206" t="s">
        <v>1594</v>
      </c>
      <c r="QZG87" s="206" t="s">
        <v>1595</v>
      </c>
      <c r="QZH87" s="206" t="s">
        <v>8</v>
      </c>
      <c r="QZI87" s="206" t="s">
        <v>1036</v>
      </c>
      <c r="QZJ87" s="206" t="s">
        <v>1594</v>
      </c>
      <c r="QZK87" s="206" t="s">
        <v>1595</v>
      </c>
      <c r="QZL87" s="206" t="s">
        <v>8</v>
      </c>
      <c r="QZM87" s="206" t="s">
        <v>1036</v>
      </c>
      <c r="QZN87" s="206" t="s">
        <v>1594</v>
      </c>
      <c r="QZO87" s="206" t="s">
        <v>1595</v>
      </c>
      <c r="QZP87" s="206" t="s">
        <v>8</v>
      </c>
      <c r="QZQ87" s="206" t="s">
        <v>1036</v>
      </c>
      <c r="QZR87" s="206" t="s">
        <v>1594</v>
      </c>
      <c r="QZS87" s="206" t="s">
        <v>1595</v>
      </c>
      <c r="QZT87" s="206" t="s">
        <v>8</v>
      </c>
      <c r="QZU87" s="206" t="s">
        <v>1036</v>
      </c>
      <c r="QZV87" s="206" t="s">
        <v>1594</v>
      </c>
      <c r="QZW87" s="206" t="s">
        <v>1595</v>
      </c>
      <c r="QZX87" s="206" t="s">
        <v>8</v>
      </c>
      <c r="QZY87" s="206" t="s">
        <v>1036</v>
      </c>
      <c r="QZZ87" s="206" t="s">
        <v>1594</v>
      </c>
      <c r="RAA87" s="206" t="s">
        <v>1595</v>
      </c>
      <c r="RAB87" s="206" t="s">
        <v>8</v>
      </c>
      <c r="RAC87" s="206" t="s">
        <v>1036</v>
      </c>
      <c r="RAD87" s="206" t="s">
        <v>1594</v>
      </c>
      <c r="RAE87" s="206" t="s">
        <v>1595</v>
      </c>
      <c r="RAF87" s="206" t="s">
        <v>8</v>
      </c>
      <c r="RAG87" s="206" t="s">
        <v>1036</v>
      </c>
      <c r="RAH87" s="206" t="s">
        <v>1594</v>
      </c>
      <c r="RAI87" s="206" t="s">
        <v>1595</v>
      </c>
      <c r="RAJ87" s="206" t="s">
        <v>8</v>
      </c>
      <c r="RAK87" s="206" t="s">
        <v>1036</v>
      </c>
      <c r="RAL87" s="206" t="s">
        <v>1594</v>
      </c>
      <c r="RAM87" s="206" t="s">
        <v>1595</v>
      </c>
      <c r="RAN87" s="206" t="s">
        <v>8</v>
      </c>
      <c r="RAO87" s="206" t="s">
        <v>1036</v>
      </c>
      <c r="RAP87" s="206" t="s">
        <v>1594</v>
      </c>
      <c r="RAQ87" s="206" t="s">
        <v>1595</v>
      </c>
      <c r="RAR87" s="206" t="s">
        <v>8</v>
      </c>
      <c r="RAS87" s="206" t="s">
        <v>1036</v>
      </c>
      <c r="RAT87" s="206" t="s">
        <v>1594</v>
      </c>
      <c r="RAU87" s="206" t="s">
        <v>1595</v>
      </c>
      <c r="RAV87" s="206" t="s">
        <v>8</v>
      </c>
      <c r="RAW87" s="206" t="s">
        <v>1036</v>
      </c>
      <c r="RAX87" s="206" t="s">
        <v>1594</v>
      </c>
      <c r="RAY87" s="206" t="s">
        <v>1595</v>
      </c>
      <c r="RAZ87" s="206" t="s">
        <v>8</v>
      </c>
      <c r="RBA87" s="206" t="s">
        <v>1036</v>
      </c>
      <c r="RBB87" s="206" t="s">
        <v>1594</v>
      </c>
      <c r="RBC87" s="206" t="s">
        <v>1595</v>
      </c>
      <c r="RBD87" s="206" t="s">
        <v>8</v>
      </c>
      <c r="RBE87" s="206" t="s">
        <v>1036</v>
      </c>
      <c r="RBF87" s="206" t="s">
        <v>1594</v>
      </c>
      <c r="RBG87" s="206" t="s">
        <v>1595</v>
      </c>
      <c r="RBH87" s="206" t="s">
        <v>8</v>
      </c>
      <c r="RBI87" s="206" t="s">
        <v>1036</v>
      </c>
      <c r="RBJ87" s="206" t="s">
        <v>1594</v>
      </c>
      <c r="RBK87" s="206" t="s">
        <v>1595</v>
      </c>
      <c r="RBL87" s="206" t="s">
        <v>8</v>
      </c>
      <c r="RBM87" s="206" t="s">
        <v>1036</v>
      </c>
      <c r="RBN87" s="206" t="s">
        <v>1594</v>
      </c>
      <c r="RBO87" s="206" t="s">
        <v>1595</v>
      </c>
      <c r="RBP87" s="206" t="s">
        <v>8</v>
      </c>
      <c r="RBQ87" s="206" t="s">
        <v>1036</v>
      </c>
      <c r="RBR87" s="206" t="s">
        <v>1594</v>
      </c>
      <c r="RBS87" s="206" t="s">
        <v>1595</v>
      </c>
      <c r="RBT87" s="206" t="s">
        <v>8</v>
      </c>
      <c r="RBU87" s="206" t="s">
        <v>1036</v>
      </c>
      <c r="RBV87" s="206" t="s">
        <v>1594</v>
      </c>
      <c r="RBW87" s="206" t="s">
        <v>1595</v>
      </c>
      <c r="RBX87" s="206" t="s">
        <v>8</v>
      </c>
      <c r="RBY87" s="206" t="s">
        <v>1036</v>
      </c>
      <c r="RBZ87" s="206" t="s">
        <v>1594</v>
      </c>
      <c r="RCA87" s="206" t="s">
        <v>1595</v>
      </c>
      <c r="RCB87" s="206" t="s">
        <v>8</v>
      </c>
      <c r="RCC87" s="206" t="s">
        <v>1036</v>
      </c>
      <c r="RCD87" s="206" t="s">
        <v>1594</v>
      </c>
      <c r="RCE87" s="206" t="s">
        <v>1595</v>
      </c>
      <c r="RCF87" s="206" t="s">
        <v>8</v>
      </c>
      <c r="RCG87" s="206" t="s">
        <v>1036</v>
      </c>
      <c r="RCH87" s="206" t="s">
        <v>1594</v>
      </c>
      <c r="RCI87" s="206" t="s">
        <v>1595</v>
      </c>
      <c r="RCJ87" s="206" t="s">
        <v>8</v>
      </c>
      <c r="RCK87" s="206" t="s">
        <v>1036</v>
      </c>
      <c r="RCL87" s="206" t="s">
        <v>1594</v>
      </c>
      <c r="RCM87" s="206" t="s">
        <v>1595</v>
      </c>
      <c r="RCN87" s="206" t="s">
        <v>8</v>
      </c>
      <c r="RCO87" s="206" t="s">
        <v>1036</v>
      </c>
      <c r="RCP87" s="206" t="s">
        <v>1594</v>
      </c>
      <c r="RCQ87" s="206" t="s">
        <v>1595</v>
      </c>
      <c r="RCR87" s="206" t="s">
        <v>8</v>
      </c>
      <c r="RCS87" s="206" t="s">
        <v>1036</v>
      </c>
      <c r="RCT87" s="206" t="s">
        <v>1594</v>
      </c>
      <c r="RCU87" s="206" t="s">
        <v>1595</v>
      </c>
      <c r="RCV87" s="206" t="s">
        <v>8</v>
      </c>
      <c r="RCW87" s="206" t="s">
        <v>1036</v>
      </c>
      <c r="RCX87" s="206" t="s">
        <v>1594</v>
      </c>
      <c r="RCY87" s="206" t="s">
        <v>1595</v>
      </c>
      <c r="RCZ87" s="206" t="s">
        <v>8</v>
      </c>
      <c r="RDA87" s="206" t="s">
        <v>1036</v>
      </c>
      <c r="RDB87" s="206" t="s">
        <v>1594</v>
      </c>
      <c r="RDC87" s="206" t="s">
        <v>1595</v>
      </c>
      <c r="RDD87" s="206" t="s">
        <v>8</v>
      </c>
      <c r="RDE87" s="206" t="s">
        <v>1036</v>
      </c>
      <c r="RDF87" s="206" t="s">
        <v>1594</v>
      </c>
      <c r="RDG87" s="206" t="s">
        <v>1595</v>
      </c>
      <c r="RDH87" s="206" t="s">
        <v>8</v>
      </c>
      <c r="RDI87" s="206" t="s">
        <v>1036</v>
      </c>
      <c r="RDJ87" s="206" t="s">
        <v>1594</v>
      </c>
      <c r="RDK87" s="206" t="s">
        <v>1595</v>
      </c>
      <c r="RDL87" s="206" t="s">
        <v>8</v>
      </c>
      <c r="RDM87" s="206" t="s">
        <v>1036</v>
      </c>
      <c r="RDN87" s="206" t="s">
        <v>1594</v>
      </c>
      <c r="RDO87" s="206" t="s">
        <v>1595</v>
      </c>
      <c r="RDP87" s="206" t="s">
        <v>8</v>
      </c>
      <c r="RDQ87" s="206" t="s">
        <v>1036</v>
      </c>
      <c r="RDR87" s="206" t="s">
        <v>1594</v>
      </c>
      <c r="RDS87" s="206" t="s">
        <v>1595</v>
      </c>
      <c r="RDT87" s="206" t="s">
        <v>8</v>
      </c>
      <c r="RDU87" s="206" t="s">
        <v>1036</v>
      </c>
      <c r="RDV87" s="206" t="s">
        <v>1594</v>
      </c>
      <c r="RDW87" s="206" t="s">
        <v>1595</v>
      </c>
      <c r="RDX87" s="206" t="s">
        <v>8</v>
      </c>
      <c r="RDY87" s="206" t="s">
        <v>1036</v>
      </c>
      <c r="RDZ87" s="206" t="s">
        <v>1594</v>
      </c>
      <c r="REA87" s="206" t="s">
        <v>1595</v>
      </c>
      <c r="REB87" s="206" t="s">
        <v>8</v>
      </c>
      <c r="REC87" s="206" t="s">
        <v>1036</v>
      </c>
      <c r="RED87" s="206" t="s">
        <v>1594</v>
      </c>
      <c r="REE87" s="206" t="s">
        <v>1595</v>
      </c>
      <c r="REF87" s="206" t="s">
        <v>8</v>
      </c>
      <c r="REG87" s="206" t="s">
        <v>1036</v>
      </c>
      <c r="REH87" s="206" t="s">
        <v>1594</v>
      </c>
      <c r="REI87" s="206" t="s">
        <v>1595</v>
      </c>
      <c r="REJ87" s="206" t="s">
        <v>8</v>
      </c>
      <c r="REK87" s="206" t="s">
        <v>1036</v>
      </c>
      <c r="REL87" s="206" t="s">
        <v>1594</v>
      </c>
      <c r="REM87" s="206" t="s">
        <v>1595</v>
      </c>
      <c r="REN87" s="206" t="s">
        <v>8</v>
      </c>
      <c r="REO87" s="206" t="s">
        <v>1036</v>
      </c>
      <c r="REP87" s="206" t="s">
        <v>1594</v>
      </c>
      <c r="REQ87" s="206" t="s">
        <v>1595</v>
      </c>
      <c r="RER87" s="206" t="s">
        <v>8</v>
      </c>
      <c r="RES87" s="206" t="s">
        <v>1036</v>
      </c>
      <c r="RET87" s="206" t="s">
        <v>1594</v>
      </c>
      <c r="REU87" s="206" t="s">
        <v>1595</v>
      </c>
      <c r="REV87" s="206" t="s">
        <v>8</v>
      </c>
      <c r="REW87" s="206" t="s">
        <v>1036</v>
      </c>
      <c r="REX87" s="206" t="s">
        <v>1594</v>
      </c>
      <c r="REY87" s="206" t="s">
        <v>1595</v>
      </c>
      <c r="REZ87" s="206" t="s">
        <v>8</v>
      </c>
      <c r="RFA87" s="206" t="s">
        <v>1036</v>
      </c>
      <c r="RFB87" s="206" t="s">
        <v>1594</v>
      </c>
      <c r="RFC87" s="206" t="s">
        <v>1595</v>
      </c>
      <c r="RFD87" s="206" t="s">
        <v>8</v>
      </c>
      <c r="RFE87" s="206" t="s">
        <v>1036</v>
      </c>
      <c r="RFF87" s="206" t="s">
        <v>1594</v>
      </c>
      <c r="RFG87" s="206" t="s">
        <v>1595</v>
      </c>
      <c r="RFH87" s="206" t="s">
        <v>8</v>
      </c>
      <c r="RFI87" s="206" t="s">
        <v>1036</v>
      </c>
      <c r="RFJ87" s="206" t="s">
        <v>1594</v>
      </c>
      <c r="RFK87" s="206" t="s">
        <v>1595</v>
      </c>
      <c r="RFL87" s="206" t="s">
        <v>8</v>
      </c>
      <c r="RFM87" s="206" t="s">
        <v>1036</v>
      </c>
      <c r="RFN87" s="206" t="s">
        <v>1594</v>
      </c>
      <c r="RFO87" s="206" t="s">
        <v>1595</v>
      </c>
      <c r="RFP87" s="206" t="s">
        <v>8</v>
      </c>
      <c r="RFQ87" s="206" t="s">
        <v>1036</v>
      </c>
      <c r="RFR87" s="206" t="s">
        <v>1594</v>
      </c>
      <c r="RFS87" s="206" t="s">
        <v>1595</v>
      </c>
      <c r="RFT87" s="206" t="s">
        <v>8</v>
      </c>
      <c r="RFU87" s="206" t="s">
        <v>1036</v>
      </c>
      <c r="RFV87" s="206" t="s">
        <v>1594</v>
      </c>
      <c r="RFW87" s="206" t="s">
        <v>1595</v>
      </c>
      <c r="RFX87" s="206" t="s">
        <v>8</v>
      </c>
      <c r="RFY87" s="206" t="s">
        <v>1036</v>
      </c>
      <c r="RFZ87" s="206" t="s">
        <v>1594</v>
      </c>
      <c r="RGA87" s="206" t="s">
        <v>1595</v>
      </c>
      <c r="RGB87" s="206" t="s">
        <v>8</v>
      </c>
      <c r="RGC87" s="206" t="s">
        <v>1036</v>
      </c>
      <c r="RGD87" s="206" t="s">
        <v>1594</v>
      </c>
      <c r="RGE87" s="206" t="s">
        <v>1595</v>
      </c>
      <c r="RGF87" s="206" t="s">
        <v>8</v>
      </c>
      <c r="RGG87" s="206" t="s">
        <v>1036</v>
      </c>
      <c r="RGH87" s="206" t="s">
        <v>1594</v>
      </c>
      <c r="RGI87" s="206" t="s">
        <v>1595</v>
      </c>
      <c r="RGJ87" s="206" t="s">
        <v>8</v>
      </c>
      <c r="RGK87" s="206" t="s">
        <v>1036</v>
      </c>
      <c r="RGL87" s="206" t="s">
        <v>1594</v>
      </c>
      <c r="RGM87" s="206" t="s">
        <v>1595</v>
      </c>
      <c r="RGN87" s="206" t="s">
        <v>8</v>
      </c>
      <c r="RGO87" s="206" t="s">
        <v>1036</v>
      </c>
      <c r="RGP87" s="206" t="s">
        <v>1594</v>
      </c>
      <c r="RGQ87" s="206" t="s">
        <v>1595</v>
      </c>
      <c r="RGR87" s="206" t="s">
        <v>8</v>
      </c>
      <c r="RGS87" s="206" t="s">
        <v>1036</v>
      </c>
      <c r="RGT87" s="206" t="s">
        <v>1594</v>
      </c>
      <c r="RGU87" s="206" t="s">
        <v>1595</v>
      </c>
      <c r="RGV87" s="206" t="s">
        <v>8</v>
      </c>
      <c r="RGW87" s="206" t="s">
        <v>1036</v>
      </c>
      <c r="RGX87" s="206" t="s">
        <v>1594</v>
      </c>
      <c r="RGY87" s="206" t="s">
        <v>1595</v>
      </c>
      <c r="RGZ87" s="206" t="s">
        <v>8</v>
      </c>
      <c r="RHA87" s="206" t="s">
        <v>1036</v>
      </c>
      <c r="RHB87" s="206" t="s">
        <v>1594</v>
      </c>
      <c r="RHC87" s="206" t="s">
        <v>1595</v>
      </c>
      <c r="RHD87" s="206" t="s">
        <v>8</v>
      </c>
      <c r="RHE87" s="206" t="s">
        <v>1036</v>
      </c>
      <c r="RHF87" s="206" t="s">
        <v>1594</v>
      </c>
      <c r="RHG87" s="206" t="s">
        <v>1595</v>
      </c>
      <c r="RHH87" s="206" t="s">
        <v>8</v>
      </c>
      <c r="RHI87" s="206" t="s">
        <v>1036</v>
      </c>
      <c r="RHJ87" s="206" t="s">
        <v>1594</v>
      </c>
      <c r="RHK87" s="206" t="s">
        <v>1595</v>
      </c>
      <c r="RHL87" s="206" t="s">
        <v>8</v>
      </c>
      <c r="RHM87" s="206" t="s">
        <v>1036</v>
      </c>
      <c r="RHN87" s="206" t="s">
        <v>1594</v>
      </c>
      <c r="RHO87" s="206" t="s">
        <v>1595</v>
      </c>
      <c r="RHP87" s="206" t="s">
        <v>8</v>
      </c>
      <c r="RHQ87" s="206" t="s">
        <v>1036</v>
      </c>
      <c r="RHR87" s="206" t="s">
        <v>1594</v>
      </c>
      <c r="RHS87" s="206" t="s">
        <v>1595</v>
      </c>
      <c r="RHT87" s="206" t="s">
        <v>8</v>
      </c>
      <c r="RHU87" s="206" t="s">
        <v>1036</v>
      </c>
      <c r="RHV87" s="206" t="s">
        <v>1594</v>
      </c>
      <c r="RHW87" s="206" t="s">
        <v>1595</v>
      </c>
      <c r="RHX87" s="206" t="s">
        <v>8</v>
      </c>
      <c r="RHY87" s="206" t="s">
        <v>1036</v>
      </c>
      <c r="RHZ87" s="206" t="s">
        <v>1594</v>
      </c>
      <c r="RIA87" s="206" t="s">
        <v>1595</v>
      </c>
      <c r="RIB87" s="206" t="s">
        <v>8</v>
      </c>
      <c r="RIC87" s="206" t="s">
        <v>1036</v>
      </c>
      <c r="RID87" s="206" t="s">
        <v>1594</v>
      </c>
      <c r="RIE87" s="206" t="s">
        <v>1595</v>
      </c>
      <c r="RIF87" s="206" t="s">
        <v>8</v>
      </c>
      <c r="RIG87" s="206" t="s">
        <v>1036</v>
      </c>
      <c r="RIH87" s="206" t="s">
        <v>1594</v>
      </c>
      <c r="RII87" s="206" t="s">
        <v>1595</v>
      </c>
      <c r="RIJ87" s="206" t="s">
        <v>8</v>
      </c>
      <c r="RIK87" s="206" t="s">
        <v>1036</v>
      </c>
      <c r="RIL87" s="206" t="s">
        <v>1594</v>
      </c>
      <c r="RIM87" s="206" t="s">
        <v>1595</v>
      </c>
      <c r="RIN87" s="206" t="s">
        <v>8</v>
      </c>
      <c r="RIO87" s="206" t="s">
        <v>1036</v>
      </c>
      <c r="RIP87" s="206" t="s">
        <v>1594</v>
      </c>
      <c r="RIQ87" s="206" t="s">
        <v>1595</v>
      </c>
      <c r="RIR87" s="206" t="s">
        <v>8</v>
      </c>
      <c r="RIS87" s="206" t="s">
        <v>1036</v>
      </c>
      <c r="RIT87" s="206" t="s">
        <v>1594</v>
      </c>
      <c r="RIU87" s="206" t="s">
        <v>1595</v>
      </c>
      <c r="RIV87" s="206" t="s">
        <v>8</v>
      </c>
      <c r="RIW87" s="206" t="s">
        <v>1036</v>
      </c>
      <c r="RIX87" s="206" t="s">
        <v>1594</v>
      </c>
      <c r="RIY87" s="206" t="s">
        <v>1595</v>
      </c>
      <c r="RIZ87" s="206" t="s">
        <v>8</v>
      </c>
      <c r="RJA87" s="206" t="s">
        <v>1036</v>
      </c>
      <c r="RJB87" s="206" t="s">
        <v>1594</v>
      </c>
      <c r="RJC87" s="206" t="s">
        <v>1595</v>
      </c>
      <c r="RJD87" s="206" t="s">
        <v>8</v>
      </c>
      <c r="RJE87" s="206" t="s">
        <v>1036</v>
      </c>
      <c r="RJF87" s="206" t="s">
        <v>1594</v>
      </c>
      <c r="RJG87" s="206" t="s">
        <v>1595</v>
      </c>
      <c r="RJH87" s="206" t="s">
        <v>8</v>
      </c>
      <c r="RJI87" s="206" t="s">
        <v>1036</v>
      </c>
      <c r="RJJ87" s="206" t="s">
        <v>1594</v>
      </c>
      <c r="RJK87" s="206" t="s">
        <v>1595</v>
      </c>
      <c r="RJL87" s="206" t="s">
        <v>8</v>
      </c>
      <c r="RJM87" s="206" t="s">
        <v>1036</v>
      </c>
      <c r="RJN87" s="206" t="s">
        <v>1594</v>
      </c>
      <c r="RJO87" s="206" t="s">
        <v>1595</v>
      </c>
      <c r="RJP87" s="206" t="s">
        <v>8</v>
      </c>
      <c r="RJQ87" s="206" t="s">
        <v>1036</v>
      </c>
      <c r="RJR87" s="206" t="s">
        <v>1594</v>
      </c>
      <c r="RJS87" s="206" t="s">
        <v>1595</v>
      </c>
      <c r="RJT87" s="206" t="s">
        <v>8</v>
      </c>
      <c r="RJU87" s="206" t="s">
        <v>1036</v>
      </c>
      <c r="RJV87" s="206" t="s">
        <v>1594</v>
      </c>
      <c r="RJW87" s="206" t="s">
        <v>1595</v>
      </c>
      <c r="RJX87" s="206" t="s">
        <v>8</v>
      </c>
      <c r="RJY87" s="206" t="s">
        <v>1036</v>
      </c>
      <c r="RJZ87" s="206" t="s">
        <v>1594</v>
      </c>
      <c r="RKA87" s="206" t="s">
        <v>1595</v>
      </c>
      <c r="RKB87" s="206" t="s">
        <v>8</v>
      </c>
      <c r="RKC87" s="206" t="s">
        <v>1036</v>
      </c>
      <c r="RKD87" s="206" t="s">
        <v>1594</v>
      </c>
      <c r="RKE87" s="206" t="s">
        <v>1595</v>
      </c>
      <c r="RKF87" s="206" t="s">
        <v>8</v>
      </c>
      <c r="RKG87" s="206" t="s">
        <v>1036</v>
      </c>
      <c r="RKH87" s="206" t="s">
        <v>1594</v>
      </c>
      <c r="RKI87" s="206" t="s">
        <v>1595</v>
      </c>
      <c r="RKJ87" s="206" t="s">
        <v>8</v>
      </c>
      <c r="RKK87" s="206" t="s">
        <v>1036</v>
      </c>
      <c r="RKL87" s="206" t="s">
        <v>1594</v>
      </c>
      <c r="RKM87" s="206" t="s">
        <v>1595</v>
      </c>
      <c r="RKN87" s="206" t="s">
        <v>8</v>
      </c>
      <c r="RKO87" s="206" t="s">
        <v>1036</v>
      </c>
      <c r="RKP87" s="206" t="s">
        <v>1594</v>
      </c>
      <c r="RKQ87" s="206" t="s">
        <v>1595</v>
      </c>
      <c r="RKR87" s="206" t="s">
        <v>8</v>
      </c>
      <c r="RKS87" s="206" t="s">
        <v>1036</v>
      </c>
      <c r="RKT87" s="206" t="s">
        <v>1594</v>
      </c>
      <c r="RKU87" s="206" t="s">
        <v>1595</v>
      </c>
      <c r="RKV87" s="206" t="s">
        <v>8</v>
      </c>
      <c r="RKW87" s="206" t="s">
        <v>1036</v>
      </c>
      <c r="RKX87" s="206" t="s">
        <v>1594</v>
      </c>
      <c r="RKY87" s="206" t="s">
        <v>1595</v>
      </c>
      <c r="RKZ87" s="206" t="s">
        <v>8</v>
      </c>
      <c r="RLA87" s="206" t="s">
        <v>1036</v>
      </c>
      <c r="RLB87" s="206" t="s">
        <v>1594</v>
      </c>
      <c r="RLC87" s="206" t="s">
        <v>1595</v>
      </c>
      <c r="RLD87" s="206" t="s">
        <v>8</v>
      </c>
      <c r="RLE87" s="206" t="s">
        <v>1036</v>
      </c>
      <c r="RLF87" s="206" t="s">
        <v>1594</v>
      </c>
      <c r="RLG87" s="206" t="s">
        <v>1595</v>
      </c>
      <c r="RLH87" s="206" t="s">
        <v>8</v>
      </c>
      <c r="RLI87" s="206" t="s">
        <v>1036</v>
      </c>
      <c r="RLJ87" s="206" t="s">
        <v>1594</v>
      </c>
      <c r="RLK87" s="206" t="s">
        <v>1595</v>
      </c>
      <c r="RLL87" s="206" t="s">
        <v>8</v>
      </c>
      <c r="RLM87" s="206" t="s">
        <v>1036</v>
      </c>
      <c r="RLN87" s="206" t="s">
        <v>1594</v>
      </c>
      <c r="RLO87" s="206" t="s">
        <v>1595</v>
      </c>
      <c r="RLP87" s="206" t="s">
        <v>8</v>
      </c>
      <c r="RLQ87" s="206" t="s">
        <v>1036</v>
      </c>
      <c r="RLR87" s="206" t="s">
        <v>1594</v>
      </c>
      <c r="RLS87" s="206" t="s">
        <v>1595</v>
      </c>
      <c r="RLT87" s="206" t="s">
        <v>8</v>
      </c>
      <c r="RLU87" s="206" t="s">
        <v>1036</v>
      </c>
      <c r="RLV87" s="206" t="s">
        <v>1594</v>
      </c>
      <c r="RLW87" s="206" t="s">
        <v>1595</v>
      </c>
      <c r="RLX87" s="206" t="s">
        <v>8</v>
      </c>
      <c r="RLY87" s="206" t="s">
        <v>1036</v>
      </c>
      <c r="RLZ87" s="206" t="s">
        <v>1594</v>
      </c>
      <c r="RMA87" s="206" t="s">
        <v>1595</v>
      </c>
      <c r="RMB87" s="206" t="s">
        <v>8</v>
      </c>
      <c r="RMC87" s="206" t="s">
        <v>1036</v>
      </c>
      <c r="RMD87" s="206" t="s">
        <v>1594</v>
      </c>
      <c r="RME87" s="206" t="s">
        <v>1595</v>
      </c>
      <c r="RMF87" s="206" t="s">
        <v>8</v>
      </c>
      <c r="RMG87" s="206" t="s">
        <v>1036</v>
      </c>
      <c r="RMH87" s="206" t="s">
        <v>1594</v>
      </c>
      <c r="RMI87" s="206" t="s">
        <v>1595</v>
      </c>
      <c r="RMJ87" s="206" t="s">
        <v>8</v>
      </c>
      <c r="RMK87" s="206" t="s">
        <v>1036</v>
      </c>
      <c r="RML87" s="206" t="s">
        <v>1594</v>
      </c>
      <c r="RMM87" s="206" t="s">
        <v>1595</v>
      </c>
      <c r="RMN87" s="206" t="s">
        <v>8</v>
      </c>
      <c r="RMO87" s="206" t="s">
        <v>1036</v>
      </c>
      <c r="RMP87" s="206" t="s">
        <v>1594</v>
      </c>
      <c r="RMQ87" s="206" t="s">
        <v>1595</v>
      </c>
      <c r="RMR87" s="206" t="s">
        <v>8</v>
      </c>
      <c r="RMS87" s="206" t="s">
        <v>1036</v>
      </c>
      <c r="RMT87" s="206" t="s">
        <v>1594</v>
      </c>
      <c r="RMU87" s="206" t="s">
        <v>1595</v>
      </c>
      <c r="RMV87" s="206" t="s">
        <v>8</v>
      </c>
      <c r="RMW87" s="206" t="s">
        <v>1036</v>
      </c>
      <c r="RMX87" s="206" t="s">
        <v>1594</v>
      </c>
      <c r="RMY87" s="206" t="s">
        <v>1595</v>
      </c>
      <c r="RMZ87" s="206" t="s">
        <v>8</v>
      </c>
      <c r="RNA87" s="206" t="s">
        <v>1036</v>
      </c>
      <c r="RNB87" s="206" t="s">
        <v>1594</v>
      </c>
      <c r="RNC87" s="206" t="s">
        <v>1595</v>
      </c>
      <c r="RND87" s="206" t="s">
        <v>8</v>
      </c>
      <c r="RNE87" s="206" t="s">
        <v>1036</v>
      </c>
      <c r="RNF87" s="206" t="s">
        <v>1594</v>
      </c>
      <c r="RNG87" s="206" t="s">
        <v>1595</v>
      </c>
      <c r="RNH87" s="206" t="s">
        <v>8</v>
      </c>
      <c r="RNI87" s="206" t="s">
        <v>1036</v>
      </c>
      <c r="RNJ87" s="206" t="s">
        <v>1594</v>
      </c>
      <c r="RNK87" s="206" t="s">
        <v>1595</v>
      </c>
      <c r="RNL87" s="206" t="s">
        <v>8</v>
      </c>
      <c r="RNM87" s="206" t="s">
        <v>1036</v>
      </c>
      <c r="RNN87" s="206" t="s">
        <v>1594</v>
      </c>
      <c r="RNO87" s="206" t="s">
        <v>1595</v>
      </c>
      <c r="RNP87" s="206" t="s">
        <v>8</v>
      </c>
      <c r="RNQ87" s="206" t="s">
        <v>1036</v>
      </c>
      <c r="RNR87" s="206" t="s">
        <v>1594</v>
      </c>
      <c r="RNS87" s="206" t="s">
        <v>1595</v>
      </c>
      <c r="RNT87" s="206" t="s">
        <v>8</v>
      </c>
      <c r="RNU87" s="206" t="s">
        <v>1036</v>
      </c>
      <c r="RNV87" s="206" t="s">
        <v>1594</v>
      </c>
      <c r="RNW87" s="206" t="s">
        <v>1595</v>
      </c>
      <c r="RNX87" s="206" t="s">
        <v>8</v>
      </c>
      <c r="RNY87" s="206" t="s">
        <v>1036</v>
      </c>
      <c r="RNZ87" s="206" t="s">
        <v>1594</v>
      </c>
      <c r="ROA87" s="206" t="s">
        <v>1595</v>
      </c>
      <c r="ROB87" s="206" t="s">
        <v>8</v>
      </c>
      <c r="ROC87" s="206" t="s">
        <v>1036</v>
      </c>
      <c r="ROD87" s="206" t="s">
        <v>1594</v>
      </c>
      <c r="ROE87" s="206" t="s">
        <v>1595</v>
      </c>
      <c r="ROF87" s="206" t="s">
        <v>8</v>
      </c>
      <c r="ROG87" s="206" t="s">
        <v>1036</v>
      </c>
      <c r="ROH87" s="206" t="s">
        <v>1594</v>
      </c>
      <c r="ROI87" s="206" t="s">
        <v>1595</v>
      </c>
      <c r="ROJ87" s="206" t="s">
        <v>8</v>
      </c>
      <c r="ROK87" s="206" t="s">
        <v>1036</v>
      </c>
      <c r="ROL87" s="206" t="s">
        <v>1594</v>
      </c>
      <c r="ROM87" s="206" t="s">
        <v>1595</v>
      </c>
      <c r="RON87" s="206" t="s">
        <v>8</v>
      </c>
      <c r="ROO87" s="206" t="s">
        <v>1036</v>
      </c>
      <c r="ROP87" s="206" t="s">
        <v>1594</v>
      </c>
      <c r="ROQ87" s="206" t="s">
        <v>1595</v>
      </c>
      <c r="ROR87" s="206" t="s">
        <v>8</v>
      </c>
      <c r="ROS87" s="206" t="s">
        <v>1036</v>
      </c>
      <c r="ROT87" s="206" t="s">
        <v>1594</v>
      </c>
      <c r="ROU87" s="206" t="s">
        <v>1595</v>
      </c>
      <c r="ROV87" s="206" t="s">
        <v>8</v>
      </c>
      <c r="ROW87" s="206" t="s">
        <v>1036</v>
      </c>
      <c r="ROX87" s="206" t="s">
        <v>1594</v>
      </c>
      <c r="ROY87" s="206" t="s">
        <v>1595</v>
      </c>
      <c r="ROZ87" s="206" t="s">
        <v>8</v>
      </c>
      <c r="RPA87" s="206" t="s">
        <v>1036</v>
      </c>
      <c r="RPB87" s="206" t="s">
        <v>1594</v>
      </c>
      <c r="RPC87" s="206" t="s">
        <v>1595</v>
      </c>
      <c r="RPD87" s="206" t="s">
        <v>8</v>
      </c>
      <c r="RPE87" s="206" t="s">
        <v>1036</v>
      </c>
      <c r="RPF87" s="206" t="s">
        <v>1594</v>
      </c>
      <c r="RPG87" s="206" t="s">
        <v>1595</v>
      </c>
      <c r="RPH87" s="206" t="s">
        <v>8</v>
      </c>
      <c r="RPI87" s="206" t="s">
        <v>1036</v>
      </c>
      <c r="RPJ87" s="206" t="s">
        <v>1594</v>
      </c>
      <c r="RPK87" s="206" t="s">
        <v>1595</v>
      </c>
      <c r="RPL87" s="206" t="s">
        <v>8</v>
      </c>
      <c r="RPM87" s="206" t="s">
        <v>1036</v>
      </c>
      <c r="RPN87" s="206" t="s">
        <v>1594</v>
      </c>
      <c r="RPO87" s="206" t="s">
        <v>1595</v>
      </c>
      <c r="RPP87" s="206" t="s">
        <v>8</v>
      </c>
      <c r="RPQ87" s="206" t="s">
        <v>1036</v>
      </c>
      <c r="RPR87" s="206" t="s">
        <v>1594</v>
      </c>
      <c r="RPS87" s="206" t="s">
        <v>1595</v>
      </c>
      <c r="RPT87" s="206" t="s">
        <v>8</v>
      </c>
      <c r="RPU87" s="206" t="s">
        <v>1036</v>
      </c>
      <c r="RPV87" s="206" t="s">
        <v>1594</v>
      </c>
      <c r="RPW87" s="206" t="s">
        <v>1595</v>
      </c>
      <c r="RPX87" s="206" t="s">
        <v>8</v>
      </c>
      <c r="RPY87" s="206" t="s">
        <v>1036</v>
      </c>
      <c r="RPZ87" s="206" t="s">
        <v>1594</v>
      </c>
      <c r="RQA87" s="206" t="s">
        <v>1595</v>
      </c>
      <c r="RQB87" s="206" t="s">
        <v>8</v>
      </c>
      <c r="RQC87" s="206" t="s">
        <v>1036</v>
      </c>
      <c r="RQD87" s="206" t="s">
        <v>1594</v>
      </c>
      <c r="RQE87" s="206" t="s">
        <v>1595</v>
      </c>
      <c r="RQF87" s="206" t="s">
        <v>8</v>
      </c>
      <c r="RQG87" s="206" t="s">
        <v>1036</v>
      </c>
      <c r="RQH87" s="206" t="s">
        <v>1594</v>
      </c>
      <c r="RQI87" s="206" t="s">
        <v>1595</v>
      </c>
      <c r="RQJ87" s="206" t="s">
        <v>8</v>
      </c>
      <c r="RQK87" s="206" t="s">
        <v>1036</v>
      </c>
      <c r="RQL87" s="206" t="s">
        <v>1594</v>
      </c>
      <c r="RQM87" s="206" t="s">
        <v>1595</v>
      </c>
      <c r="RQN87" s="206" t="s">
        <v>8</v>
      </c>
      <c r="RQO87" s="206" t="s">
        <v>1036</v>
      </c>
      <c r="RQP87" s="206" t="s">
        <v>1594</v>
      </c>
      <c r="RQQ87" s="206" t="s">
        <v>1595</v>
      </c>
      <c r="RQR87" s="206" t="s">
        <v>8</v>
      </c>
      <c r="RQS87" s="206" t="s">
        <v>1036</v>
      </c>
      <c r="RQT87" s="206" t="s">
        <v>1594</v>
      </c>
      <c r="RQU87" s="206" t="s">
        <v>1595</v>
      </c>
      <c r="RQV87" s="206" t="s">
        <v>8</v>
      </c>
      <c r="RQW87" s="206" t="s">
        <v>1036</v>
      </c>
      <c r="RQX87" s="206" t="s">
        <v>1594</v>
      </c>
      <c r="RQY87" s="206" t="s">
        <v>1595</v>
      </c>
      <c r="RQZ87" s="206" t="s">
        <v>8</v>
      </c>
      <c r="RRA87" s="206" t="s">
        <v>1036</v>
      </c>
      <c r="RRB87" s="206" t="s">
        <v>1594</v>
      </c>
      <c r="RRC87" s="206" t="s">
        <v>1595</v>
      </c>
      <c r="RRD87" s="206" t="s">
        <v>8</v>
      </c>
      <c r="RRE87" s="206" t="s">
        <v>1036</v>
      </c>
      <c r="RRF87" s="206" t="s">
        <v>1594</v>
      </c>
      <c r="RRG87" s="206" t="s">
        <v>1595</v>
      </c>
      <c r="RRH87" s="206" t="s">
        <v>8</v>
      </c>
      <c r="RRI87" s="206" t="s">
        <v>1036</v>
      </c>
      <c r="RRJ87" s="206" t="s">
        <v>1594</v>
      </c>
      <c r="RRK87" s="206" t="s">
        <v>1595</v>
      </c>
      <c r="RRL87" s="206" t="s">
        <v>8</v>
      </c>
      <c r="RRM87" s="206" t="s">
        <v>1036</v>
      </c>
      <c r="RRN87" s="206" t="s">
        <v>1594</v>
      </c>
      <c r="RRO87" s="206" t="s">
        <v>1595</v>
      </c>
      <c r="RRP87" s="206" t="s">
        <v>8</v>
      </c>
      <c r="RRQ87" s="206" t="s">
        <v>1036</v>
      </c>
      <c r="RRR87" s="206" t="s">
        <v>1594</v>
      </c>
      <c r="RRS87" s="206" t="s">
        <v>1595</v>
      </c>
      <c r="RRT87" s="206" t="s">
        <v>8</v>
      </c>
      <c r="RRU87" s="206" t="s">
        <v>1036</v>
      </c>
      <c r="RRV87" s="206" t="s">
        <v>1594</v>
      </c>
      <c r="RRW87" s="206" t="s">
        <v>1595</v>
      </c>
      <c r="RRX87" s="206" t="s">
        <v>8</v>
      </c>
      <c r="RRY87" s="206" t="s">
        <v>1036</v>
      </c>
      <c r="RRZ87" s="206" t="s">
        <v>1594</v>
      </c>
      <c r="RSA87" s="206" t="s">
        <v>1595</v>
      </c>
      <c r="RSB87" s="206" t="s">
        <v>8</v>
      </c>
      <c r="RSC87" s="206" t="s">
        <v>1036</v>
      </c>
      <c r="RSD87" s="206" t="s">
        <v>1594</v>
      </c>
      <c r="RSE87" s="206" t="s">
        <v>1595</v>
      </c>
      <c r="RSF87" s="206" t="s">
        <v>8</v>
      </c>
      <c r="RSG87" s="206" t="s">
        <v>1036</v>
      </c>
      <c r="RSH87" s="206" t="s">
        <v>1594</v>
      </c>
      <c r="RSI87" s="206" t="s">
        <v>1595</v>
      </c>
      <c r="RSJ87" s="206" t="s">
        <v>8</v>
      </c>
      <c r="RSK87" s="206" t="s">
        <v>1036</v>
      </c>
      <c r="RSL87" s="206" t="s">
        <v>1594</v>
      </c>
      <c r="RSM87" s="206" t="s">
        <v>1595</v>
      </c>
      <c r="RSN87" s="206" t="s">
        <v>8</v>
      </c>
      <c r="RSO87" s="206" t="s">
        <v>1036</v>
      </c>
      <c r="RSP87" s="206" t="s">
        <v>1594</v>
      </c>
      <c r="RSQ87" s="206" t="s">
        <v>1595</v>
      </c>
      <c r="RSR87" s="206" t="s">
        <v>8</v>
      </c>
      <c r="RSS87" s="206" t="s">
        <v>1036</v>
      </c>
      <c r="RST87" s="206" t="s">
        <v>1594</v>
      </c>
      <c r="RSU87" s="206" t="s">
        <v>1595</v>
      </c>
      <c r="RSV87" s="206" t="s">
        <v>8</v>
      </c>
      <c r="RSW87" s="206" t="s">
        <v>1036</v>
      </c>
      <c r="RSX87" s="206" t="s">
        <v>1594</v>
      </c>
      <c r="RSY87" s="206" t="s">
        <v>1595</v>
      </c>
      <c r="RSZ87" s="206" t="s">
        <v>8</v>
      </c>
      <c r="RTA87" s="206" t="s">
        <v>1036</v>
      </c>
      <c r="RTB87" s="206" t="s">
        <v>1594</v>
      </c>
      <c r="RTC87" s="206" t="s">
        <v>1595</v>
      </c>
      <c r="RTD87" s="206" t="s">
        <v>8</v>
      </c>
      <c r="RTE87" s="206" t="s">
        <v>1036</v>
      </c>
      <c r="RTF87" s="206" t="s">
        <v>1594</v>
      </c>
      <c r="RTG87" s="206" t="s">
        <v>1595</v>
      </c>
      <c r="RTH87" s="206" t="s">
        <v>8</v>
      </c>
      <c r="RTI87" s="206" t="s">
        <v>1036</v>
      </c>
      <c r="RTJ87" s="206" t="s">
        <v>1594</v>
      </c>
      <c r="RTK87" s="206" t="s">
        <v>1595</v>
      </c>
      <c r="RTL87" s="206" t="s">
        <v>8</v>
      </c>
      <c r="RTM87" s="206" t="s">
        <v>1036</v>
      </c>
      <c r="RTN87" s="206" t="s">
        <v>1594</v>
      </c>
      <c r="RTO87" s="206" t="s">
        <v>1595</v>
      </c>
      <c r="RTP87" s="206" t="s">
        <v>8</v>
      </c>
      <c r="RTQ87" s="206" t="s">
        <v>1036</v>
      </c>
      <c r="RTR87" s="206" t="s">
        <v>1594</v>
      </c>
      <c r="RTS87" s="206" t="s">
        <v>1595</v>
      </c>
      <c r="RTT87" s="206" t="s">
        <v>8</v>
      </c>
      <c r="RTU87" s="206" t="s">
        <v>1036</v>
      </c>
      <c r="RTV87" s="206" t="s">
        <v>1594</v>
      </c>
      <c r="RTW87" s="206" t="s">
        <v>1595</v>
      </c>
      <c r="RTX87" s="206" t="s">
        <v>8</v>
      </c>
      <c r="RTY87" s="206" t="s">
        <v>1036</v>
      </c>
      <c r="RTZ87" s="206" t="s">
        <v>1594</v>
      </c>
      <c r="RUA87" s="206" t="s">
        <v>1595</v>
      </c>
      <c r="RUB87" s="206" t="s">
        <v>8</v>
      </c>
      <c r="RUC87" s="206" t="s">
        <v>1036</v>
      </c>
      <c r="RUD87" s="206" t="s">
        <v>1594</v>
      </c>
      <c r="RUE87" s="206" t="s">
        <v>1595</v>
      </c>
      <c r="RUF87" s="206" t="s">
        <v>8</v>
      </c>
      <c r="RUG87" s="206" t="s">
        <v>1036</v>
      </c>
      <c r="RUH87" s="206" t="s">
        <v>1594</v>
      </c>
      <c r="RUI87" s="206" t="s">
        <v>1595</v>
      </c>
      <c r="RUJ87" s="206" t="s">
        <v>8</v>
      </c>
      <c r="RUK87" s="206" t="s">
        <v>1036</v>
      </c>
      <c r="RUL87" s="206" t="s">
        <v>1594</v>
      </c>
      <c r="RUM87" s="206" t="s">
        <v>1595</v>
      </c>
      <c r="RUN87" s="206" t="s">
        <v>8</v>
      </c>
      <c r="RUO87" s="206" t="s">
        <v>1036</v>
      </c>
      <c r="RUP87" s="206" t="s">
        <v>1594</v>
      </c>
      <c r="RUQ87" s="206" t="s">
        <v>1595</v>
      </c>
      <c r="RUR87" s="206" t="s">
        <v>8</v>
      </c>
      <c r="RUS87" s="206" t="s">
        <v>1036</v>
      </c>
      <c r="RUT87" s="206" t="s">
        <v>1594</v>
      </c>
      <c r="RUU87" s="206" t="s">
        <v>1595</v>
      </c>
      <c r="RUV87" s="206" t="s">
        <v>8</v>
      </c>
      <c r="RUW87" s="206" t="s">
        <v>1036</v>
      </c>
      <c r="RUX87" s="206" t="s">
        <v>1594</v>
      </c>
      <c r="RUY87" s="206" t="s">
        <v>1595</v>
      </c>
      <c r="RUZ87" s="206" t="s">
        <v>8</v>
      </c>
      <c r="RVA87" s="206" t="s">
        <v>1036</v>
      </c>
      <c r="RVB87" s="206" t="s">
        <v>1594</v>
      </c>
      <c r="RVC87" s="206" t="s">
        <v>1595</v>
      </c>
      <c r="RVD87" s="206" t="s">
        <v>8</v>
      </c>
      <c r="RVE87" s="206" t="s">
        <v>1036</v>
      </c>
      <c r="RVF87" s="206" t="s">
        <v>1594</v>
      </c>
      <c r="RVG87" s="206" t="s">
        <v>1595</v>
      </c>
      <c r="RVH87" s="206" t="s">
        <v>8</v>
      </c>
      <c r="RVI87" s="206" t="s">
        <v>1036</v>
      </c>
      <c r="RVJ87" s="206" t="s">
        <v>1594</v>
      </c>
      <c r="RVK87" s="206" t="s">
        <v>1595</v>
      </c>
      <c r="RVL87" s="206" t="s">
        <v>8</v>
      </c>
      <c r="RVM87" s="206" t="s">
        <v>1036</v>
      </c>
      <c r="RVN87" s="206" t="s">
        <v>1594</v>
      </c>
      <c r="RVO87" s="206" t="s">
        <v>1595</v>
      </c>
      <c r="RVP87" s="206" t="s">
        <v>8</v>
      </c>
      <c r="RVQ87" s="206" t="s">
        <v>1036</v>
      </c>
      <c r="RVR87" s="206" t="s">
        <v>1594</v>
      </c>
      <c r="RVS87" s="206" t="s">
        <v>1595</v>
      </c>
      <c r="RVT87" s="206" t="s">
        <v>8</v>
      </c>
      <c r="RVU87" s="206" t="s">
        <v>1036</v>
      </c>
      <c r="RVV87" s="206" t="s">
        <v>1594</v>
      </c>
      <c r="RVW87" s="206" t="s">
        <v>1595</v>
      </c>
      <c r="RVX87" s="206" t="s">
        <v>8</v>
      </c>
      <c r="RVY87" s="206" t="s">
        <v>1036</v>
      </c>
      <c r="RVZ87" s="206" t="s">
        <v>1594</v>
      </c>
      <c r="RWA87" s="206" t="s">
        <v>1595</v>
      </c>
      <c r="RWB87" s="206" t="s">
        <v>8</v>
      </c>
      <c r="RWC87" s="206" t="s">
        <v>1036</v>
      </c>
      <c r="RWD87" s="206" t="s">
        <v>1594</v>
      </c>
      <c r="RWE87" s="206" t="s">
        <v>1595</v>
      </c>
      <c r="RWF87" s="206" t="s">
        <v>8</v>
      </c>
      <c r="RWG87" s="206" t="s">
        <v>1036</v>
      </c>
      <c r="RWH87" s="206" t="s">
        <v>1594</v>
      </c>
      <c r="RWI87" s="206" t="s">
        <v>1595</v>
      </c>
      <c r="RWJ87" s="206" t="s">
        <v>8</v>
      </c>
      <c r="RWK87" s="206" t="s">
        <v>1036</v>
      </c>
      <c r="RWL87" s="206" t="s">
        <v>1594</v>
      </c>
      <c r="RWM87" s="206" t="s">
        <v>1595</v>
      </c>
      <c r="RWN87" s="206" t="s">
        <v>8</v>
      </c>
      <c r="RWO87" s="206" t="s">
        <v>1036</v>
      </c>
      <c r="RWP87" s="206" t="s">
        <v>1594</v>
      </c>
      <c r="RWQ87" s="206" t="s">
        <v>1595</v>
      </c>
      <c r="RWR87" s="206" t="s">
        <v>8</v>
      </c>
      <c r="RWS87" s="206" t="s">
        <v>1036</v>
      </c>
      <c r="RWT87" s="206" t="s">
        <v>1594</v>
      </c>
      <c r="RWU87" s="206" t="s">
        <v>1595</v>
      </c>
      <c r="RWV87" s="206" t="s">
        <v>8</v>
      </c>
      <c r="RWW87" s="206" t="s">
        <v>1036</v>
      </c>
      <c r="RWX87" s="206" t="s">
        <v>1594</v>
      </c>
      <c r="RWY87" s="206" t="s">
        <v>1595</v>
      </c>
      <c r="RWZ87" s="206" t="s">
        <v>8</v>
      </c>
      <c r="RXA87" s="206" t="s">
        <v>1036</v>
      </c>
      <c r="RXB87" s="206" t="s">
        <v>1594</v>
      </c>
      <c r="RXC87" s="206" t="s">
        <v>1595</v>
      </c>
      <c r="RXD87" s="206" t="s">
        <v>8</v>
      </c>
      <c r="RXE87" s="206" t="s">
        <v>1036</v>
      </c>
      <c r="RXF87" s="206" t="s">
        <v>1594</v>
      </c>
      <c r="RXG87" s="206" t="s">
        <v>1595</v>
      </c>
      <c r="RXH87" s="206" t="s">
        <v>8</v>
      </c>
      <c r="RXI87" s="206" t="s">
        <v>1036</v>
      </c>
      <c r="RXJ87" s="206" t="s">
        <v>1594</v>
      </c>
      <c r="RXK87" s="206" t="s">
        <v>1595</v>
      </c>
      <c r="RXL87" s="206" t="s">
        <v>8</v>
      </c>
      <c r="RXM87" s="206" t="s">
        <v>1036</v>
      </c>
      <c r="RXN87" s="206" t="s">
        <v>1594</v>
      </c>
      <c r="RXO87" s="206" t="s">
        <v>1595</v>
      </c>
      <c r="RXP87" s="206" t="s">
        <v>8</v>
      </c>
      <c r="RXQ87" s="206" t="s">
        <v>1036</v>
      </c>
      <c r="RXR87" s="206" t="s">
        <v>1594</v>
      </c>
      <c r="RXS87" s="206" t="s">
        <v>1595</v>
      </c>
      <c r="RXT87" s="206" t="s">
        <v>8</v>
      </c>
      <c r="RXU87" s="206" t="s">
        <v>1036</v>
      </c>
      <c r="RXV87" s="206" t="s">
        <v>1594</v>
      </c>
      <c r="RXW87" s="206" t="s">
        <v>1595</v>
      </c>
      <c r="RXX87" s="206" t="s">
        <v>8</v>
      </c>
      <c r="RXY87" s="206" t="s">
        <v>1036</v>
      </c>
      <c r="RXZ87" s="206" t="s">
        <v>1594</v>
      </c>
      <c r="RYA87" s="206" t="s">
        <v>1595</v>
      </c>
      <c r="RYB87" s="206" t="s">
        <v>8</v>
      </c>
      <c r="RYC87" s="206" t="s">
        <v>1036</v>
      </c>
      <c r="RYD87" s="206" t="s">
        <v>1594</v>
      </c>
      <c r="RYE87" s="206" t="s">
        <v>1595</v>
      </c>
      <c r="RYF87" s="206" t="s">
        <v>8</v>
      </c>
      <c r="RYG87" s="206" t="s">
        <v>1036</v>
      </c>
      <c r="RYH87" s="206" t="s">
        <v>1594</v>
      </c>
      <c r="RYI87" s="206" t="s">
        <v>1595</v>
      </c>
      <c r="RYJ87" s="206" t="s">
        <v>8</v>
      </c>
      <c r="RYK87" s="206" t="s">
        <v>1036</v>
      </c>
      <c r="RYL87" s="206" t="s">
        <v>1594</v>
      </c>
      <c r="RYM87" s="206" t="s">
        <v>1595</v>
      </c>
      <c r="RYN87" s="206" t="s">
        <v>8</v>
      </c>
      <c r="RYO87" s="206" t="s">
        <v>1036</v>
      </c>
      <c r="RYP87" s="206" t="s">
        <v>1594</v>
      </c>
      <c r="RYQ87" s="206" t="s">
        <v>1595</v>
      </c>
      <c r="RYR87" s="206" t="s">
        <v>8</v>
      </c>
      <c r="RYS87" s="206" t="s">
        <v>1036</v>
      </c>
      <c r="RYT87" s="206" t="s">
        <v>1594</v>
      </c>
      <c r="RYU87" s="206" t="s">
        <v>1595</v>
      </c>
      <c r="RYV87" s="206" t="s">
        <v>8</v>
      </c>
      <c r="RYW87" s="206" t="s">
        <v>1036</v>
      </c>
      <c r="RYX87" s="206" t="s">
        <v>1594</v>
      </c>
      <c r="RYY87" s="206" t="s">
        <v>1595</v>
      </c>
      <c r="RYZ87" s="206" t="s">
        <v>8</v>
      </c>
      <c r="RZA87" s="206" t="s">
        <v>1036</v>
      </c>
      <c r="RZB87" s="206" t="s">
        <v>1594</v>
      </c>
      <c r="RZC87" s="206" t="s">
        <v>1595</v>
      </c>
      <c r="RZD87" s="206" t="s">
        <v>8</v>
      </c>
      <c r="RZE87" s="206" t="s">
        <v>1036</v>
      </c>
      <c r="RZF87" s="206" t="s">
        <v>1594</v>
      </c>
      <c r="RZG87" s="206" t="s">
        <v>1595</v>
      </c>
      <c r="RZH87" s="206" t="s">
        <v>8</v>
      </c>
      <c r="RZI87" s="206" t="s">
        <v>1036</v>
      </c>
      <c r="RZJ87" s="206" t="s">
        <v>1594</v>
      </c>
      <c r="RZK87" s="206" t="s">
        <v>1595</v>
      </c>
      <c r="RZL87" s="206" t="s">
        <v>8</v>
      </c>
      <c r="RZM87" s="206" t="s">
        <v>1036</v>
      </c>
      <c r="RZN87" s="206" t="s">
        <v>1594</v>
      </c>
      <c r="RZO87" s="206" t="s">
        <v>1595</v>
      </c>
      <c r="RZP87" s="206" t="s">
        <v>8</v>
      </c>
      <c r="RZQ87" s="206" t="s">
        <v>1036</v>
      </c>
      <c r="RZR87" s="206" t="s">
        <v>1594</v>
      </c>
      <c r="RZS87" s="206" t="s">
        <v>1595</v>
      </c>
      <c r="RZT87" s="206" t="s">
        <v>8</v>
      </c>
      <c r="RZU87" s="206" t="s">
        <v>1036</v>
      </c>
      <c r="RZV87" s="206" t="s">
        <v>1594</v>
      </c>
      <c r="RZW87" s="206" t="s">
        <v>1595</v>
      </c>
      <c r="RZX87" s="206" t="s">
        <v>8</v>
      </c>
      <c r="RZY87" s="206" t="s">
        <v>1036</v>
      </c>
      <c r="RZZ87" s="206" t="s">
        <v>1594</v>
      </c>
      <c r="SAA87" s="206" t="s">
        <v>1595</v>
      </c>
      <c r="SAB87" s="206" t="s">
        <v>8</v>
      </c>
      <c r="SAC87" s="206" t="s">
        <v>1036</v>
      </c>
      <c r="SAD87" s="206" t="s">
        <v>1594</v>
      </c>
      <c r="SAE87" s="206" t="s">
        <v>1595</v>
      </c>
      <c r="SAF87" s="206" t="s">
        <v>8</v>
      </c>
      <c r="SAG87" s="206" t="s">
        <v>1036</v>
      </c>
      <c r="SAH87" s="206" t="s">
        <v>1594</v>
      </c>
      <c r="SAI87" s="206" t="s">
        <v>1595</v>
      </c>
      <c r="SAJ87" s="206" t="s">
        <v>8</v>
      </c>
      <c r="SAK87" s="206" t="s">
        <v>1036</v>
      </c>
      <c r="SAL87" s="206" t="s">
        <v>1594</v>
      </c>
      <c r="SAM87" s="206" t="s">
        <v>1595</v>
      </c>
      <c r="SAN87" s="206" t="s">
        <v>8</v>
      </c>
      <c r="SAO87" s="206" t="s">
        <v>1036</v>
      </c>
      <c r="SAP87" s="206" t="s">
        <v>1594</v>
      </c>
      <c r="SAQ87" s="206" t="s">
        <v>1595</v>
      </c>
      <c r="SAR87" s="206" t="s">
        <v>8</v>
      </c>
      <c r="SAS87" s="206" t="s">
        <v>1036</v>
      </c>
      <c r="SAT87" s="206" t="s">
        <v>1594</v>
      </c>
      <c r="SAU87" s="206" t="s">
        <v>1595</v>
      </c>
      <c r="SAV87" s="206" t="s">
        <v>8</v>
      </c>
      <c r="SAW87" s="206" t="s">
        <v>1036</v>
      </c>
      <c r="SAX87" s="206" t="s">
        <v>1594</v>
      </c>
      <c r="SAY87" s="206" t="s">
        <v>1595</v>
      </c>
      <c r="SAZ87" s="206" t="s">
        <v>8</v>
      </c>
      <c r="SBA87" s="206" t="s">
        <v>1036</v>
      </c>
      <c r="SBB87" s="206" t="s">
        <v>1594</v>
      </c>
      <c r="SBC87" s="206" t="s">
        <v>1595</v>
      </c>
      <c r="SBD87" s="206" t="s">
        <v>8</v>
      </c>
      <c r="SBE87" s="206" t="s">
        <v>1036</v>
      </c>
      <c r="SBF87" s="206" t="s">
        <v>1594</v>
      </c>
      <c r="SBG87" s="206" t="s">
        <v>1595</v>
      </c>
      <c r="SBH87" s="206" t="s">
        <v>8</v>
      </c>
      <c r="SBI87" s="206" t="s">
        <v>1036</v>
      </c>
      <c r="SBJ87" s="206" t="s">
        <v>1594</v>
      </c>
      <c r="SBK87" s="206" t="s">
        <v>1595</v>
      </c>
      <c r="SBL87" s="206" t="s">
        <v>8</v>
      </c>
      <c r="SBM87" s="206" t="s">
        <v>1036</v>
      </c>
      <c r="SBN87" s="206" t="s">
        <v>1594</v>
      </c>
      <c r="SBO87" s="206" t="s">
        <v>1595</v>
      </c>
      <c r="SBP87" s="206" t="s">
        <v>8</v>
      </c>
      <c r="SBQ87" s="206" t="s">
        <v>1036</v>
      </c>
      <c r="SBR87" s="206" t="s">
        <v>1594</v>
      </c>
      <c r="SBS87" s="206" t="s">
        <v>1595</v>
      </c>
      <c r="SBT87" s="206" t="s">
        <v>8</v>
      </c>
      <c r="SBU87" s="206" t="s">
        <v>1036</v>
      </c>
      <c r="SBV87" s="206" t="s">
        <v>1594</v>
      </c>
      <c r="SBW87" s="206" t="s">
        <v>1595</v>
      </c>
      <c r="SBX87" s="206" t="s">
        <v>8</v>
      </c>
      <c r="SBY87" s="206" t="s">
        <v>1036</v>
      </c>
      <c r="SBZ87" s="206" t="s">
        <v>1594</v>
      </c>
      <c r="SCA87" s="206" t="s">
        <v>1595</v>
      </c>
      <c r="SCB87" s="206" t="s">
        <v>8</v>
      </c>
      <c r="SCC87" s="206" t="s">
        <v>1036</v>
      </c>
      <c r="SCD87" s="206" t="s">
        <v>1594</v>
      </c>
      <c r="SCE87" s="206" t="s">
        <v>1595</v>
      </c>
      <c r="SCF87" s="206" t="s">
        <v>8</v>
      </c>
      <c r="SCG87" s="206" t="s">
        <v>1036</v>
      </c>
      <c r="SCH87" s="206" t="s">
        <v>1594</v>
      </c>
      <c r="SCI87" s="206" t="s">
        <v>1595</v>
      </c>
      <c r="SCJ87" s="206" t="s">
        <v>8</v>
      </c>
      <c r="SCK87" s="206" t="s">
        <v>1036</v>
      </c>
      <c r="SCL87" s="206" t="s">
        <v>1594</v>
      </c>
      <c r="SCM87" s="206" t="s">
        <v>1595</v>
      </c>
      <c r="SCN87" s="206" t="s">
        <v>8</v>
      </c>
      <c r="SCO87" s="206" t="s">
        <v>1036</v>
      </c>
      <c r="SCP87" s="206" t="s">
        <v>1594</v>
      </c>
      <c r="SCQ87" s="206" t="s">
        <v>1595</v>
      </c>
      <c r="SCR87" s="206" t="s">
        <v>8</v>
      </c>
      <c r="SCS87" s="206" t="s">
        <v>1036</v>
      </c>
      <c r="SCT87" s="206" t="s">
        <v>1594</v>
      </c>
      <c r="SCU87" s="206" t="s">
        <v>1595</v>
      </c>
      <c r="SCV87" s="206" t="s">
        <v>8</v>
      </c>
      <c r="SCW87" s="206" t="s">
        <v>1036</v>
      </c>
      <c r="SCX87" s="206" t="s">
        <v>1594</v>
      </c>
      <c r="SCY87" s="206" t="s">
        <v>1595</v>
      </c>
      <c r="SCZ87" s="206" t="s">
        <v>8</v>
      </c>
      <c r="SDA87" s="206" t="s">
        <v>1036</v>
      </c>
      <c r="SDB87" s="206" t="s">
        <v>1594</v>
      </c>
      <c r="SDC87" s="206" t="s">
        <v>1595</v>
      </c>
      <c r="SDD87" s="206" t="s">
        <v>8</v>
      </c>
      <c r="SDE87" s="206" t="s">
        <v>1036</v>
      </c>
      <c r="SDF87" s="206" t="s">
        <v>1594</v>
      </c>
      <c r="SDG87" s="206" t="s">
        <v>1595</v>
      </c>
      <c r="SDH87" s="206" t="s">
        <v>8</v>
      </c>
      <c r="SDI87" s="206" t="s">
        <v>1036</v>
      </c>
      <c r="SDJ87" s="206" t="s">
        <v>1594</v>
      </c>
      <c r="SDK87" s="206" t="s">
        <v>1595</v>
      </c>
      <c r="SDL87" s="206" t="s">
        <v>8</v>
      </c>
      <c r="SDM87" s="206" t="s">
        <v>1036</v>
      </c>
      <c r="SDN87" s="206" t="s">
        <v>1594</v>
      </c>
      <c r="SDO87" s="206" t="s">
        <v>1595</v>
      </c>
      <c r="SDP87" s="206" t="s">
        <v>8</v>
      </c>
      <c r="SDQ87" s="206" t="s">
        <v>1036</v>
      </c>
      <c r="SDR87" s="206" t="s">
        <v>1594</v>
      </c>
      <c r="SDS87" s="206" t="s">
        <v>1595</v>
      </c>
      <c r="SDT87" s="206" t="s">
        <v>8</v>
      </c>
      <c r="SDU87" s="206" t="s">
        <v>1036</v>
      </c>
      <c r="SDV87" s="206" t="s">
        <v>1594</v>
      </c>
      <c r="SDW87" s="206" t="s">
        <v>1595</v>
      </c>
      <c r="SDX87" s="206" t="s">
        <v>8</v>
      </c>
      <c r="SDY87" s="206" t="s">
        <v>1036</v>
      </c>
      <c r="SDZ87" s="206" t="s">
        <v>1594</v>
      </c>
      <c r="SEA87" s="206" t="s">
        <v>1595</v>
      </c>
      <c r="SEB87" s="206" t="s">
        <v>8</v>
      </c>
      <c r="SEC87" s="206" t="s">
        <v>1036</v>
      </c>
      <c r="SED87" s="206" t="s">
        <v>1594</v>
      </c>
      <c r="SEE87" s="206" t="s">
        <v>1595</v>
      </c>
      <c r="SEF87" s="206" t="s">
        <v>8</v>
      </c>
      <c r="SEG87" s="206" t="s">
        <v>1036</v>
      </c>
      <c r="SEH87" s="206" t="s">
        <v>1594</v>
      </c>
      <c r="SEI87" s="206" t="s">
        <v>1595</v>
      </c>
      <c r="SEJ87" s="206" t="s">
        <v>8</v>
      </c>
      <c r="SEK87" s="206" t="s">
        <v>1036</v>
      </c>
      <c r="SEL87" s="206" t="s">
        <v>1594</v>
      </c>
      <c r="SEM87" s="206" t="s">
        <v>1595</v>
      </c>
      <c r="SEN87" s="206" t="s">
        <v>8</v>
      </c>
      <c r="SEO87" s="206" t="s">
        <v>1036</v>
      </c>
      <c r="SEP87" s="206" t="s">
        <v>1594</v>
      </c>
      <c r="SEQ87" s="206" t="s">
        <v>1595</v>
      </c>
      <c r="SER87" s="206" t="s">
        <v>8</v>
      </c>
      <c r="SES87" s="206" t="s">
        <v>1036</v>
      </c>
      <c r="SET87" s="206" t="s">
        <v>1594</v>
      </c>
      <c r="SEU87" s="206" t="s">
        <v>1595</v>
      </c>
      <c r="SEV87" s="206" t="s">
        <v>8</v>
      </c>
      <c r="SEW87" s="206" t="s">
        <v>1036</v>
      </c>
      <c r="SEX87" s="206" t="s">
        <v>1594</v>
      </c>
      <c r="SEY87" s="206" t="s">
        <v>1595</v>
      </c>
      <c r="SEZ87" s="206" t="s">
        <v>8</v>
      </c>
      <c r="SFA87" s="206" t="s">
        <v>1036</v>
      </c>
      <c r="SFB87" s="206" t="s">
        <v>1594</v>
      </c>
      <c r="SFC87" s="206" t="s">
        <v>1595</v>
      </c>
      <c r="SFD87" s="206" t="s">
        <v>8</v>
      </c>
      <c r="SFE87" s="206" t="s">
        <v>1036</v>
      </c>
      <c r="SFF87" s="206" t="s">
        <v>1594</v>
      </c>
      <c r="SFG87" s="206" t="s">
        <v>1595</v>
      </c>
      <c r="SFH87" s="206" t="s">
        <v>8</v>
      </c>
      <c r="SFI87" s="206" t="s">
        <v>1036</v>
      </c>
      <c r="SFJ87" s="206" t="s">
        <v>1594</v>
      </c>
      <c r="SFK87" s="206" t="s">
        <v>1595</v>
      </c>
      <c r="SFL87" s="206" t="s">
        <v>8</v>
      </c>
      <c r="SFM87" s="206" t="s">
        <v>1036</v>
      </c>
      <c r="SFN87" s="206" t="s">
        <v>1594</v>
      </c>
      <c r="SFO87" s="206" t="s">
        <v>1595</v>
      </c>
      <c r="SFP87" s="206" t="s">
        <v>8</v>
      </c>
      <c r="SFQ87" s="206" t="s">
        <v>1036</v>
      </c>
      <c r="SFR87" s="206" t="s">
        <v>1594</v>
      </c>
      <c r="SFS87" s="206" t="s">
        <v>1595</v>
      </c>
      <c r="SFT87" s="206" t="s">
        <v>8</v>
      </c>
      <c r="SFU87" s="206" t="s">
        <v>1036</v>
      </c>
      <c r="SFV87" s="206" t="s">
        <v>1594</v>
      </c>
      <c r="SFW87" s="206" t="s">
        <v>1595</v>
      </c>
      <c r="SFX87" s="206" t="s">
        <v>8</v>
      </c>
      <c r="SFY87" s="206" t="s">
        <v>1036</v>
      </c>
      <c r="SFZ87" s="206" t="s">
        <v>1594</v>
      </c>
      <c r="SGA87" s="206" t="s">
        <v>1595</v>
      </c>
      <c r="SGB87" s="206" t="s">
        <v>8</v>
      </c>
      <c r="SGC87" s="206" t="s">
        <v>1036</v>
      </c>
      <c r="SGD87" s="206" t="s">
        <v>1594</v>
      </c>
      <c r="SGE87" s="206" t="s">
        <v>1595</v>
      </c>
      <c r="SGF87" s="206" t="s">
        <v>8</v>
      </c>
      <c r="SGG87" s="206" t="s">
        <v>1036</v>
      </c>
      <c r="SGH87" s="206" t="s">
        <v>1594</v>
      </c>
      <c r="SGI87" s="206" t="s">
        <v>1595</v>
      </c>
      <c r="SGJ87" s="206" t="s">
        <v>8</v>
      </c>
      <c r="SGK87" s="206" t="s">
        <v>1036</v>
      </c>
      <c r="SGL87" s="206" t="s">
        <v>1594</v>
      </c>
      <c r="SGM87" s="206" t="s">
        <v>1595</v>
      </c>
      <c r="SGN87" s="206" t="s">
        <v>8</v>
      </c>
      <c r="SGO87" s="206" t="s">
        <v>1036</v>
      </c>
      <c r="SGP87" s="206" t="s">
        <v>1594</v>
      </c>
      <c r="SGQ87" s="206" t="s">
        <v>1595</v>
      </c>
      <c r="SGR87" s="206" t="s">
        <v>8</v>
      </c>
      <c r="SGS87" s="206" t="s">
        <v>1036</v>
      </c>
      <c r="SGT87" s="206" t="s">
        <v>1594</v>
      </c>
      <c r="SGU87" s="206" t="s">
        <v>1595</v>
      </c>
      <c r="SGV87" s="206" t="s">
        <v>8</v>
      </c>
      <c r="SGW87" s="206" t="s">
        <v>1036</v>
      </c>
      <c r="SGX87" s="206" t="s">
        <v>1594</v>
      </c>
      <c r="SGY87" s="206" t="s">
        <v>1595</v>
      </c>
      <c r="SGZ87" s="206" t="s">
        <v>8</v>
      </c>
      <c r="SHA87" s="206" t="s">
        <v>1036</v>
      </c>
      <c r="SHB87" s="206" t="s">
        <v>1594</v>
      </c>
      <c r="SHC87" s="206" t="s">
        <v>1595</v>
      </c>
      <c r="SHD87" s="206" t="s">
        <v>8</v>
      </c>
      <c r="SHE87" s="206" t="s">
        <v>1036</v>
      </c>
      <c r="SHF87" s="206" t="s">
        <v>1594</v>
      </c>
      <c r="SHG87" s="206" t="s">
        <v>1595</v>
      </c>
      <c r="SHH87" s="206" t="s">
        <v>8</v>
      </c>
      <c r="SHI87" s="206" t="s">
        <v>1036</v>
      </c>
      <c r="SHJ87" s="206" t="s">
        <v>1594</v>
      </c>
      <c r="SHK87" s="206" t="s">
        <v>1595</v>
      </c>
      <c r="SHL87" s="206" t="s">
        <v>8</v>
      </c>
      <c r="SHM87" s="206" t="s">
        <v>1036</v>
      </c>
      <c r="SHN87" s="206" t="s">
        <v>1594</v>
      </c>
      <c r="SHO87" s="206" t="s">
        <v>1595</v>
      </c>
      <c r="SHP87" s="206" t="s">
        <v>8</v>
      </c>
      <c r="SHQ87" s="206" t="s">
        <v>1036</v>
      </c>
      <c r="SHR87" s="206" t="s">
        <v>1594</v>
      </c>
      <c r="SHS87" s="206" t="s">
        <v>1595</v>
      </c>
      <c r="SHT87" s="206" t="s">
        <v>8</v>
      </c>
      <c r="SHU87" s="206" t="s">
        <v>1036</v>
      </c>
      <c r="SHV87" s="206" t="s">
        <v>1594</v>
      </c>
      <c r="SHW87" s="206" t="s">
        <v>1595</v>
      </c>
      <c r="SHX87" s="206" t="s">
        <v>8</v>
      </c>
      <c r="SHY87" s="206" t="s">
        <v>1036</v>
      </c>
      <c r="SHZ87" s="206" t="s">
        <v>1594</v>
      </c>
      <c r="SIA87" s="206" t="s">
        <v>1595</v>
      </c>
      <c r="SIB87" s="206" t="s">
        <v>8</v>
      </c>
      <c r="SIC87" s="206" t="s">
        <v>1036</v>
      </c>
      <c r="SID87" s="206" t="s">
        <v>1594</v>
      </c>
      <c r="SIE87" s="206" t="s">
        <v>1595</v>
      </c>
      <c r="SIF87" s="206" t="s">
        <v>8</v>
      </c>
      <c r="SIG87" s="206" t="s">
        <v>1036</v>
      </c>
      <c r="SIH87" s="206" t="s">
        <v>1594</v>
      </c>
      <c r="SII87" s="206" t="s">
        <v>1595</v>
      </c>
      <c r="SIJ87" s="206" t="s">
        <v>8</v>
      </c>
      <c r="SIK87" s="206" t="s">
        <v>1036</v>
      </c>
      <c r="SIL87" s="206" t="s">
        <v>1594</v>
      </c>
      <c r="SIM87" s="206" t="s">
        <v>1595</v>
      </c>
      <c r="SIN87" s="206" t="s">
        <v>8</v>
      </c>
      <c r="SIO87" s="206" t="s">
        <v>1036</v>
      </c>
      <c r="SIP87" s="206" t="s">
        <v>1594</v>
      </c>
      <c r="SIQ87" s="206" t="s">
        <v>1595</v>
      </c>
      <c r="SIR87" s="206" t="s">
        <v>8</v>
      </c>
      <c r="SIS87" s="206" t="s">
        <v>1036</v>
      </c>
      <c r="SIT87" s="206" t="s">
        <v>1594</v>
      </c>
      <c r="SIU87" s="206" t="s">
        <v>1595</v>
      </c>
      <c r="SIV87" s="206" t="s">
        <v>8</v>
      </c>
      <c r="SIW87" s="206" t="s">
        <v>1036</v>
      </c>
      <c r="SIX87" s="206" t="s">
        <v>1594</v>
      </c>
      <c r="SIY87" s="206" t="s">
        <v>1595</v>
      </c>
      <c r="SIZ87" s="206" t="s">
        <v>8</v>
      </c>
      <c r="SJA87" s="206" t="s">
        <v>1036</v>
      </c>
      <c r="SJB87" s="206" t="s">
        <v>1594</v>
      </c>
      <c r="SJC87" s="206" t="s">
        <v>1595</v>
      </c>
      <c r="SJD87" s="206" t="s">
        <v>8</v>
      </c>
      <c r="SJE87" s="206" t="s">
        <v>1036</v>
      </c>
      <c r="SJF87" s="206" t="s">
        <v>1594</v>
      </c>
      <c r="SJG87" s="206" t="s">
        <v>1595</v>
      </c>
      <c r="SJH87" s="206" t="s">
        <v>8</v>
      </c>
      <c r="SJI87" s="206" t="s">
        <v>1036</v>
      </c>
      <c r="SJJ87" s="206" t="s">
        <v>1594</v>
      </c>
      <c r="SJK87" s="206" t="s">
        <v>1595</v>
      </c>
      <c r="SJL87" s="206" t="s">
        <v>8</v>
      </c>
      <c r="SJM87" s="206" t="s">
        <v>1036</v>
      </c>
      <c r="SJN87" s="206" t="s">
        <v>1594</v>
      </c>
      <c r="SJO87" s="206" t="s">
        <v>1595</v>
      </c>
      <c r="SJP87" s="206" t="s">
        <v>8</v>
      </c>
      <c r="SJQ87" s="206" t="s">
        <v>1036</v>
      </c>
      <c r="SJR87" s="206" t="s">
        <v>1594</v>
      </c>
      <c r="SJS87" s="206" t="s">
        <v>1595</v>
      </c>
      <c r="SJT87" s="206" t="s">
        <v>8</v>
      </c>
      <c r="SJU87" s="206" t="s">
        <v>1036</v>
      </c>
      <c r="SJV87" s="206" t="s">
        <v>1594</v>
      </c>
      <c r="SJW87" s="206" t="s">
        <v>1595</v>
      </c>
      <c r="SJX87" s="206" t="s">
        <v>8</v>
      </c>
      <c r="SJY87" s="206" t="s">
        <v>1036</v>
      </c>
      <c r="SJZ87" s="206" t="s">
        <v>1594</v>
      </c>
      <c r="SKA87" s="206" t="s">
        <v>1595</v>
      </c>
      <c r="SKB87" s="206" t="s">
        <v>8</v>
      </c>
      <c r="SKC87" s="206" t="s">
        <v>1036</v>
      </c>
      <c r="SKD87" s="206" t="s">
        <v>1594</v>
      </c>
      <c r="SKE87" s="206" t="s">
        <v>1595</v>
      </c>
      <c r="SKF87" s="206" t="s">
        <v>8</v>
      </c>
      <c r="SKG87" s="206" t="s">
        <v>1036</v>
      </c>
      <c r="SKH87" s="206" t="s">
        <v>1594</v>
      </c>
      <c r="SKI87" s="206" t="s">
        <v>1595</v>
      </c>
      <c r="SKJ87" s="206" t="s">
        <v>8</v>
      </c>
      <c r="SKK87" s="206" t="s">
        <v>1036</v>
      </c>
      <c r="SKL87" s="206" t="s">
        <v>1594</v>
      </c>
      <c r="SKM87" s="206" t="s">
        <v>1595</v>
      </c>
      <c r="SKN87" s="206" t="s">
        <v>8</v>
      </c>
      <c r="SKO87" s="206" t="s">
        <v>1036</v>
      </c>
      <c r="SKP87" s="206" t="s">
        <v>1594</v>
      </c>
      <c r="SKQ87" s="206" t="s">
        <v>1595</v>
      </c>
      <c r="SKR87" s="206" t="s">
        <v>8</v>
      </c>
      <c r="SKS87" s="206" t="s">
        <v>1036</v>
      </c>
      <c r="SKT87" s="206" t="s">
        <v>1594</v>
      </c>
      <c r="SKU87" s="206" t="s">
        <v>1595</v>
      </c>
      <c r="SKV87" s="206" t="s">
        <v>8</v>
      </c>
      <c r="SKW87" s="206" t="s">
        <v>1036</v>
      </c>
      <c r="SKX87" s="206" t="s">
        <v>1594</v>
      </c>
      <c r="SKY87" s="206" t="s">
        <v>1595</v>
      </c>
      <c r="SKZ87" s="206" t="s">
        <v>8</v>
      </c>
      <c r="SLA87" s="206" t="s">
        <v>1036</v>
      </c>
      <c r="SLB87" s="206" t="s">
        <v>1594</v>
      </c>
      <c r="SLC87" s="206" t="s">
        <v>1595</v>
      </c>
      <c r="SLD87" s="206" t="s">
        <v>8</v>
      </c>
      <c r="SLE87" s="206" t="s">
        <v>1036</v>
      </c>
      <c r="SLF87" s="206" t="s">
        <v>1594</v>
      </c>
      <c r="SLG87" s="206" t="s">
        <v>1595</v>
      </c>
      <c r="SLH87" s="206" t="s">
        <v>8</v>
      </c>
      <c r="SLI87" s="206" t="s">
        <v>1036</v>
      </c>
      <c r="SLJ87" s="206" t="s">
        <v>1594</v>
      </c>
      <c r="SLK87" s="206" t="s">
        <v>1595</v>
      </c>
      <c r="SLL87" s="206" t="s">
        <v>8</v>
      </c>
      <c r="SLM87" s="206" t="s">
        <v>1036</v>
      </c>
      <c r="SLN87" s="206" t="s">
        <v>1594</v>
      </c>
      <c r="SLO87" s="206" t="s">
        <v>1595</v>
      </c>
      <c r="SLP87" s="206" t="s">
        <v>8</v>
      </c>
      <c r="SLQ87" s="206" t="s">
        <v>1036</v>
      </c>
      <c r="SLR87" s="206" t="s">
        <v>1594</v>
      </c>
      <c r="SLS87" s="206" t="s">
        <v>1595</v>
      </c>
      <c r="SLT87" s="206" t="s">
        <v>8</v>
      </c>
      <c r="SLU87" s="206" t="s">
        <v>1036</v>
      </c>
      <c r="SLV87" s="206" t="s">
        <v>1594</v>
      </c>
      <c r="SLW87" s="206" t="s">
        <v>1595</v>
      </c>
      <c r="SLX87" s="206" t="s">
        <v>8</v>
      </c>
      <c r="SLY87" s="206" t="s">
        <v>1036</v>
      </c>
      <c r="SLZ87" s="206" t="s">
        <v>1594</v>
      </c>
      <c r="SMA87" s="206" t="s">
        <v>1595</v>
      </c>
      <c r="SMB87" s="206" t="s">
        <v>8</v>
      </c>
      <c r="SMC87" s="206" t="s">
        <v>1036</v>
      </c>
      <c r="SMD87" s="206" t="s">
        <v>1594</v>
      </c>
      <c r="SME87" s="206" t="s">
        <v>1595</v>
      </c>
      <c r="SMF87" s="206" t="s">
        <v>8</v>
      </c>
      <c r="SMG87" s="206" t="s">
        <v>1036</v>
      </c>
      <c r="SMH87" s="206" t="s">
        <v>1594</v>
      </c>
      <c r="SMI87" s="206" t="s">
        <v>1595</v>
      </c>
      <c r="SMJ87" s="206" t="s">
        <v>8</v>
      </c>
      <c r="SMK87" s="206" t="s">
        <v>1036</v>
      </c>
      <c r="SML87" s="206" t="s">
        <v>1594</v>
      </c>
      <c r="SMM87" s="206" t="s">
        <v>1595</v>
      </c>
      <c r="SMN87" s="206" t="s">
        <v>8</v>
      </c>
      <c r="SMO87" s="206" t="s">
        <v>1036</v>
      </c>
      <c r="SMP87" s="206" t="s">
        <v>1594</v>
      </c>
      <c r="SMQ87" s="206" t="s">
        <v>1595</v>
      </c>
      <c r="SMR87" s="206" t="s">
        <v>8</v>
      </c>
      <c r="SMS87" s="206" t="s">
        <v>1036</v>
      </c>
      <c r="SMT87" s="206" t="s">
        <v>1594</v>
      </c>
      <c r="SMU87" s="206" t="s">
        <v>1595</v>
      </c>
      <c r="SMV87" s="206" t="s">
        <v>8</v>
      </c>
      <c r="SMW87" s="206" t="s">
        <v>1036</v>
      </c>
      <c r="SMX87" s="206" t="s">
        <v>1594</v>
      </c>
      <c r="SMY87" s="206" t="s">
        <v>1595</v>
      </c>
      <c r="SMZ87" s="206" t="s">
        <v>8</v>
      </c>
      <c r="SNA87" s="206" t="s">
        <v>1036</v>
      </c>
      <c r="SNB87" s="206" t="s">
        <v>1594</v>
      </c>
      <c r="SNC87" s="206" t="s">
        <v>1595</v>
      </c>
      <c r="SND87" s="206" t="s">
        <v>8</v>
      </c>
      <c r="SNE87" s="206" t="s">
        <v>1036</v>
      </c>
      <c r="SNF87" s="206" t="s">
        <v>1594</v>
      </c>
      <c r="SNG87" s="206" t="s">
        <v>1595</v>
      </c>
      <c r="SNH87" s="206" t="s">
        <v>8</v>
      </c>
      <c r="SNI87" s="206" t="s">
        <v>1036</v>
      </c>
      <c r="SNJ87" s="206" t="s">
        <v>1594</v>
      </c>
      <c r="SNK87" s="206" t="s">
        <v>1595</v>
      </c>
      <c r="SNL87" s="206" t="s">
        <v>8</v>
      </c>
      <c r="SNM87" s="206" t="s">
        <v>1036</v>
      </c>
      <c r="SNN87" s="206" t="s">
        <v>1594</v>
      </c>
      <c r="SNO87" s="206" t="s">
        <v>1595</v>
      </c>
      <c r="SNP87" s="206" t="s">
        <v>8</v>
      </c>
      <c r="SNQ87" s="206" t="s">
        <v>1036</v>
      </c>
      <c r="SNR87" s="206" t="s">
        <v>1594</v>
      </c>
      <c r="SNS87" s="206" t="s">
        <v>1595</v>
      </c>
      <c r="SNT87" s="206" t="s">
        <v>8</v>
      </c>
      <c r="SNU87" s="206" t="s">
        <v>1036</v>
      </c>
      <c r="SNV87" s="206" t="s">
        <v>1594</v>
      </c>
      <c r="SNW87" s="206" t="s">
        <v>1595</v>
      </c>
      <c r="SNX87" s="206" t="s">
        <v>8</v>
      </c>
      <c r="SNY87" s="206" t="s">
        <v>1036</v>
      </c>
      <c r="SNZ87" s="206" t="s">
        <v>1594</v>
      </c>
      <c r="SOA87" s="206" t="s">
        <v>1595</v>
      </c>
      <c r="SOB87" s="206" t="s">
        <v>8</v>
      </c>
      <c r="SOC87" s="206" t="s">
        <v>1036</v>
      </c>
      <c r="SOD87" s="206" t="s">
        <v>1594</v>
      </c>
      <c r="SOE87" s="206" t="s">
        <v>1595</v>
      </c>
      <c r="SOF87" s="206" t="s">
        <v>8</v>
      </c>
      <c r="SOG87" s="206" t="s">
        <v>1036</v>
      </c>
      <c r="SOH87" s="206" t="s">
        <v>1594</v>
      </c>
      <c r="SOI87" s="206" t="s">
        <v>1595</v>
      </c>
      <c r="SOJ87" s="206" t="s">
        <v>8</v>
      </c>
      <c r="SOK87" s="206" t="s">
        <v>1036</v>
      </c>
      <c r="SOL87" s="206" t="s">
        <v>1594</v>
      </c>
      <c r="SOM87" s="206" t="s">
        <v>1595</v>
      </c>
      <c r="SON87" s="206" t="s">
        <v>8</v>
      </c>
      <c r="SOO87" s="206" t="s">
        <v>1036</v>
      </c>
      <c r="SOP87" s="206" t="s">
        <v>1594</v>
      </c>
      <c r="SOQ87" s="206" t="s">
        <v>1595</v>
      </c>
      <c r="SOR87" s="206" t="s">
        <v>8</v>
      </c>
      <c r="SOS87" s="206" t="s">
        <v>1036</v>
      </c>
      <c r="SOT87" s="206" t="s">
        <v>1594</v>
      </c>
      <c r="SOU87" s="206" t="s">
        <v>1595</v>
      </c>
      <c r="SOV87" s="206" t="s">
        <v>8</v>
      </c>
      <c r="SOW87" s="206" t="s">
        <v>1036</v>
      </c>
      <c r="SOX87" s="206" t="s">
        <v>1594</v>
      </c>
      <c r="SOY87" s="206" t="s">
        <v>1595</v>
      </c>
      <c r="SOZ87" s="206" t="s">
        <v>8</v>
      </c>
      <c r="SPA87" s="206" t="s">
        <v>1036</v>
      </c>
      <c r="SPB87" s="206" t="s">
        <v>1594</v>
      </c>
      <c r="SPC87" s="206" t="s">
        <v>1595</v>
      </c>
      <c r="SPD87" s="206" t="s">
        <v>8</v>
      </c>
      <c r="SPE87" s="206" t="s">
        <v>1036</v>
      </c>
      <c r="SPF87" s="206" t="s">
        <v>1594</v>
      </c>
      <c r="SPG87" s="206" t="s">
        <v>1595</v>
      </c>
      <c r="SPH87" s="206" t="s">
        <v>8</v>
      </c>
      <c r="SPI87" s="206" t="s">
        <v>1036</v>
      </c>
      <c r="SPJ87" s="206" t="s">
        <v>1594</v>
      </c>
      <c r="SPK87" s="206" t="s">
        <v>1595</v>
      </c>
      <c r="SPL87" s="206" t="s">
        <v>8</v>
      </c>
      <c r="SPM87" s="206" t="s">
        <v>1036</v>
      </c>
      <c r="SPN87" s="206" t="s">
        <v>1594</v>
      </c>
      <c r="SPO87" s="206" t="s">
        <v>1595</v>
      </c>
      <c r="SPP87" s="206" t="s">
        <v>8</v>
      </c>
      <c r="SPQ87" s="206" t="s">
        <v>1036</v>
      </c>
      <c r="SPR87" s="206" t="s">
        <v>1594</v>
      </c>
      <c r="SPS87" s="206" t="s">
        <v>1595</v>
      </c>
      <c r="SPT87" s="206" t="s">
        <v>8</v>
      </c>
      <c r="SPU87" s="206" t="s">
        <v>1036</v>
      </c>
      <c r="SPV87" s="206" t="s">
        <v>1594</v>
      </c>
      <c r="SPW87" s="206" t="s">
        <v>1595</v>
      </c>
      <c r="SPX87" s="206" t="s">
        <v>8</v>
      </c>
      <c r="SPY87" s="206" t="s">
        <v>1036</v>
      </c>
      <c r="SPZ87" s="206" t="s">
        <v>1594</v>
      </c>
      <c r="SQA87" s="206" t="s">
        <v>1595</v>
      </c>
      <c r="SQB87" s="206" t="s">
        <v>8</v>
      </c>
      <c r="SQC87" s="206" t="s">
        <v>1036</v>
      </c>
      <c r="SQD87" s="206" t="s">
        <v>1594</v>
      </c>
      <c r="SQE87" s="206" t="s">
        <v>1595</v>
      </c>
      <c r="SQF87" s="206" t="s">
        <v>8</v>
      </c>
      <c r="SQG87" s="206" t="s">
        <v>1036</v>
      </c>
      <c r="SQH87" s="206" t="s">
        <v>1594</v>
      </c>
      <c r="SQI87" s="206" t="s">
        <v>1595</v>
      </c>
      <c r="SQJ87" s="206" t="s">
        <v>8</v>
      </c>
      <c r="SQK87" s="206" t="s">
        <v>1036</v>
      </c>
      <c r="SQL87" s="206" t="s">
        <v>1594</v>
      </c>
      <c r="SQM87" s="206" t="s">
        <v>1595</v>
      </c>
      <c r="SQN87" s="206" t="s">
        <v>8</v>
      </c>
      <c r="SQO87" s="206" t="s">
        <v>1036</v>
      </c>
      <c r="SQP87" s="206" t="s">
        <v>1594</v>
      </c>
      <c r="SQQ87" s="206" t="s">
        <v>1595</v>
      </c>
      <c r="SQR87" s="206" t="s">
        <v>8</v>
      </c>
      <c r="SQS87" s="206" t="s">
        <v>1036</v>
      </c>
      <c r="SQT87" s="206" t="s">
        <v>1594</v>
      </c>
      <c r="SQU87" s="206" t="s">
        <v>1595</v>
      </c>
      <c r="SQV87" s="206" t="s">
        <v>8</v>
      </c>
      <c r="SQW87" s="206" t="s">
        <v>1036</v>
      </c>
      <c r="SQX87" s="206" t="s">
        <v>1594</v>
      </c>
      <c r="SQY87" s="206" t="s">
        <v>1595</v>
      </c>
      <c r="SQZ87" s="206" t="s">
        <v>8</v>
      </c>
      <c r="SRA87" s="206" t="s">
        <v>1036</v>
      </c>
      <c r="SRB87" s="206" t="s">
        <v>1594</v>
      </c>
      <c r="SRC87" s="206" t="s">
        <v>1595</v>
      </c>
      <c r="SRD87" s="206" t="s">
        <v>8</v>
      </c>
      <c r="SRE87" s="206" t="s">
        <v>1036</v>
      </c>
      <c r="SRF87" s="206" t="s">
        <v>1594</v>
      </c>
      <c r="SRG87" s="206" t="s">
        <v>1595</v>
      </c>
      <c r="SRH87" s="206" t="s">
        <v>8</v>
      </c>
      <c r="SRI87" s="206" t="s">
        <v>1036</v>
      </c>
      <c r="SRJ87" s="206" t="s">
        <v>1594</v>
      </c>
      <c r="SRK87" s="206" t="s">
        <v>1595</v>
      </c>
      <c r="SRL87" s="206" t="s">
        <v>8</v>
      </c>
      <c r="SRM87" s="206" t="s">
        <v>1036</v>
      </c>
      <c r="SRN87" s="206" t="s">
        <v>1594</v>
      </c>
      <c r="SRO87" s="206" t="s">
        <v>1595</v>
      </c>
      <c r="SRP87" s="206" t="s">
        <v>8</v>
      </c>
      <c r="SRQ87" s="206" t="s">
        <v>1036</v>
      </c>
      <c r="SRR87" s="206" t="s">
        <v>1594</v>
      </c>
      <c r="SRS87" s="206" t="s">
        <v>1595</v>
      </c>
      <c r="SRT87" s="206" t="s">
        <v>8</v>
      </c>
      <c r="SRU87" s="206" t="s">
        <v>1036</v>
      </c>
      <c r="SRV87" s="206" t="s">
        <v>1594</v>
      </c>
      <c r="SRW87" s="206" t="s">
        <v>1595</v>
      </c>
      <c r="SRX87" s="206" t="s">
        <v>8</v>
      </c>
      <c r="SRY87" s="206" t="s">
        <v>1036</v>
      </c>
      <c r="SRZ87" s="206" t="s">
        <v>1594</v>
      </c>
      <c r="SSA87" s="206" t="s">
        <v>1595</v>
      </c>
      <c r="SSB87" s="206" t="s">
        <v>8</v>
      </c>
      <c r="SSC87" s="206" t="s">
        <v>1036</v>
      </c>
      <c r="SSD87" s="206" t="s">
        <v>1594</v>
      </c>
      <c r="SSE87" s="206" t="s">
        <v>1595</v>
      </c>
      <c r="SSF87" s="206" t="s">
        <v>8</v>
      </c>
      <c r="SSG87" s="206" t="s">
        <v>1036</v>
      </c>
      <c r="SSH87" s="206" t="s">
        <v>1594</v>
      </c>
      <c r="SSI87" s="206" t="s">
        <v>1595</v>
      </c>
      <c r="SSJ87" s="206" t="s">
        <v>8</v>
      </c>
      <c r="SSK87" s="206" t="s">
        <v>1036</v>
      </c>
      <c r="SSL87" s="206" t="s">
        <v>1594</v>
      </c>
      <c r="SSM87" s="206" t="s">
        <v>1595</v>
      </c>
      <c r="SSN87" s="206" t="s">
        <v>8</v>
      </c>
      <c r="SSO87" s="206" t="s">
        <v>1036</v>
      </c>
      <c r="SSP87" s="206" t="s">
        <v>1594</v>
      </c>
      <c r="SSQ87" s="206" t="s">
        <v>1595</v>
      </c>
      <c r="SSR87" s="206" t="s">
        <v>8</v>
      </c>
      <c r="SSS87" s="206" t="s">
        <v>1036</v>
      </c>
      <c r="SST87" s="206" t="s">
        <v>1594</v>
      </c>
      <c r="SSU87" s="206" t="s">
        <v>1595</v>
      </c>
      <c r="SSV87" s="206" t="s">
        <v>8</v>
      </c>
      <c r="SSW87" s="206" t="s">
        <v>1036</v>
      </c>
      <c r="SSX87" s="206" t="s">
        <v>1594</v>
      </c>
      <c r="SSY87" s="206" t="s">
        <v>1595</v>
      </c>
      <c r="SSZ87" s="206" t="s">
        <v>8</v>
      </c>
      <c r="STA87" s="206" t="s">
        <v>1036</v>
      </c>
      <c r="STB87" s="206" t="s">
        <v>1594</v>
      </c>
      <c r="STC87" s="206" t="s">
        <v>1595</v>
      </c>
      <c r="STD87" s="206" t="s">
        <v>8</v>
      </c>
      <c r="STE87" s="206" t="s">
        <v>1036</v>
      </c>
      <c r="STF87" s="206" t="s">
        <v>1594</v>
      </c>
      <c r="STG87" s="206" t="s">
        <v>1595</v>
      </c>
      <c r="STH87" s="206" t="s">
        <v>8</v>
      </c>
      <c r="STI87" s="206" t="s">
        <v>1036</v>
      </c>
      <c r="STJ87" s="206" t="s">
        <v>1594</v>
      </c>
      <c r="STK87" s="206" t="s">
        <v>1595</v>
      </c>
      <c r="STL87" s="206" t="s">
        <v>8</v>
      </c>
      <c r="STM87" s="206" t="s">
        <v>1036</v>
      </c>
      <c r="STN87" s="206" t="s">
        <v>1594</v>
      </c>
      <c r="STO87" s="206" t="s">
        <v>1595</v>
      </c>
      <c r="STP87" s="206" t="s">
        <v>8</v>
      </c>
      <c r="STQ87" s="206" t="s">
        <v>1036</v>
      </c>
      <c r="STR87" s="206" t="s">
        <v>1594</v>
      </c>
      <c r="STS87" s="206" t="s">
        <v>1595</v>
      </c>
      <c r="STT87" s="206" t="s">
        <v>8</v>
      </c>
      <c r="STU87" s="206" t="s">
        <v>1036</v>
      </c>
      <c r="STV87" s="206" t="s">
        <v>1594</v>
      </c>
      <c r="STW87" s="206" t="s">
        <v>1595</v>
      </c>
      <c r="STX87" s="206" t="s">
        <v>8</v>
      </c>
      <c r="STY87" s="206" t="s">
        <v>1036</v>
      </c>
      <c r="STZ87" s="206" t="s">
        <v>1594</v>
      </c>
      <c r="SUA87" s="206" t="s">
        <v>1595</v>
      </c>
      <c r="SUB87" s="206" t="s">
        <v>8</v>
      </c>
      <c r="SUC87" s="206" t="s">
        <v>1036</v>
      </c>
      <c r="SUD87" s="206" t="s">
        <v>1594</v>
      </c>
      <c r="SUE87" s="206" t="s">
        <v>1595</v>
      </c>
      <c r="SUF87" s="206" t="s">
        <v>8</v>
      </c>
      <c r="SUG87" s="206" t="s">
        <v>1036</v>
      </c>
      <c r="SUH87" s="206" t="s">
        <v>1594</v>
      </c>
      <c r="SUI87" s="206" t="s">
        <v>1595</v>
      </c>
      <c r="SUJ87" s="206" t="s">
        <v>8</v>
      </c>
      <c r="SUK87" s="206" t="s">
        <v>1036</v>
      </c>
      <c r="SUL87" s="206" t="s">
        <v>1594</v>
      </c>
      <c r="SUM87" s="206" t="s">
        <v>1595</v>
      </c>
      <c r="SUN87" s="206" t="s">
        <v>8</v>
      </c>
      <c r="SUO87" s="206" t="s">
        <v>1036</v>
      </c>
      <c r="SUP87" s="206" t="s">
        <v>1594</v>
      </c>
      <c r="SUQ87" s="206" t="s">
        <v>1595</v>
      </c>
      <c r="SUR87" s="206" t="s">
        <v>8</v>
      </c>
      <c r="SUS87" s="206" t="s">
        <v>1036</v>
      </c>
      <c r="SUT87" s="206" t="s">
        <v>1594</v>
      </c>
      <c r="SUU87" s="206" t="s">
        <v>1595</v>
      </c>
      <c r="SUV87" s="206" t="s">
        <v>8</v>
      </c>
      <c r="SUW87" s="206" t="s">
        <v>1036</v>
      </c>
      <c r="SUX87" s="206" t="s">
        <v>1594</v>
      </c>
      <c r="SUY87" s="206" t="s">
        <v>1595</v>
      </c>
      <c r="SUZ87" s="206" t="s">
        <v>8</v>
      </c>
      <c r="SVA87" s="206" t="s">
        <v>1036</v>
      </c>
      <c r="SVB87" s="206" t="s">
        <v>1594</v>
      </c>
      <c r="SVC87" s="206" t="s">
        <v>1595</v>
      </c>
      <c r="SVD87" s="206" t="s">
        <v>8</v>
      </c>
      <c r="SVE87" s="206" t="s">
        <v>1036</v>
      </c>
      <c r="SVF87" s="206" t="s">
        <v>1594</v>
      </c>
      <c r="SVG87" s="206" t="s">
        <v>1595</v>
      </c>
      <c r="SVH87" s="206" t="s">
        <v>8</v>
      </c>
      <c r="SVI87" s="206" t="s">
        <v>1036</v>
      </c>
      <c r="SVJ87" s="206" t="s">
        <v>1594</v>
      </c>
      <c r="SVK87" s="206" t="s">
        <v>1595</v>
      </c>
      <c r="SVL87" s="206" t="s">
        <v>8</v>
      </c>
      <c r="SVM87" s="206" t="s">
        <v>1036</v>
      </c>
      <c r="SVN87" s="206" t="s">
        <v>1594</v>
      </c>
      <c r="SVO87" s="206" t="s">
        <v>1595</v>
      </c>
      <c r="SVP87" s="206" t="s">
        <v>8</v>
      </c>
      <c r="SVQ87" s="206" t="s">
        <v>1036</v>
      </c>
      <c r="SVR87" s="206" t="s">
        <v>1594</v>
      </c>
      <c r="SVS87" s="206" t="s">
        <v>1595</v>
      </c>
      <c r="SVT87" s="206" t="s">
        <v>8</v>
      </c>
      <c r="SVU87" s="206" t="s">
        <v>1036</v>
      </c>
      <c r="SVV87" s="206" t="s">
        <v>1594</v>
      </c>
      <c r="SVW87" s="206" t="s">
        <v>1595</v>
      </c>
      <c r="SVX87" s="206" t="s">
        <v>8</v>
      </c>
      <c r="SVY87" s="206" t="s">
        <v>1036</v>
      </c>
      <c r="SVZ87" s="206" t="s">
        <v>1594</v>
      </c>
      <c r="SWA87" s="206" t="s">
        <v>1595</v>
      </c>
      <c r="SWB87" s="206" t="s">
        <v>8</v>
      </c>
      <c r="SWC87" s="206" t="s">
        <v>1036</v>
      </c>
      <c r="SWD87" s="206" t="s">
        <v>1594</v>
      </c>
      <c r="SWE87" s="206" t="s">
        <v>1595</v>
      </c>
      <c r="SWF87" s="206" t="s">
        <v>8</v>
      </c>
      <c r="SWG87" s="206" t="s">
        <v>1036</v>
      </c>
      <c r="SWH87" s="206" t="s">
        <v>1594</v>
      </c>
      <c r="SWI87" s="206" t="s">
        <v>1595</v>
      </c>
      <c r="SWJ87" s="206" t="s">
        <v>8</v>
      </c>
      <c r="SWK87" s="206" t="s">
        <v>1036</v>
      </c>
      <c r="SWL87" s="206" t="s">
        <v>1594</v>
      </c>
      <c r="SWM87" s="206" t="s">
        <v>1595</v>
      </c>
      <c r="SWN87" s="206" t="s">
        <v>8</v>
      </c>
      <c r="SWO87" s="206" t="s">
        <v>1036</v>
      </c>
      <c r="SWP87" s="206" t="s">
        <v>1594</v>
      </c>
      <c r="SWQ87" s="206" t="s">
        <v>1595</v>
      </c>
      <c r="SWR87" s="206" t="s">
        <v>8</v>
      </c>
      <c r="SWS87" s="206" t="s">
        <v>1036</v>
      </c>
      <c r="SWT87" s="206" t="s">
        <v>1594</v>
      </c>
      <c r="SWU87" s="206" t="s">
        <v>1595</v>
      </c>
      <c r="SWV87" s="206" t="s">
        <v>8</v>
      </c>
      <c r="SWW87" s="206" t="s">
        <v>1036</v>
      </c>
      <c r="SWX87" s="206" t="s">
        <v>1594</v>
      </c>
      <c r="SWY87" s="206" t="s">
        <v>1595</v>
      </c>
      <c r="SWZ87" s="206" t="s">
        <v>8</v>
      </c>
      <c r="SXA87" s="206" t="s">
        <v>1036</v>
      </c>
      <c r="SXB87" s="206" t="s">
        <v>1594</v>
      </c>
      <c r="SXC87" s="206" t="s">
        <v>1595</v>
      </c>
      <c r="SXD87" s="206" t="s">
        <v>8</v>
      </c>
      <c r="SXE87" s="206" t="s">
        <v>1036</v>
      </c>
      <c r="SXF87" s="206" t="s">
        <v>1594</v>
      </c>
      <c r="SXG87" s="206" t="s">
        <v>1595</v>
      </c>
      <c r="SXH87" s="206" t="s">
        <v>8</v>
      </c>
      <c r="SXI87" s="206" t="s">
        <v>1036</v>
      </c>
      <c r="SXJ87" s="206" t="s">
        <v>1594</v>
      </c>
      <c r="SXK87" s="206" t="s">
        <v>1595</v>
      </c>
      <c r="SXL87" s="206" t="s">
        <v>8</v>
      </c>
      <c r="SXM87" s="206" t="s">
        <v>1036</v>
      </c>
      <c r="SXN87" s="206" t="s">
        <v>1594</v>
      </c>
      <c r="SXO87" s="206" t="s">
        <v>1595</v>
      </c>
      <c r="SXP87" s="206" t="s">
        <v>8</v>
      </c>
      <c r="SXQ87" s="206" t="s">
        <v>1036</v>
      </c>
      <c r="SXR87" s="206" t="s">
        <v>1594</v>
      </c>
      <c r="SXS87" s="206" t="s">
        <v>1595</v>
      </c>
      <c r="SXT87" s="206" t="s">
        <v>8</v>
      </c>
      <c r="SXU87" s="206" t="s">
        <v>1036</v>
      </c>
      <c r="SXV87" s="206" t="s">
        <v>1594</v>
      </c>
      <c r="SXW87" s="206" t="s">
        <v>1595</v>
      </c>
      <c r="SXX87" s="206" t="s">
        <v>8</v>
      </c>
      <c r="SXY87" s="206" t="s">
        <v>1036</v>
      </c>
      <c r="SXZ87" s="206" t="s">
        <v>1594</v>
      </c>
      <c r="SYA87" s="206" t="s">
        <v>1595</v>
      </c>
      <c r="SYB87" s="206" t="s">
        <v>8</v>
      </c>
      <c r="SYC87" s="206" t="s">
        <v>1036</v>
      </c>
      <c r="SYD87" s="206" t="s">
        <v>1594</v>
      </c>
      <c r="SYE87" s="206" t="s">
        <v>1595</v>
      </c>
      <c r="SYF87" s="206" t="s">
        <v>8</v>
      </c>
      <c r="SYG87" s="206" t="s">
        <v>1036</v>
      </c>
      <c r="SYH87" s="206" t="s">
        <v>1594</v>
      </c>
      <c r="SYI87" s="206" t="s">
        <v>1595</v>
      </c>
      <c r="SYJ87" s="206" t="s">
        <v>8</v>
      </c>
      <c r="SYK87" s="206" t="s">
        <v>1036</v>
      </c>
      <c r="SYL87" s="206" t="s">
        <v>1594</v>
      </c>
      <c r="SYM87" s="206" t="s">
        <v>1595</v>
      </c>
      <c r="SYN87" s="206" t="s">
        <v>8</v>
      </c>
      <c r="SYO87" s="206" t="s">
        <v>1036</v>
      </c>
      <c r="SYP87" s="206" t="s">
        <v>1594</v>
      </c>
      <c r="SYQ87" s="206" t="s">
        <v>1595</v>
      </c>
      <c r="SYR87" s="206" t="s">
        <v>8</v>
      </c>
      <c r="SYS87" s="206" t="s">
        <v>1036</v>
      </c>
      <c r="SYT87" s="206" t="s">
        <v>1594</v>
      </c>
      <c r="SYU87" s="206" t="s">
        <v>1595</v>
      </c>
      <c r="SYV87" s="206" t="s">
        <v>8</v>
      </c>
      <c r="SYW87" s="206" t="s">
        <v>1036</v>
      </c>
      <c r="SYX87" s="206" t="s">
        <v>1594</v>
      </c>
      <c r="SYY87" s="206" t="s">
        <v>1595</v>
      </c>
      <c r="SYZ87" s="206" t="s">
        <v>8</v>
      </c>
      <c r="SZA87" s="206" t="s">
        <v>1036</v>
      </c>
      <c r="SZB87" s="206" t="s">
        <v>1594</v>
      </c>
      <c r="SZC87" s="206" t="s">
        <v>1595</v>
      </c>
      <c r="SZD87" s="206" t="s">
        <v>8</v>
      </c>
      <c r="SZE87" s="206" t="s">
        <v>1036</v>
      </c>
      <c r="SZF87" s="206" t="s">
        <v>1594</v>
      </c>
      <c r="SZG87" s="206" t="s">
        <v>1595</v>
      </c>
      <c r="SZH87" s="206" t="s">
        <v>8</v>
      </c>
      <c r="SZI87" s="206" t="s">
        <v>1036</v>
      </c>
      <c r="SZJ87" s="206" t="s">
        <v>1594</v>
      </c>
      <c r="SZK87" s="206" t="s">
        <v>1595</v>
      </c>
      <c r="SZL87" s="206" t="s">
        <v>8</v>
      </c>
      <c r="SZM87" s="206" t="s">
        <v>1036</v>
      </c>
      <c r="SZN87" s="206" t="s">
        <v>1594</v>
      </c>
      <c r="SZO87" s="206" t="s">
        <v>1595</v>
      </c>
      <c r="SZP87" s="206" t="s">
        <v>8</v>
      </c>
      <c r="SZQ87" s="206" t="s">
        <v>1036</v>
      </c>
      <c r="SZR87" s="206" t="s">
        <v>1594</v>
      </c>
      <c r="SZS87" s="206" t="s">
        <v>1595</v>
      </c>
      <c r="SZT87" s="206" t="s">
        <v>8</v>
      </c>
      <c r="SZU87" s="206" t="s">
        <v>1036</v>
      </c>
      <c r="SZV87" s="206" t="s">
        <v>1594</v>
      </c>
      <c r="SZW87" s="206" t="s">
        <v>1595</v>
      </c>
      <c r="SZX87" s="206" t="s">
        <v>8</v>
      </c>
      <c r="SZY87" s="206" t="s">
        <v>1036</v>
      </c>
      <c r="SZZ87" s="206" t="s">
        <v>1594</v>
      </c>
      <c r="TAA87" s="206" t="s">
        <v>1595</v>
      </c>
      <c r="TAB87" s="206" t="s">
        <v>8</v>
      </c>
      <c r="TAC87" s="206" t="s">
        <v>1036</v>
      </c>
      <c r="TAD87" s="206" t="s">
        <v>1594</v>
      </c>
      <c r="TAE87" s="206" t="s">
        <v>1595</v>
      </c>
      <c r="TAF87" s="206" t="s">
        <v>8</v>
      </c>
      <c r="TAG87" s="206" t="s">
        <v>1036</v>
      </c>
      <c r="TAH87" s="206" t="s">
        <v>1594</v>
      </c>
      <c r="TAI87" s="206" t="s">
        <v>1595</v>
      </c>
      <c r="TAJ87" s="206" t="s">
        <v>8</v>
      </c>
      <c r="TAK87" s="206" t="s">
        <v>1036</v>
      </c>
      <c r="TAL87" s="206" t="s">
        <v>1594</v>
      </c>
      <c r="TAM87" s="206" t="s">
        <v>1595</v>
      </c>
      <c r="TAN87" s="206" t="s">
        <v>8</v>
      </c>
      <c r="TAO87" s="206" t="s">
        <v>1036</v>
      </c>
      <c r="TAP87" s="206" t="s">
        <v>1594</v>
      </c>
      <c r="TAQ87" s="206" t="s">
        <v>1595</v>
      </c>
      <c r="TAR87" s="206" t="s">
        <v>8</v>
      </c>
      <c r="TAS87" s="206" t="s">
        <v>1036</v>
      </c>
      <c r="TAT87" s="206" t="s">
        <v>1594</v>
      </c>
      <c r="TAU87" s="206" t="s">
        <v>1595</v>
      </c>
      <c r="TAV87" s="206" t="s">
        <v>8</v>
      </c>
      <c r="TAW87" s="206" t="s">
        <v>1036</v>
      </c>
      <c r="TAX87" s="206" t="s">
        <v>1594</v>
      </c>
      <c r="TAY87" s="206" t="s">
        <v>1595</v>
      </c>
      <c r="TAZ87" s="206" t="s">
        <v>8</v>
      </c>
      <c r="TBA87" s="206" t="s">
        <v>1036</v>
      </c>
      <c r="TBB87" s="206" t="s">
        <v>1594</v>
      </c>
      <c r="TBC87" s="206" t="s">
        <v>1595</v>
      </c>
      <c r="TBD87" s="206" t="s">
        <v>8</v>
      </c>
      <c r="TBE87" s="206" t="s">
        <v>1036</v>
      </c>
      <c r="TBF87" s="206" t="s">
        <v>1594</v>
      </c>
      <c r="TBG87" s="206" t="s">
        <v>1595</v>
      </c>
      <c r="TBH87" s="206" t="s">
        <v>8</v>
      </c>
      <c r="TBI87" s="206" t="s">
        <v>1036</v>
      </c>
      <c r="TBJ87" s="206" t="s">
        <v>1594</v>
      </c>
      <c r="TBK87" s="206" t="s">
        <v>1595</v>
      </c>
      <c r="TBL87" s="206" t="s">
        <v>8</v>
      </c>
      <c r="TBM87" s="206" t="s">
        <v>1036</v>
      </c>
      <c r="TBN87" s="206" t="s">
        <v>1594</v>
      </c>
      <c r="TBO87" s="206" t="s">
        <v>1595</v>
      </c>
      <c r="TBP87" s="206" t="s">
        <v>8</v>
      </c>
      <c r="TBQ87" s="206" t="s">
        <v>1036</v>
      </c>
      <c r="TBR87" s="206" t="s">
        <v>1594</v>
      </c>
      <c r="TBS87" s="206" t="s">
        <v>1595</v>
      </c>
      <c r="TBT87" s="206" t="s">
        <v>8</v>
      </c>
      <c r="TBU87" s="206" t="s">
        <v>1036</v>
      </c>
      <c r="TBV87" s="206" t="s">
        <v>1594</v>
      </c>
      <c r="TBW87" s="206" t="s">
        <v>1595</v>
      </c>
      <c r="TBX87" s="206" t="s">
        <v>8</v>
      </c>
      <c r="TBY87" s="206" t="s">
        <v>1036</v>
      </c>
      <c r="TBZ87" s="206" t="s">
        <v>1594</v>
      </c>
      <c r="TCA87" s="206" t="s">
        <v>1595</v>
      </c>
      <c r="TCB87" s="206" t="s">
        <v>8</v>
      </c>
      <c r="TCC87" s="206" t="s">
        <v>1036</v>
      </c>
      <c r="TCD87" s="206" t="s">
        <v>1594</v>
      </c>
      <c r="TCE87" s="206" t="s">
        <v>1595</v>
      </c>
      <c r="TCF87" s="206" t="s">
        <v>8</v>
      </c>
      <c r="TCG87" s="206" t="s">
        <v>1036</v>
      </c>
      <c r="TCH87" s="206" t="s">
        <v>1594</v>
      </c>
      <c r="TCI87" s="206" t="s">
        <v>1595</v>
      </c>
      <c r="TCJ87" s="206" t="s">
        <v>8</v>
      </c>
      <c r="TCK87" s="206" t="s">
        <v>1036</v>
      </c>
      <c r="TCL87" s="206" t="s">
        <v>1594</v>
      </c>
      <c r="TCM87" s="206" t="s">
        <v>1595</v>
      </c>
      <c r="TCN87" s="206" t="s">
        <v>8</v>
      </c>
      <c r="TCO87" s="206" t="s">
        <v>1036</v>
      </c>
      <c r="TCP87" s="206" t="s">
        <v>1594</v>
      </c>
      <c r="TCQ87" s="206" t="s">
        <v>1595</v>
      </c>
      <c r="TCR87" s="206" t="s">
        <v>8</v>
      </c>
      <c r="TCS87" s="206" t="s">
        <v>1036</v>
      </c>
      <c r="TCT87" s="206" t="s">
        <v>1594</v>
      </c>
      <c r="TCU87" s="206" t="s">
        <v>1595</v>
      </c>
      <c r="TCV87" s="206" t="s">
        <v>8</v>
      </c>
      <c r="TCW87" s="206" t="s">
        <v>1036</v>
      </c>
      <c r="TCX87" s="206" t="s">
        <v>1594</v>
      </c>
      <c r="TCY87" s="206" t="s">
        <v>1595</v>
      </c>
      <c r="TCZ87" s="206" t="s">
        <v>8</v>
      </c>
      <c r="TDA87" s="206" t="s">
        <v>1036</v>
      </c>
      <c r="TDB87" s="206" t="s">
        <v>1594</v>
      </c>
      <c r="TDC87" s="206" t="s">
        <v>1595</v>
      </c>
      <c r="TDD87" s="206" t="s">
        <v>8</v>
      </c>
      <c r="TDE87" s="206" t="s">
        <v>1036</v>
      </c>
      <c r="TDF87" s="206" t="s">
        <v>1594</v>
      </c>
      <c r="TDG87" s="206" t="s">
        <v>1595</v>
      </c>
      <c r="TDH87" s="206" t="s">
        <v>8</v>
      </c>
      <c r="TDI87" s="206" t="s">
        <v>1036</v>
      </c>
      <c r="TDJ87" s="206" t="s">
        <v>1594</v>
      </c>
      <c r="TDK87" s="206" t="s">
        <v>1595</v>
      </c>
      <c r="TDL87" s="206" t="s">
        <v>8</v>
      </c>
      <c r="TDM87" s="206" t="s">
        <v>1036</v>
      </c>
      <c r="TDN87" s="206" t="s">
        <v>1594</v>
      </c>
      <c r="TDO87" s="206" t="s">
        <v>1595</v>
      </c>
      <c r="TDP87" s="206" t="s">
        <v>8</v>
      </c>
      <c r="TDQ87" s="206" t="s">
        <v>1036</v>
      </c>
      <c r="TDR87" s="206" t="s">
        <v>1594</v>
      </c>
      <c r="TDS87" s="206" t="s">
        <v>1595</v>
      </c>
      <c r="TDT87" s="206" t="s">
        <v>8</v>
      </c>
      <c r="TDU87" s="206" t="s">
        <v>1036</v>
      </c>
      <c r="TDV87" s="206" t="s">
        <v>1594</v>
      </c>
      <c r="TDW87" s="206" t="s">
        <v>1595</v>
      </c>
      <c r="TDX87" s="206" t="s">
        <v>8</v>
      </c>
      <c r="TDY87" s="206" t="s">
        <v>1036</v>
      </c>
      <c r="TDZ87" s="206" t="s">
        <v>1594</v>
      </c>
      <c r="TEA87" s="206" t="s">
        <v>1595</v>
      </c>
      <c r="TEB87" s="206" t="s">
        <v>8</v>
      </c>
      <c r="TEC87" s="206" t="s">
        <v>1036</v>
      </c>
      <c r="TED87" s="206" t="s">
        <v>1594</v>
      </c>
      <c r="TEE87" s="206" t="s">
        <v>1595</v>
      </c>
      <c r="TEF87" s="206" t="s">
        <v>8</v>
      </c>
      <c r="TEG87" s="206" t="s">
        <v>1036</v>
      </c>
      <c r="TEH87" s="206" t="s">
        <v>1594</v>
      </c>
      <c r="TEI87" s="206" t="s">
        <v>1595</v>
      </c>
      <c r="TEJ87" s="206" t="s">
        <v>8</v>
      </c>
      <c r="TEK87" s="206" t="s">
        <v>1036</v>
      </c>
      <c r="TEL87" s="206" t="s">
        <v>1594</v>
      </c>
      <c r="TEM87" s="206" t="s">
        <v>1595</v>
      </c>
      <c r="TEN87" s="206" t="s">
        <v>8</v>
      </c>
      <c r="TEO87" s="206" t="s">
        <v>1036</v>
      </c>
      <c r="TEP87" s="206" t="s">
        <v>1594</v>
      </c>
      <c r="TEQ87" s="206" t="s">
        <v>1595</v>
      </c>
      <c r="TER87" s="206" t="s">
        <v>8</v>
      </c>
      <c r="TES87" s="206" t="s">
        <v>1036</v>
      </c>
      <c r="TET87" s="206" t="s">
        <v>1594</v>
      </c>
      <c r="TEU87" s="206" t="s">
        <v>1595</v>
      </c>
      <c r="TEV87" s="206" t="s">
        <v>8</v>
      </c>
      <c r="TEW87" s="206" t="s">
        <v>1036</v>
      </c>
      <c r="TEX87" s="206" t="s">
        <v>1594</v>
      </c>
      <c r="TEY87" s="206" t="s">
        <v>1595</v>
      </c>
      <c r="TEZ87" s="206" t="s">
        <v>8</v>
      </c>
      <c r="TFA87" s="206" t="s">
        <v>1036</v>
      </c>
      <c r="TFB87" s="206" t="s">
        <v>1594</v>
      </c>
      <c r="TFC87" s="206" t="s">
        <v>1595</v>
      </c>
      <c r="TFD87" s="206" t="s">
        <v>8</v>
      </c>
      <c r="TFE87" s="206" t="s">
        <v>1036</v>
      </c>
      <c r="TFF87" s="206" t="s">
        <v>1594</v>
      </c>
      <c r="TFG87" s="206" t="s">
        <v>1595</v>
      </c>
      <c r="TFH87" s="206" t="s">
        <v>8</v>
      </c>
      <c r="TFI87" s="206" t="s">
        <v>1036</v>
      </c>
      <c r="TFJ87" s="206" t="s">
        <v>1594</v>
      </c>
      <c r="TFK87" s="206" t="s">
        <v>1595</v>
      </c>
      <c r="TFL87" s="206" t="s">
        <v>8</v>
      </c>
      <c r="TFM87" s="206" t="s">
        <v>1036</v>
      </c>
      <c r="TFN87" s="206" t="s">
        <v>1594</v>
      </c>
      <c r="TFO87" s="206" t="s">
        <v>1595</v>
      </c>
      <c r="TFP87" s="206" t="s">
        <v>8</v>
      </c>
      <c r="TFQ87" s="206" t="s">
        <v>1036</v>
      </c>
      <c r="TFR87" s="206" t="s">
        <v>1594</v>
      </c>
      <c r="TFS87" s="206" t="s">
        <v>1595</v>
      </c>
      <c r="TFT87" s="206" t="s">
        <v>8</v>
      </c>
      <c r="TFU87" s="206" t="s">
        <v>1036</v>
      </c>
      <c r="TFV87" s="206" t="s">
        <v>1594</v>
      </c>
      <c r="TFW87" s="206" t="s">
        <v>1595</v>
      </c>
      <c r="TFX87" s="206" t="s">
        <v>8</v>
      </c>
      <c r="TFY87" s="206" t="s">
        <v>1036</v>
      </c>
      <c r="TFZ87" s="206" t="s">
        <v>1594</v>
      </c>
      <c r="TGA87" s="206" t="s">
        <v>1595</v>
      </c>
      <c r="TGB87" s="206" t="s">
        <v>8</v>
      </c>
      <c r="TGC87" s="206" t="s">
        <v>1036</v>
      </c>
      <c r="TGD87" s="206" t="s">
        <v>1594</v>
      </c>
      <c r="TGE87" s="206" t="s">
        <v>1595</v>
      </c>
      <c r="TGF87" s="206" t="s">
        <v>8</v>
      </c>
      <c r="TGG87" s="206" t="s">
        <v>1036</v>
      </c>
      <c r="TGH87" s="206" t="s">
        <v>1594</v>
      </c>
      <c r="TGI87" s="206" t="s">
        <v>1595</v>
      </c>
      <c r="TGJ87" s="206" t="s">
        <v>8</v>
      </c>
      <c r="TGK87" s="206" t="s">
        <v>1036</v>
      </c>
      <c r="TGL87" s="206" t="s">
        <v>1594</v>
      </c>
      <c r="TGM87" s="206" t="s">
        <v>1595</v>
      </c>
      <c r="TGN87" s="206" t="s">
        <v>8</v>
      </c>
      <c r="TGO87" s="206" t="s">
        <v>1036</v>
      </c>
      <c r="TGP87" s="206" t="s">
        <v>1594</v>
      </c>
      <c r="TGQ87" s="206" t="s">
        <v>1595</v>
      </c>
      <c r="TGR87" s="206" t="s">
        <v>8</v>
      </c>
      <c r="TGS87" s="206" t="s">
        <v>1036</v>
      </c>
      <c r="TGT87" s="206" t="s">
        <v>1594</v>
      </c>
      <c r="TGU87" s="206" t="s">
        <v>1595</v>
      </c>
      <c r="TGV87" s="206" t="s">
        <v>8</v>
      </c>
      <c r="TGW87" s="206" t="s">
        <v>1036</v>
      </c>
      <c r="TGX87" s="206" t="s">
        <v>1594</v>
      </c>
      <c r="TGY87" s="206" t="s">
        <v>1595</v>
      </c>
      <c r="TGZ87" s="206" t="s">
        <v>8</v>
      </c>
      <c r="THA87" s="206" t="s">
        <v>1036</v>
      </c>
      <c r="THB87" s="206" t="s">
        <v>1594</v>
      </c>
      <c r="THC87" s="206" t="s">
        <v>1595</v>
      </c>
      <c r="THD87" s="206" t="s">
        <v>8</v>
      </c>
      <c r="THE87" s="206" t="s">
        <v>1036</v>
      </c>
      <c r="THF87" s="206" t="s">
        <v>1594</v>
      </c>
      <c r="THG87" s="206" t="s">
        <v>1595</v>
      </c>
      <c r="THH87" s="206" t="s">
        <v>8</v>
      </c>
      <c r="THI87" s="206" t="s">
        <v>1036</v>
      </c>
      <c r="THJ87" s="206" t="s">
        <v>1594</v>
      </c>
      <c r="THK87" s="206" t="s">
        <v>1595</v>
      </c>
      <c r="THL87" s="206" t="s">
        <v>8</v>
      </c>
      <c r="THM87" s="206" t="s">
        <v>1036</v>
      </c>
      <c r="THN87" s="206" t="s">
        <v>1594</v>
      </c>
      <c r="THO87" s="206" t="s">
        <v>1595</v>
      </c>
      <c r="THP87" s="206" t="s">
        <v>8</v>
      </c>
      <c r="THQ87" s="206" t="s">
        <v>1036</v>
      </c>
      <c r="THR87" s="206" t="s">
        <v>1594</v>
      </c>
      <c r="THS87" s="206" t="s">
        <v>1595</v>
      </c>
      <c r="THT87" s="206" t="s">
        <v>8</v>
      </c>
      <c r="THU87" s="206" t="s">
        <v>1036</v>
      </c>
      <c r="THV87" s="206" t="s">
        <v>1594</v>
      </c>
      <c r="THW87" s="206" t="s">
        <v>1595</v>
      </c>
      <c r="THX87" s="206" t="s">
        <v>8</v>
      </c>
      <c r="THY87" s="206" t="s">
        <v>1036</v>
      </c>
      <c r="THZ87" s="206" t="s">
        <v>1594</v>
      </c>
      <c r="TIA87" s="206" t="s">
        <v>1595</v>
      </c>
      <c r="TIB87" s="206" t="s">
        <v>8</v>
      </c>
      <c r="TIC87" s="206" t="s">
        <v>1036</v>
      </c>
      <c r="TID87" s="206" t="s">
        <v>1594</v>
      </c>
      <c r="TIE87" s="206" t="s">
        <v>1595</v>
      </c>
      <c r="TIF87" s="206" t="s">
        <v>8</v>
      </c>
      <c r="TIG87" s="206" t="s">
        <v>1036</v>
      </c>
      <c r="TIH87" s="206" t="s">
        <v>1594</v>
      </c>
      <c r="TII87" s="206" t="s">
        <v>1595</v>
      </c>
      <c r="TIJ87" s="206" t="s">
        <v>8</v>
      </c>
      <c r="TIK87" s="206" t="s">
        <v>1036</v>
      </c>
      <c r="TIL87" s="206" t="s">
        <v>1594</v>
      </c>
      <c r="TIM87" s="206" t="s">
        <v>1595</v>
      </c>
      <c r="TIN87" s="206" t="s">
        <v>8</v>
      </c>
      <c r="TIO87" s="206" t="s">
        <v>1036</v>
      </c>
      <c r="TIP87" s="206" t="s">
        <v>1594</v>
      </c>
      <c r="TIQ87" s="206" t="s">
        <v>1595</v>
      </c>
      <c r="TIR87" s="206" t="s">
        <v>8</v>
      </c>
      <c r="TIS87" s="206" t="s">
        <v>1036</v>
      </c>
      <c r="TIT87" s="206" t="s">
        <v>1594</v>
      </c>
      <c r="TIU87" s="206" t="s">
        <v>1595</v>
      </c>
      <c r="TIV87" s="206" t="s">
        <v>8</v>
      </c>
      <c r="TIW87" s="206" t="s">
        <v>1036</v>
      </c>
      <c r="TIX87" s="206" t="s">
        <v>1594</v>
      </c>
      <c r="TIY87" s="206" t="s">
        <v>1595</v>
      </c>
      <c r="TIZ87" s="206" t="s">
        <v>8</v>
      </c>
      <c r="TJA87" s="206" t="s">
        <v>1036</v>
      </c>
      <c r="TJB87" s="206" t="s">
        <v>1594</v>
      </c>
      <c r="TJC87" s="206" t="s">
        <v>1595</v>
      </c>
      <c r="TJD87" s="206" t="s">
        <v>8</v>
      </c>
      <c r="TJE87" s="206" t="s">
        <v>1036</v>
      </c>
      <c r="TJF87" s="206" t="s">
        <v>1594</v>
      </c>
      <c r="TJG87" s="206" t="s">
        <v>1595</v>
      </c>
      <c r="TJH87" s="206" t="s">
        <v>8</v>
      </c>
      <c r="TJI87" s="206" t="s">
        <v>1036</v>
      </c>
      <c r="TJJ87" s="206" t="s">
        <v>1594</v>
      </c>
      <c r="TJK87" s="206" t="s">
        <v>1595</v>
      </c>
      <c r="TJL87" s="206" t="s">
        <v>8</v>
      </c>
      <c r="TJM87" s="206" t="s">
        <v>1036</v>
      </c>
      <c r="TJN87" s="206" t="s">
        <v>1594</v>
      </c>
      <c r="TJO87" s="206" t="s">
        <v>1595</v>
      </c>
      <c r="TJP87" s="206" t="s">
        <v>8</v>
      </c>
      <c r="TJQ87" s="206" t="s">
        <v>1036</v>
      </c>
      <c r="TJR87" s="206" t="s">
        <v>1594</v>
      </c>
      <c r="TJS87" s="206" t="s">
        <v>1595</v>
      </c>
      <c r="TJT87" s="206" t="s">
        <v>8</v>
      </c>
      <c r="TJU87" s="206" t="s">
        <v>1036</v>
      </c>
      <c r="TJV87" s="206" t="s">
        <v>1594</v>
      </c>
      <c r="TJW87" s="206" t="s">
        <v>1595</v>
      </c>
      <c r="TJX87" s="206" t="s">
        <v>8</v>
      </c>
      <c r="TJY87" s="206" t="s">
        <v>1036</v>
      </c>
      <c r="TJZ87" s="206" t="s">
        <v>1594</v>
      </c>
      <c r="TKA87" s="206" t="s">
        <v>1595</v>
      </c>
      <c r="TKB87" s="206" t="s">
        <v>8</v>
      </c>
      <c r="TKC87" s="206" t="s">
        <v>1036</v>
      </c>
      <c r="TKD87" s="206" t="s">
        <v>1594</v>
      </c>
      <c r="TKE87" s="206" t="s">
        <v>1595</v>
      </c>
      <c r="TKF87" s="206" t="s">
        <v>8</v>
      </c>
      <c r="TKG87" s="206" t="s">
        <v>1036</v>
      </c>
      <c r="TKH87" s="206" t="s">
        <v>1594</v>
      </c>
      <c r="TKI87" s="206" t="s">
        <v>1595</v>
      </c>
      <c r="TKJ87" s="206" t="s">
        <v>8</v>
      </c>
      <c r="TKK87" s="206" t="s">
        <v>1036</v>
      </c>
      <c r="TKL87" s="206" t="s">
        <v>1594</v>
      </c>
      <c r="TKM87" s="206" t="s">
        <v>1595</v>
      </c>
      <c r="TKN87" s="206" t="s">
        <v>8</v>
      </c>
      <c r="TKO87" s="206" t="s">
        <v>1036</v>
      </c>
      <c r="TKP87" s="206" t="s">
        <v>1594</v>
      </c>
      <c r="TKQ87" s="206" t="s">
        <v>1595</v>
      </c>
      <c r="TKR87" s="206" t="s">
        <v>8</v>
      </c>
      <c r="TKS87" s="206" t="s">
        <v>1036</v>
      </c>
      <c r="TKT87" s="206" t="s">
        <v>1594</v>
      </c>
      <c r="TKU87" s="206" t="s">
        <v>1595</v>
      </c>
      <c r="TKV87" s="206" t="s">
        <v>8</v>
      </c>
      <c r="TKW87" s="206" t="s">
        <v>1036</v>
      </c>
      <c r="TKX87" s="206" t="s">
        <v>1594</v>
      </c>
      <c r="TKY87" s="206" t="s">
        <v>1595</v>
      </c>
      <c r="TKZ87" s="206" t="s">
        <v>8</v>
      </c>
      <c r="TLA87" s="206" t="s">
        <v>1036</v>
      </c>
      <c r="TLB87" s="206" t="s">
        <v>1594</v>
      </c>
      <c r="TLC87" s="206" t="s">
        <v>1595</v>
      </c>
      <c r="TLD87" s="206" t="s">
        <v>8</v>
      </c>
      <c r="TLE87" s="206" t="s">
        <v>1036</v>
      </c>
      <c r="TLF87" s="206" t="s">
        <v>1594</v>
      </c>
      <c r="TLG87" s="206" t="s">
        <v>1595</v>
      </c>
      <c r="TLH87" s="206" t="s">
        <v>8</v>
      </c>
      <c r="TLI87" s="206" t="s">
        <v>1036</v>
      </c>
      <c r="TLJ87" s="206" t="s">
        <v>1594</v>
      </c>
      <c r="TLK87" s="206" t="s">
        <v>1595</v>
      </c>
      <c r="TLL87" s="206" t="s">
        <v>8</v>
      </c>
      <c r="TLM87" s="206" t="s">
        <v>1036</v>
      </c>
      <c r="TLN87" s="206" t="s">
        <v>1594</v>
      </c>
      <c r="TLO87" s="206" t="s">
        <v>1595</v>
      </c>
      <c r="TLP87" s="206" t="s">
        <v>8</v>
      </c>
      <c r="TLQ87" s="206" t="s">
        <v>1036</v>
      </c>
      <c r="TLR87" s="206" t="s">
        <v>1594</v>
      </c>
      <c r="TLS87" s="206" t="s">
        <v>1595</v>
      </c>
      <c r="TLT87" s="206" t="s">
        <v>8</v>
      </c>
      <c r="TLU87" s="206" t="s">
        <v>1036</v>
      </c>
      <c r="TLV87" s="206" t="s">
        <v>1594</v>
      </c>
      <c r="TLW87" s="206" t="s">
        <v>1595</v>
      </c>
      <c r="TLX87" s="206" t="s">
        <v>8</v>
      </c>
      <c r="TLY87" s="206" t="s">
        <v>1036</v>
      </c>
      <c r="TLZ87" s="206" t="s">
        <v>1594</v>
      </c>
      <c r="TMA87" s="206" t="s">
        <v>1595</v>
      </c>
      <c r="TMB87" s="206" t="s">
        <v>8</v>
      </c>
      <c r="TMC87" s="206" t="s">
        <v>1036</v>
      </c>
      <c r="TMD87" s="206" t="s">
        <v>1594</v>
      </c>
      <c r="TME87" s="206" t="s">
        <v>1595</v>
      </c>
      <c r="TMF87" s="206" t="s">
        <v>8</v>
      </c>
      <c r="TMG87" s="206" t="s">
        <v>1036</v>
      </c>
      <c r="TMH87" s="206" t="s">
        <v>1594</v>
      </c>
      <c r="TMI87" s="206" t="s">
        <v>1595</v>
      </c>
      <c r="TMJ87" s="206" t="s">
        <v>8</v>
      </c>
      <c r="TMK87" s="206" t="s">
        <v>1036</v>
      </c>
      <c r="TML87" s="206" t="s">
        <v>1594</v>
      </c>
      <c r="TMM87" s="206" t="s">
        <v>1595</v>
      </c>
      <c r="TMN87" s="206" t="s">
        <v>8</v>
      </c>
      <c r="TMO87" s="206" t="s">
        <v>1036</v>
      </c>
      <c r="TMP87" s="206" t="s">
        <v>1594</v>
      </c>
      <c r="TMQ87" s="206" t="s">
        <v>1595</v>
      </c>
      <c r="TMR87" s="206" t="s">
        <v>8</v>
      </c>
      <c r="TMS87" s="206" t="s">
        <v>1036</v>
      </c>
      <c r="TMT87" s="206" t="s">
        <v>1594</v>
      </c>
      <c r="TMU87" s="206" t="s">
        <v>1595</v>
      </c>
      <c r="TMV87" s="206" t="s">
        <v>8</v>
      </c>
      <c r="TMW87" s="206" t="s">
        <v>1036</v>
      </c>
      <c r="TMX87" s="206" t="s">
        <v>1594</v>
      </c>
      <c r="TMY87" s="206" t="s">
        <v>1595</v>
      </c>
      <c r="TMZ87" s="206" t="s">
        <v>8</v>
      </c>
      <c r="TNA87" s="206" t="s">
        <v>1036</v>
      </c>
      <c r="TNB87" s="206" t="s">
        <v>1594</v>
      </c>
      <c r="TNC87" s="206" t="s">
        <v>1595</v>
      </c>
      <c r="TND87" s="206" t="s">
        <v>8</v>
      </c>
      <c r="TNE87" s="206" t="s">
        <v>1036</v>
      </c>
      <c r="TNF87" s="206" t="s">
        <v>1594</v>
      </c>
      <c r="TNG87" s="206" t="s">
        <v>1595</v>
      </c>
      <c r="TNH87" s="206" t="s">
        <v>8</v>
      </c>
      <c r="TNI87" s="206" t="s">
        <v>1036</v>
      </c>
      <c r="TNJ87" s="206" t="s">
        <v>1594</v>
      </c>
      <c r="TNK87" s="206" t="s">
        <v>1595</v>
      </c>
      <c r="TNL87" s="206" t="s">
        <v>8</v>
      </c>
      <c r="TNM87" s="206" t="s">
        <v>1036</v>
      </c>
      <c r="TNN87" s="206" t="s">
        <v>1594</v>
      </c>
      <c r="TNO87" s="206" t="s">
        <v>1595</v>
      </c>
      <c r="TNP87" s="206" t="s">
        <v>8</v>
      </c>
      <c r="TNQ87" s="206" t="s">
        <v>1036</v>
      </c>
      <c r="TNR87" s="206" t="s">
        <v>1594</v>
      </c>
      <c r="TNS87" s="206" t="s">
        <v>1595</v>
      </c>
      <c r="TNT87" s="206" t="s">
        <v>8</v>
      </c>
      <c r="TNU87" s="206" t="s">
        <v>1036</v>
      </c>
      <c r="TNV87" s="206" t="s">
        <v>1594</v>
      </c>
      <c r="TNW87" s="206" t="s">
        <v>1595</v>
      </c>
      <c r="TNX87" s="206" t="s">
        <v>8</v>
      </c>
      <c r="TNY87" s="206" t="s">
        <v>1036</v>
      </c>
      <c r="TNZ87" s="206" t="s">
        <v>1594</v>
      </c>
      <c r="TOA87" s="206" t="s">
        <v>1595</v>
      </c>
      <c r="TOB87" s="206" t="s">
        <v>8</v>
      </c>
      <c r="TOC87" s="206" t="s">
        <v>1036</v>
      </c>
      <c r="TOD87" s="206" t="s">
        <v>1594</v>
      </c>
      <c r="TOE87" s="206" t="s">
        <v>1595</v>
      </c>
      <c r="TOF87" s="206" t="s">
        <v>8</v>
      </c>
      <c r="TOG87" s="206" t="s">
        <v>1036</v>
      </c>
      <c r="TOH87" s="206" t="s">
        <v>1594</v>
      </c>
      <c r="TOI87" s="206" t="s">
        <v>1595</v>
      </c>
      <c r="TOJ87" s="206" t="s">
        <v>8</v>
      </c>
      <c r="TOK87" s="206" t="s">
        <v>1036</v>
      </c>
      <c r="TOL87" s="206" t="s">
        <v>1594</v>
      </c>
      <c r="TOM87" s="206" t="s">
        <v>1595</v>
      </c>
      <c r="TON87" s="206" t="s">
        <v>8</v>
      </c>
      <c r="TOO87" s="206" t="s">
        <v>1036</v>
      </c>
      <c r="TOP87" s="206" t="s">
        <v>1594</v>
      </c>
      <c r="TOQ87" s="206" t="s">
        <v>1595</v>
      </c>
      <c r="TOR87" s="206" t="s">
        <v>8</v>
      </c>
      <c r="TOS87" s="206" t="s">
        <v>1036</v>
      </c>
      <c r="TOT87" s="206" t="s">
        <v>1594</v>
      </c>
      <c r="TOU87" s="206" t="s">
        <v>1595</v>
      </c>
      <c r="TOV87" s="206" t="s">
        <v>8</v>
      </c>
      <c r="TOW87" s="206" t="s">
        <v>1036</v>
      </c>
      <c r="TOX87" s="206" t="s">
        <v>1594</v>
      </c>
      <c r="TOY87" s="206" t="s">
        <v>1595</v>
      </c>
      <c r="TOZ87" s="206" t="s">
        <v>8</v>
      </c>
      <c r="TPA87" s="206" t="s">
        <v>1036</v>
      </c>
      <c r="TPB87" s="206" t="s">
        <v>1594</v>
      </c>
      <c r="TPC87" s="206" t="s">
        <v>1595</v>
      </c>
      <c r="TPD87" s="206" t="s">
        <v>8</v>
      </c>
      <c r="TPE87" s="206" t="s">
        <v>1036</v>
      </c>
      <c r="TPF87" s="206" t="s">
        <v>1594</v>
      </c>
      <c r="TPG87" s="206" t="s">
        <v>1595</v>
      </c>
      <c r="TPH87" s="206" t="s">
        <v>8</v>
      </c>
      <c r="TPI87" s="206" t="s">
        <v>1036</v>
      </c>
      <c r="TPJ87" s="206" t="s">
        <v>1594</v>
      </c>
      <c r="TPK87" s="206" t="s">
        <v>1595</v>
      </c>
      <c r="TPL87" s="206" t="s">
        <v>8</v>
      </c>
      <c r="TPM87" s="206" t="s">
        <v>1036</v>
      </c>
      <c r="TPN87" s="206" t="s">
        <v>1594</v>
      </c>
      <c r="TPO87" s="206" t="s">
        <v>1595</v>
      </c>
      <c r="TPP87" s="206" t="s">
        <v>8</v>
      </c>
      <c r="TPQ87" s="206" t="s">
        <v>1036</v>
      </c>
      <c r="TPR87" s="206" t="s">
        <v>1594</v>
      </c>
      <c r="TPS87" s="206" t="s">
        <v>1595</v>
      </c>
      <c r="TPT87" s="206" t="s">
        <v>8</v>
      </c>
      <c r="TPU87" s="206" t="s">
        <v>1036</v>
      </c>
      <c r="TPV87" s="206" t="s">
        <v>1594</v>
      </c>
      <c r="TPW87" s="206" t="s">
        <v>1595</v>
      </c>
      <c r="TPX87" s="206" t="s">
        <v>8</v>
      </c>
      <c r="TPY87" s="206" t="s">
        <v>1036</v>
      </c>
      <c r="TPZ87" s="206" t="s">
        <v>1594</v>
      </c>
      <c r="TQA87" s="206" t="s">
        <v>1595</v>
      </c>
      <c r="TQB87" s="206" t="s">
        <v>8</v>
      </c>
      <c r="TQC87" s="206" t="s">
        <v>1036</v>
      </c>
      <c r="TQD87" s="206" t="s">
        <v>1594</v>
      </c>
      <c r="TQE87" s="206" t="s">
        <v>1595</v>
      </c>
      <c r="TQF87" s="206" t="s">
        <v>8</v>
      </c>
      <c r="TQG87" s="206" t="s">
        <v>1036</v>
      </c>
      <c r="TQH87" s="206" t="s">
        <v>1594</v>
      </c>
      <c r="TQI87" s="206" t="s">
        <v>1595</v>
      </c>
      <c r="TQJ87" s="206" t="s">
        <v>8</v>
      </c>
      <c r="TQK87" s="206" t="s">
        <v>1036</v>
      </c>
      <c r="TQL87" s="206" t="s">
        <v>1594</v>
      </c>
      <c r="TQM87" s="206" t="s">
        <v>1595</v>
      </c>
      <c r="TQN87" s="206" t="s">
        <v>8</v>
      </c>
      <c r="TQO87" s="206" t="s">
        <v>1036</v>
      </c>
      <c r="TQP87" s="206" t="s">
        <v>1594</v>
      </c>
      <c r="TQQ87" s="206" t="s">
        <v>1595</v>
      </c>
      <c r="TQR87" s="206" t="s">
        <v>8</v>
      </c>
      <c r="TQS87" s="206" t="s">
        <v>1036</v>
      </c>
      <c r="TQT87" s="206" t="s">
        <v>1594</v>
      </c>
      <c r="TQU87" s="206" t="s">
        <v>1595</v>
      </c>
      <c r="TQV87" s="206" t="s">
        <v>8</v>
      </c>
      <c r="TQW87" s="206" t="s">
        <v>1036</v>
      </c>
      <c r="TQX87" s="206" t="s">
        <v>1594</v>
      </c>
      <c r="TQY87" s="206" t="s">
        <v>1595</v>
      </c>
      <c r="TQZ87" s="206" t="s">
        <v>8</v>
      </c>
      <c r="TRA87" s="206" t="s">
        <v>1036</v>
      </c>
      <c r="TRB87" s="206" t="s">
        <v>1594</v>
      </c>
      <c r="TRC87" s="206" t="s">
        <v>1595</v>
      </c>
      <c r="TRD87" s="206" t="s">
        <v>8</v>
      </c>
      <c r="TRE87" s="206" t="s">
        <v>1036</v>
      </c>
      <c r="TRF87" s="206" t="s">
        <v>1594</v>
      </c>
      <c r="TRG87" s="206" t="s">
        <v>1595</v>
      </c>
      <c r="TRH87" s="206" t="s">
        <v>8</v>
      </c>
      <c r="TRI87" s="206" t="s">
        <v>1036</v>
      </c>
      <c r="TRJ87" s="206" t="s">
        <v>1594</v>
      </c>
      <c r="TRK87" s="206" t="s">
        <v>1595</v>
      </c>
      <c r="TRL87" s="206" t="s">
        <v>8</v>
      </c>
      <c r="TRM87" s="206" t="s">
        <v>1036</v>
      </c>
      <c r="TRN87" s="206" t="s">
        <v>1594</v>
      </c>
      <c r="TRO87" s="206" t="s">
        <v>1595</v>
      </c>
      <c r="TRP87" s="206" t="s">
        <v>8</v>
      </c>
      <c r="TRQ87" s="206" t="s">
        <v>1036</v>
      </c>
      <c r="TRR87" s="206" t="s">
        <v>1594</v>
      </c>
      <c r="TRS87" s="206" t="s">
        <v>1595</v>
      </c>
      <c r="TRT87" s="206" t="s">
        <v>8</v>
      </c>
      <c r="TRU87" s="206" t="s">
        <v>1036</v>
      </c>
      <c r="TRV87" s="206" t="s">
        <v>1594</v>
      </c>
      <c r="TRW87" s="206" t="s">
        <v>1595</v>
      </c>
      <c r="TRX87" s="206" t="s">
        <v>8</v>
      </c>
      <c r="TRY87" s="206" t="s">
        <v>1036</v>
      </c>
      <c r="TRZ87" s="206" t="s">
        <v>1594</v>
      </c>
      <c r="TSA87" s="206" t="s">
        <v>1595</v>
      </c>
      <c r="TSB87" s="206" t="s">
        <v>8</v>
      </c>
      <c r="TSC87" s="206" t="s">
        <v>1036</v>
      </c>
      <c r="TSD87" s="206" t="s">
        <v>1594</v>
      </c>
      <c r="TSE87" s="206" t="s">
        <v>1595</v>
      </c>
      <c r="TSF87" s="206" t="s">
        <v>8</v>
      </c>
      <c r="TSG87" s="206" t="s">
        <v>1036</v>
      </c>
      <c r="TSH87" s="206" t="s">
        <v>1594</v>
      </c>
      <c r="TSI87" s="206" t="s">
        <v>1595</v>
      </c>
      <c r="TSJ87" s="206" t="s">
        <v>8</v>
      </c>
      <c r="TSK87" s="206" t="s">
        <v>1036</v>
      </c>
      <c r="TSL87" s="206" t="s">
        <v>1594</v>
      </c>
      <c r="TSM87" s="206" t="s">
        <v>1595</v>
      </c>
      <c r="TSN87" s="206" t="s">
        <v>8</v>
      </c>
      <c r="TSO87" s="206" t="s">
        <v>1036</v>
      </c>
      <c r="TSP87" s="206" t="s">
        <v>1594</v>
      </c>
      <c r="TSQ87" s="206" t="s">
        <v>1595</v>
      </c>
      <c r="TSR87" s="206" t="s">
        <v>8</v>
      </c>
      <c r="TSS87" s="206" t="s">
        <v>1036</v>
      </c>
      <c r="TST87" s="206" t="s">
        <v>1594</v>
      </c>
      <c r="TSU87" s="206" t="s">
        <v>1595</v>
      </c>
      <c r="TSV87" s="206" t="s">
        <v>8</v>
      </c>
      <c r="TSW87" s="206" t="s">
        <v>1036</v>
      </c>
      <c r="TSX87" s="206" t="s">
        <v>1594</v>
      </c>
      <c r="TSY87" s="206" t="s">
        <v>1595</v>
      </c>
      <c r="TSZ87" s="206" t="s">
        <v>8</v>
      </c>
      <c r="TTA87" s="206" t="s">
        <v>1036</v>
      </c>
      <c r="TTB87" s="206" t="s">
        <v>1594</v>
      </c>
      <c r="TTC87" s="206" t="s">
        <v>1595</v>
      </c>
      <c r="TTD87" s="206" t="s">
        <v>8</v>
      </c>
      <c r="TTE87" s="206" t="s">
        <v>1036</v>
      </c>
      <c r="TTF87" s="206" t="s">
        <v>1594</v>
      </c>
      <c r="TTG87" s="206" t="s">
        <v>1595</v>
      </c>
      <c r="TTH87" s="206" t="s">
        <v>8</v>
      </c>
      <c r="TTI87" s="206" t="s">
        <v>1036</v>
      </c>
      <c r="TTJ87" s="206" t="s">
        <v>1594</v>
      </c>
      <c r="TTK87" s="206" t="s">
        <v>1595</v>
      </c>
      <c r="TTL87" s="206" t="s">
        <v>8</v>
      </c>
      <c r="TTM87" s="206" t="s">
        <v>1036</v>
      </c>
      <c r="TTN87" s="206" t="s">
        <v>1594</v>
      </c>
      <c r="TTO87" s="206" t="s">
        <v>1595</v>
      </c>
      <c r="TTP87" s="206" t="s">
        <v>8</v>
      </c>
      <c r="TTQ87" s="206" t="s">
        <v>1036</v>
      </c>
      <c r="TTR87" s="206" t="s">
        <v>1594</v>
      </c>
      <c r="TTS87" s="206" t="s">
        <v>1595</v>
      </c>
      <c r="TTT87" s="206" t="s">
        <v>8</v>
      </c>
      <c r="TTU87" s="206" t="s">
        <v>1036</v>
      </c>
      <c r="TTV87" s="206" t="s">
        <v>1594</v>
      </c>
      <c r="TTW87" s="206" t="s">
        <v>1595</v>
      </c>
      <c r="TTX87" s="206" t="s">
        <v>8</v>
      </c>
      <c r="TTY87" s="206" t="s">
        <v>1036</v>
      </c>
      <c r="TTZ87" s="206" t="s">
        <v>1594</v>
      </c>
      <c r="TUA87" s="206" t="s">
        <v>1595</v>
      </c>
      <c r="TUB87" s="206" t="s">
        <v>8</v>
      </c>
      <c r="TUC87" s="206" t="s">
        <v>1036</v>
      </c>
      <c r="TUD87" s="206" t="s">
        <v>1594</v>
      </c>
      <c r="TUE87" s="206" t="s">
        <v>1595</v>
      </c>
      <c r="TUF87" s="206" t="s">
        <v>8</v>
      </c>
      <c r="TUG87" s="206" t="s">
        <v>1036</v>
      </c>
      <c r="TUH87" s="206" t="s">
        <v>1594</v>
      </c>
      <c r="TUI87" s="206" t="s">
        <v>1595</v>
      </c>
      <c r="TUJ87" s="206" t="s">
        <v>8</v>
      </c>
      <c r="TUK87" s="206" t="s">
        <v>1036</v>
      </c>
      <c r="TUL87" s="206" t="s">
        <v>1594</v>
      </c>
      <c r="TUM87" s="206" t="s">
        <v>1595</v>
      </c>
      <c r="TUN87" s="206" t="s">
        <v>8</v>
      </c>
      <c r="TUO87" s="206" t="s">
        <v>1036</v>
      </c>
      <c r="TUP87" s="206" t="s">
        <v>1594</v>
      </c>
      <c r="TUQ87" s="206" t="s">
        <v>1595</v>
      </c>
      <c r="TUR87" s="206" t="s">
        <v>8</v>
      </c>
      <c r="TUS87" s="206" t="s">
        <v>1036</v>
      </c>
      <c r="TUT87" s="206" t="s">
        <v>1594</v>
      </c>
      <c r="TUU87" s="206" t="s">
        <v>1595</v>
      </c>
      <c r="TUV87" s="206" t="s">
        <v>8</v>
      </c>
      <c r="TUW87" s="206" t="s">
        <v>1036</v>
      </c>
      <c r="TUX87" s="206" t="s">
        <v>1594</v>
      </c>
      <c r="TUY87" s="206" t="s">
        <v>1595</v>
      </c>
      <c r="TUZ87" s="206" t="s">
        <v>8</v>
      </c>
      <c r="TVA87" s="206" t="s">
        <v>1036</v>
      </c>
      <c r="TVB87" s="206" t="s">
        <v>1594</v>
      </c>
      <c r="TVC87" s="206" t="s">
        <v>1595</v>
      </c>
      <c r="TVD87" s="206" t="s">
        <v>8</v>
      </c>
      <c r="TVE87" s="206" t="s">
        <v>1036</v>
      </c>
      <c r="TVF87" s="206" t="s">
        <v>1594</v>
      </c>
      <c r="TVG87" s="206" t="s">
        <v>1595</v>
      </c>
      <c r="TVH87" s="206" t="s">
        <v>8</v>
      </c>
      <c r="TVI87" s="206" t="s">
        <v>1036</v>
      </c>
      <c r="TVJ87" s="206" t="s">
        <v>1594</v>
      </c>
      <c r="TVK87" s="206" t="s">
        <v>1595</v>
      </c>
      <c r="TVL87" s="206" t="s">
        <v>8</v>
      </c>
      <c r="TVM87" s="206" t="s">
        <v>1036</v>
      </c>
      <c r="TVN87" s="206" t="s">
        <v>1594</v>
      </c>
      <c r="TVO87" s="206" t="s">
        <v>1595</v>
      </c>
      <c r="TVP87" s="206" t="s">
        <v>8</v>
      </c>
      <c r="TVQ87" s="206" t="s">
        <v>1036</v>
      </c>
      <c r="TVR87" s="206" t="s">
        <v>1594</v>
      </c>
      <c r="TVS87" s="206" t="s">
        <v>1595</v>
      </c>
      <c r="TVT87" s="206" t="s">
        <v>8</v>
      </c>
      <c r="TVU87" s="206" t="s">
        <v>1036</v>
      </c>
      <c r="TVV87" s="206" t="s">
        <v>1594</v>
      </c>
      <c r="TVW87" s="206" t="s">
        <v>1595</v>
      </c>
      <c r="TVX87" s="206" t="s">
        <v>8</v>
      </c>
      <c r="TVY87" s="206" t="s">
        <v>1036</v>
      </c>
      <c r="TVZ87" s="206" t="s">
        <v>1594</v>
      </c>
      <c r="TWA87" s="206" t="s">
        <v>1595</v>
      </c>
      <c r="TWB87" s="206" t="s">
        <v>8</v>
      </c>
      <c r="TWC87" s="206" t="s">
        <v>1036</v>
      </c>
      <c r="TWD87" s="206" t="s">
        <v>1594</v>
      </c>
      <c r="TWE87" s="206" t="s">
        <v>1595</v>
      </c>
      <c r="TWF87" s="206" t="s">
        <v>8</v>
      </c>
      <c r="TWG87" s="206" t="s">
        <v>1036</v>
      </c>
      <c r="TWH87" s="206" t="s">
        <v>1594</v>
      </c>
      <c r="TWI87" s="206" t="s">
        <v>1595</v>
      </c>
      <c r="TWJ87" s="206" t="s">
        <v>8</v>
      </c>
      <c r="TWK87" s="206" t="s">
        <v>1036</v>
      </c>
      <c r="TWL87" s="206" t="s">
        <v>1594</v>
      </c>
      <c r="TWM87" s="206" t="s">
        <v>1595</v>
      </c>
      <c r="TWN87" s="206" t="s">
        <v>8</v>
      </c>
      <c r="TWO87" s="206" t="s">
        <v>1036</v>
      </c>
      <c r="TWP87" s="206" t="s">
        <v>1594</v>
      </c>
      <c r="TWQ87" s="206" t="s">
        <v>1595</v>
      </c>
      <c r="TWR87" s="206" t="s">
        <v>8</v>
      </c>
      <c r="TWS87" s="206" t="s">
        <v>1036</v>
      </c>
      <c r="TWT87" s="206" t="s">
        <v>1594</v>
      </c>
      <c r="TWU87" s="206" t="s">
        <v>1595</v>
      </c>
      <c r="TWV87" s="206" t="s">
        <v>8</v>
      </c>
      <c r="TWW87" s="206" t="s">
        <v>1036</v>
      </c>
      <c r="TWX87" s="206" t="s">
        <v>1594</v>
      </c>
      <c r="TWY87" s="206" t="s">
        <v>1595</v>
      </c>
      <c r="TWZ87" s="206" t="s">
        <v>8</v>
      </c>
      <c r="TXA87" s="206" t="s">
        <v>1036</v>
      </c>
      <c r="TXB87" s="206" t="s">
        <v>1594</v>
      </c>
      <c r="TXC87" s="206" t="s">
        <v>1595</v>
      </c>
      <c r="TXD87" s="206" t="s">
        <v>8</v>
      </c>
      <c r="TXE87" s="206" t="s">
        <v>1036</v>
      </c>
      <c r="TXF87" s="206" t="s">
        <v>1594</v>
      </c>
      <c r="TXG87" s="206" t="s">
        <v>1595</v>
      </c>
      <c r="TXH87" s="206" t="s">
        <v>8</v>
      </c>
      <c r="TXI87" s="206" t="s">
        <v>1036</v>
      </c>
      <c r="TXJ87" s="206" t="s">
        <v>1594</v>
      </c>
      <c r="TXK87" s="206" t="s">
        <v>1595</v>
      </c>
      <c r="TXL87" s="206" t="s">
        <v>8</v>
      </c>
      <c r="TXM87" s="206" t="s">
        <v>1036</v>
      </c>
      <c r="TXN87" s="206" t="s">
        <v>1594</v>
      </c>
      <c r="TXO87" s="206" t="s">
        <v>1595</v>
      </c>
      <c r="TXP87" s="206" t="s">
        <v>8</v>
      </c>
      <c r="TXQ87" s="206" t="s">
        <v>1036</v>
      </c>
      <c r="TXR87" s="206" t="s">
        <v>1594</v>
      </c>
      <c r="TXS87" s="206" t="s">
        <v>1595</v>
      </c>
      <c r="TXT87" s="206" t="s">
        <v>8</v>
      </c>
      <c r="TXU87" s="206" t="s">
        <v>1036</v>
      </c>
      <c r="TXV87" s="206" t="s">
        <v>1594</v>
      </c>
      <c r="TXW87" s="206" t="s">
        <v>1595</v>
      </c>
      <c r="TXX87" s="206" t="s">
        <v>8</v>
      </c>
      <c r="TXY87" s="206" t="s">
        <v>1036</v>
      </c>
      <c r="TXZ87" s="206" t="s">
        <v>1594</v>
      </c>
      <c r="TYA87" s="206" t="s">
        <v>1595</v>
      </c>
      <c r="TYB87" s="206" t="s">
        <v>8</v>
      </c>
      <c r="TYC87" s="206" t="s">
        <v>1036</v>
      </c>
      <c r="TYD87" s="206" t="s">
        <v>1594</v>
      </c>
      <c r="TYE87" s="206" t="s">
        <v>1595</v>
      </c>
      <c r="TYF87" s="206" t="s">
        <v>8</v>
      </c>
      <c r="TYG87" s="206" t="s">
        <v>1036</v>
      </c>
      <c r="TYH87" s="206" t="s">
        <v>1594</v>
      </c>
      <c r="TYI87" s="206" t="s">
        <v>1595</v>
      </c>
      <c r="TYJ87" s="206" t="s">
        <v>8</v>
      </c>
      <c r="TYK87" s="206" t="s">
        <v>1036</v>
      </c>
      <c r="TYL87" s="206" t="s">
        <v>1594</v>
      </c>
      <c r="TYM87" s="206" t="s">
        <v>1595</v>
      </c>
      <c r="TYN87" s="206" t="s">
        <v>8</v>
      </c>
      <c r="TYO87" s="206" t="s">
        <v>1036</v>
      </c>
      <c r="TYP87" s="206" t="s">
        <v>1594</v>
      </c>
      <c r="TYQ87" s="206" t="s">
        <v>1595</v>
      </c>
      <c r="TYR87" s="206" t="s">
        <v>8</v>
      </c>
      <c r="TYS87" s="206" t="s">
        <v>1036</v>
      </c>
      <c r="TYT87" s="206" t="s">
        <v>1594</v>
      </c>
      <c r="TYU87" s="206" t="s">
        <v>1595</v>
      </c>
      <c r="TYV87" s="206" t="s">
        <v>8</v>
      </c>
      <c r="TYW87" s="206" t="s">
        <v>1036</v>
      </c>
      <c r="TYX87" s="206" t="s">
        <v>1594</v>
      </c>
      <c r="TYY87" s="206" t="s">
        <v>1595</v>
      </c>
      <c r="TYZ87" s="206" t="s">
        <v>8</v>
      </c>
      <c r="TZA87" s="206" t="s">
        <v>1036</v>
      </c>
      <c r="TZB87" s="206" t="s">
        <v>1594</v>
      </c>
      <c r="TZC87" s="206" t="s">
        <v>1595</v>
      </c>
      <c r="TZD87" s="206" t="s">
        <v>8</v>
      </c>
      <c r="TZE87" s="206" t="s">
        <v>1036</v>
      </c>
      <c r="TZF87" s="206" t="s">
        <v>1594</v>
      </c>
      <c r="TZG87" s="206" t="s">
        <v>1595</v>
      </c>
      <c r="TZH87" s="206" t="s">
        <v>8</v>
      </c>
      <c r="TZI87" s="206" t="s">
        <v>1036</v>
      </c>
      <c r="TZJ87" s="206" t="s">
        <v>1594</v>
      </c>
      <c r="TZK87" s="206" t="s">
        <v>1595</v>
      </c>
      <c r="TZL87" s="206" t="s">
        <v>8</v>
      </c>
      <c r="TZM87" s="206" t="s">
        <v>1036</v>
      </c>
      <c r="TZN87" s="206" t="s">
        <v>1594</v>
      </c>
      <c r="TZO87" s="206" t="s">
        <v>1595</v>
      </c>
      <c r="TZP87" s="206" t="s">
        <v>8</v>
      </c>
      <c r="TZQ87" s="206" t="s">
        <v>1036</v>
      </c>
      <c r="TZR87" s="206" t="s">
        <v>1594</v>
      </c>
      <c r="TZS87" s="206" t="s">
        <v>1595</v>
      </c>
      <c r="TZT87" s="206" t="s">
        <v>8</v>
      </c>
      <c r="TZU87" s="206" t="s">
        <v>1036</v>
      </c>
      <c r="TZV87" s="206" t="s">
        <v>1594</v>
      </c>
      <c r="TZW87" s="206" t="s">
        <v>1595</v>
      </c>
      <c r="TZX87" s="206" t="s">
        <v>8</v>
      </c>
      <c r="TZY87" s="206" t="s">
        <v>1036</v>
      </c>
      <c r="TZZ87" s="206" t="s">
        <v>1594</v>
      </c>
      <c r="UAA87" s="206" t="s">
        <v>1595</v>
      </c>
      <c r="UAB87" s="206" t="s">
        <v>8</v>
      </c>
      <c r="UAC87" s="206" t="s">
        <v>1036</v>
      </c>
      <c r="UAD87" s="206" t="s">
        <v>1594</v>
      </c>
      <c r="UAE87" s="206" t="s">
        <v>1595</v>
      </c>
      <c r="UAF87" s="206" t="s">
        <v>8</v>
      </c>
      <c r="UAG87" s="206" t="s">
        <v>1036</v>
      </c>
      <c r="UAH87" s="206" t="s">
        <v>1594</v>
      </c>
      <c r="UAI87" s="206" t="s">
        <v>1595</v>
      </c>
      <c r="UAJ87" s="206" t="s">
        <v>8</v>
      </c>
      <c r="UAK87" s="206" t="s">
        <v>1036</v>
      </c>
      <c r="UAL87" s="206" t="s">
        <v>1594</v>
      </c>
      <c r="UAM87" s="206" t="s">
        <v>1595</v>
      </c>
      <c r="UAN87" s="206" t="s">
        <v>8</v>
      </c>
      <c r="UAO87" s="206" t="s">
        <v>1036</v>
      </c>
      <c r="UAP87" s="206" t="s">
        <v>1594</v>
      </c>
      <c r="UAQ87" s="206" t="s">
        <v>1595</v>
      </c>
      <c r="UAR87" s="206" t="s">
        <v>8</v>
      </c>
      <c r="UAS87" s="206" t="s">
        <v>1036</v>
      </c>
      <c r="UAT87" s="206" t="s">
        <v>1594</v>
      </c>
      <c r="UAU87" s="206" t="s">
        <v>1595</v>
      </c>
      <c r="UAV87" s="206" t="s">
        <v>8</v>
      </c>
      <c r="UAW87" s="206" t="s">
        <v>1036</v>
      </c>
      <c r="UAX87" s="206" t="s">
        <v>1594</v>
      </c>
      <c r="UAY87" s="206" t="s">
        <v>1595</v>
      </c>
      <c r="UAZ87" s="206" t="s">
        <v>8</v>
      </c>
      <c r="UBA87" s="206" t="s">
        <v>1036</v>
      </c>
      <c r="UBB87" s="206" t="s">
        <v>1594</v>
      </c>
      <c r="UBC87" s="206" t="s">
        <v>1595</v>
      </c>
      <c r="UBD87" s="206" t="s">
        <v>8</v>
      </c>
      <c r="UBE87" s="206" t="s">
        <v>1036</v>
      </c>
      <c r="UBF87" s="206" t="s">
        <v>1594</v>
      </c>
      <c r="UBG87" s="206" t="s">
        <v>1595</v>
      </c>
      <c r="UBH87" s="206" t="s">
        <v>8</v>
      </c>
      <c r="UBI87" s="206" t="s">
        <v>1036</v>
      </c>
      <c r="UBJ87" s="206" t="s">
        <v>1594</v>
      </c>
      <c r="UBK87" s="206" t="s">
        <v>1595</v>
      </c>
      <c r="UBL87" s="206" t="s">
        <v>8</v>
      </c>
      <c r="UBM87" s="206" t="s">
        <v>1036</v>
      </c>
      <c r="UBN87" s="206" t="s">
        <v>1594</v>
      </c>
      <c r="UBO87" s="206" t="s">
        <v>1595</v>
      </c>
      <c r="UBP87" s="206" t="s">
        <v>8</v>
      </c>
      <c r="UBQ87" s="206" t="s">
        <v>1036</v>
      </c>
      <c r="UBR87" s="206" t="s">
        <v>1594</v>
      </c>
      <c r="UBS87" s="206" t="s">
        <v>1595</v>
      </c>
      <c r="UBT87" s="206" t="s">
        <v>8</v>
      </c>
      <c r="UBU87" s="206" t="s">
        <v>1036</v>
      </c>
      <c r="UBV87" s="206" t="s">
        <v>1594</v>
      </c>
      <c r="UBW87" s="206" t="s">
        <v>1595</v>
      </c>
      <c r="UBX87" s="206" t="s">
        <v>8</v>
      </c>
      <c r="UBY87" s="206" t="s">
        <v>1036</v>
      </c>
      <c r="UBZ87" s="206" t="s">
        <v>1594</v>
      </c>
      <c r="UCA87" s="206" t="s">
        <v>1595</v>
      </c>
      <c r="UCB87" s="206" t="s">
        <v>8</v>
      </c>
      <c r="UCC87" s="206" t="s">
        <v>1036</v>
      </c>
      <c r="UCD87" s="206" t="s">
        <v>1594</v>
      </c>
      <c r="UCE87" s="206" t="s">
        <v>1595</v>
      </c>
      <c r="UCF87" s="206" t="s">
        <v>8</v>
      </c>
      <c r="UCG87" s="206" t="s">
        <v>1036</v>
      </c>
      <c r="UCH87" s="206" t="s">
        <v>1594</v>
      </c>
      <c r="UCI87" s="206" t="s">
        <v>1595</v>
      </c>
      <c r="UCJ87" s="206" t="s">
        <v>8</v>
      </c>
      <c r="UCK87" s="206" t="s">
        <v>1036</v>
      </c>
      <c r="UCL87" s="206" t="s">
        <v>1594</v>
      </c>
      <c r="UCM87" s="206" t="s">
        <v>1595</v>
      </c>
      <c r="UCN87" s="206" t="s">
        <v>8</v>
      </c>
      <c r="UCO87" s="206" t="s">
        <v>1036</v>
      </c>
      <c r="UCP87" s="206" t="s">
        <v>1594</v>
      </c>
      <c r="UCQ87" s="206" t="s">
        <v>1595</v>
      </c>
      <c r="UCR87" s="206" t="s">
        <v>8</v>
      </c>
      <c r="UCS87" s="206" t="s">
        <v>1036</v>
      </c>
      <c r="UCT87" s="206" t="s">
        <v>1594</v>
      </c>
      <c r="UCU87" s="206" t="s">
        <v>1595</v>
      </c>
      <c r="UCV87" s="206" t="s">
        <v>8</v>
      </c>
      <c r="UCW87" s="206" t="s">
        <v>1036</v>
      </c>
      <c r="UCX87" s="206" t="s">
        <v>1594</v>
      </c>
      <c r="UCY87" s="206" t="s">
        <v>1595</v>
      </c>
      <c r="UCZ87" s="206" t="s">
        <v>8</v>
      </c>
      <c r="UDA87" s="206" t="s">
        <v>1036</v>
      </c>
      <c r="UDB87" s="206" t="s">
        <v>1594</v>
      </c>
      <c r="UDC87" s="206" t="s">
        <v>1595</v>
      </c>
      <c r="UDD87" s="206" t="s">
        <v>8</v>
      </c>
      <c r="UDE87" s="206" t="s">
        <v>1036</v>
      </c>
      <c r="UDF87" s="206" t="s">
        <v>1594</v>
      </c>
      <c r="UDG87" s="206" t="s">
        <v>1595</v>
      </c>
      <c r="UDH87" s="206" t="s">
        <v>8</v>
      </c>
      <c r="UDI87" s="206" t="s">
        <v>1036</v>
      </c>
      <c r="UDJ87" s="206" t="s">
        <v>1594</v>
      </c>
      <c r="UDK87" s="206" t="s">
        <v>1595</v>
      </c>
      <c r="UDL87" s="206" t="s">
        <v>8</v>
      </c>
      <c r="UDM87" s="206" t="s">
        <v>1036</v>
      </c>
      <c r="UDN87" s="206" t="s">
        <v>1594</v>
      </c>
      <c r="UDO87" s="206" t="s">
        <v>1595</v>
      </c>
      <c r="UDP87" s="206" t="s">
        <v>8</v>
      </c>
      <c r="UDQ87" s="206" t="s">
        <v>1036</v>
      </c>
      <c r="UDR87" s="206" t="s">
        <v>1594</v>
      </c>
      <c r="UDS87" s="206" t="s">
        <v>1595</v>
      </c>
      <c r="UDT87" s="206" t="s">
        <v>8</v>
      </c>
      <c r="UDU87" s="206" t="s">
        <v>1036</v>
      </c>
      <c r="UDV87" s="206" t="s">
        <v>1594</v>
      </c>
      <c r="UDW87" s="206" t="s">
        <v>1595</v>
      </c>
      <c r="UDX87" s="206" t="s">
        <v>8</v>
      </c>
      <c r="UDY87" s="206" t="s">
        <v>1036</v>
      </c>
      <c r="UDZ87" s="206" t="s">
        <v>1594</v>
      </c>
      <c r="UEA87" s="206" t="s">
        <v>1595</v>
      </c>
      <c r="UEB87" s="206" t="s">
        <v>8</v>
      </c>
      <c r="UEC87" s="206" t="s">
        <v>1036</v>
      </c>
      <c r="UED87" s="206" t="s">
        <v>1594</v>
      </c>
      <c r="UEE87" s="206" t="s">
        <v>1595</v>
      </c>
      <c r="UEF87" s="206" t="s">
        <v>8</v>
      </c>
      <c r="UEG87" s="206" t="s">
        <v>1036</v>
      </c>
      <c r="UEH87" s="206" t="s">
        <v>1594</v>
      </c>
      <c r="UEI87" s="206" t="s">
        <v>1595</v>
      </c>
      <c r="UEJ87" s="206" t="s">
        <v>8</v>
      </c>
      <c r="UEK87" s="206" t="s">
        <v>1036</v>
      </c>
      <c r="UEL87" s="206" t="s">
        <v>1594</v>
      </c>
      <c r="UEM87" s="206" t="s">
        <v>1595</v>
      </c>
      <c r="UEN87" s="206" t="s">
        <v>8</v>
      </c>
      <c r="UEO87" s="206" t="s">
        <v>1036</v>
      </c>
      <c r="UEP87" s="206" t="s">
        <v>1594</v>
      </c>
      <c r="UEQ87" s="206" t="s">
        <v>1595</v>
      </c>
      <c r="UER87" s="206" t="s">
        <v>8</v>
      </c>
      <c r="UES87" s="206" t="s">
        <v>1036</v>
      </c>
      <c r="UET87" s="206" t="s">
        <v>1594</v>
      </c>
      <c r="UEU87" s="206" t="s">
        <v>1595</v>
      </c>
      <c r="UEV87" s="206" t="s">
        <v>8</v>
      </c>
      <c r="UEW87" s="206" t="s">
        <v>1036</v>
      </c>
      <c r="UEX87" s="206" t="s">
        <v>1594</v>
      </c>
      <c r="UEY87" s="206" t="s">
        <v>1595</v>
      </c>
      <c r="UEZ87" s="206" t="s">
        <v>8</v>
      </c>
      <c r="UFA87" s="206" t="s">
        <v>1036</v>
      </c>
      <c r="UFB87" s="206" t="s">
        <v>1594</v>
      </c>
      <c r="UFC87" s="206" t="s">
        <v>1595</v>
      </c>
      <c r="UFD87" s="206" t="s">
        <v>8</v>
      </c>
      <c r="UFE87" s="206" t="s">
        <v>1036</v>
      </c>
      <c r="UFF87" s="206" t="s">
        <v>1594</v>
      </c>
      <c r="UFG87" s="206" t="s">
        <v>1595</v>
      </c>
      <c r="UFH87" s="206" t="s">
        <v>8</v>
      </c>
      <c r="UFI87" s="206" t="s">
        <v>1036</v>
      </c>
      <c r="UFJ87" s="206" t="s">
        <v>1594</v>
      </c>
      <c r="UFK87" s="206" t="s">
        <v>1595</v>
      </c>
      <c r="UFL87" s="206" t="s">
        <v>8</v>
      </c>
      <c r="UFM87" s="206" t="s">
        <v>1036</v>
      </c>
      <c r="UFN87" s="206" t="s">
        <v>1594</v>
      </c>
      <c r="UFO87" s="206" t="s">
        <v>1595</v>
      </c>
      <c r="UFP87" s="206" t="s">
        <v>8</v>
      </c>
      <c r="UFQ87" s="206" t="s">
        <v>1036</v>
      </c>
      <c r="UFR87" s="206" t="s">
        <v>1594</v>
      </c>
      <c r="UFS87" s="206" t="s">
        <v>1595</v>
      </c>
      <c r="UFT87" s="206" t="s">
        <v>8</v>
      </c>
      <c r="UFU87" s="206" t="s">
        <v>1036</v>
      </c>
      <c r="UFV87" s="206" t="s">
        <v>1594</v>
      </c>
      <c r="UFW87" s="206" t="s">
        <v>1595</v>
      </c>
      <c r="UFX87" s="206" t="s">
        <v>8</v>
      </c>
      <c r="UFY87" s="206" t="s">
        <v>1036</v>
      </c>
      <c r="UFZ87" s="206" t="s">
        <v>1594</v>
      </c>
      <c r="UGA87" s="206" t="s">
        <v>1595</v>
      </c>
      <c r="UGB87" s="206" t="s">
        <v>8</v>
      </c>
      <c r="UGC87" s="206" t="s">
        <v>1036</v>
      </c>
      <c r="UGD87" s="206" t="s">
        <v>1594</v>
      </c>
      <c r="UGE87" s="206" t="s">
        <v>1595</v>
      </c>
      <c r="UGF87" s="206" t="s">
        <v>8</v>
      </c>
      <c r="UGG87" s="206" t="s">
        <v>1036</v>
      </c>
      <c r="UGH87" s="206" t="s">
        <v>1594</v>
      </c>
      <c r="UGI87" s="206" t="s">
        <v>1595</v>
      </c>
      <c r="UGJ87" s="206" t="s">
        <v>8</v>
      </c>
      <c r="UGK87" s="206" t="s">
        <v>1036</v>
      </c>
      <c r="UGL87" s="206" t="s">
        <v>1594</v>
      </c>
      <c r="UGM87" s="206" t="s">
        <v>1595</v>
      </c>
      <c r="UGN87" s="206" t="s">
        <v>8</v>
      </c>
      <c r="UGO87" s="206" t="s">
        <v>1036</v>
      </c>
      <c r="UGP87" s="206" t="s">
        <v>1594</v>
      </c>
      <c r="UGQ87" s="206" t="s">
        <v>1595</v>
      </c>
      <c r="UGR87" s="206" t="s">
        <v>8</v>
      </c>
      <c r="UGS87" s="206" t="s">
        <v>1036</v>
      </c>
      <c r="UGT87" s="206" t="s">
        <v>1594</v>
      </c>
      <c r="UGU87" s="206" t="s">
        <v>1595</v>
      </c>
      <c r="UGV87" s="206" t="s">
        <v>8</v>
      </c>
      <c r="UGW87" s="206" t="s">
        <v>1036</v>
      </c>
      <c r="UGX87" s="206" t="s">
        <v>1594</v>
      </c>
      <c r="UGY87" s="206" t="s">
        <v>1595</v>
      </c>
      <c r="UGZ87" s="206" t="s">
        <v>8</v>
      </c>
      <c r="UHA87" s="206" t="s">
        <v>1036</v>
      </c>
      <c r="UHB87" s="206" t="s">
        <v>1594</v>
      </c>
      <c r="UHC87" s="206" t="s">
        <v>1595</v>
      </c>
      <c r="UHD87" s="206" t="s">
        <v>8</v>
      </c>
      <c r="UHE87" s="206" t="s">
        <v>1036</v>
      </c>
      <c r="UHF87" s="206" t="s">
        <v>1594</v>
      </c>
      <c r="UHG87" s="206" t="s">
        <v>1595</v>
      </c>
      <c r="UHH87" s="206" t="s">
        <v>8</v>
      </c>
      <c r="UHI87" s="206" t="s">
        <v>1036</v>
      </c>
      <c r="UHJ87" s="206" t="s">
        <v>1594</v>
      </c>
      <c r="UHK87" s="206" t="s">
        <v>1595</v>
      </c>
      <c r="UHL87" s="206" t="s">
        <v>8</v>
      </c>
      <c r="UHM87" s="206" t="s">
        <v>1036</v>
      </c>
      <c r="UHN87" s="206" t="s">
        <v>1594</v>
      </c>
      <c r="UHO87" s="206" t="s">
        <v>1595</v>
      </c>
      <c r="UHP87" s="206" t="s">
        <v>8</v>
      </c>
      <c r="UHQ87" s="206" t="s">
        <v>1036</v>
      </c>
      <c r="UHR87" s="206" t="s">
        <v>1594</v>
      </c>
      <c r="UHS87" s="206" t="s">
        <v>1595</v>
      </c>
      <c r="UHT87" s="206" t="s">
        <v>8</v>
      </c>
      <c r="UHU87" s="206" t="s">
        <v>1036</v>
      </c>
      <c r="UHV87" s="206" t="s">
        <v>1594</v>
      </c>
      <c r="UHW87" s="206" t="s">
        <v>1595</v>
      </c>
      <c r="UHX87" s="206" t="s">
        <v>8</v>
      </c>
      <c r="UHY87" s="206" t="s">
        <v>1036</v>
      </c>
      <c r="UHZ87" s="206" t="s">
        <v>1594</v>
      </c>
      <c r="UIA87" s="206" t="s">
        <v>1595</v>
      </c>
      <c r="UIB87" s="206" t="s">
        <v>8</v>
      </c>
      <c r="UIC87" s="206" t="s">
        <v>1036</v>
      </c>
      <c r="UID87" s="206" t="s">
        <v>1594</v>
      </c>
      <c r="UIE87" s="206" t="s">
        <v>1595</v>
      </c>
      <c r="UIF87" s="206" t="s">
        <v>8</v>
      </c>
      <c r="UIG87" s="206" t="s">
        <v>1036</v>
      </c>
      <c r="UIH87" s="206" t="s">
        <v>1594</v>
      </c>
      <c r="UII87" s="206" t="s">
        <v>1595</v>
      </c>
      <c r="UIJ87" s="206" t="s">
        <v>8</v>
      </c>
      <c r="UIK87" s="206" t="s">
        <v>1036</v>
      </c>
      <c r="UIL87" s="206" t="s">
        <v>1594</v>
      </c>
      <c r="UIM87" s="206" t="s">
        <v>1595</v>
      </c>
      <c r="UIN87" s="206" t="s">
        <v>8</v>
      </c>
      <c r="UIO87" s="206" t="s">
        <v>1036</v>
      </c>
      <c r="UIP87" s="206" t="s">
        <v>1594</v>
      </c>
      <c r="UIQ87" s="206" t="s">
        <v>1595</v>
      </c>
      <c r="UIR87" s="206" t="s">
        <v>8</v>
      </c>
      <c r="UIS87" s="206" t="s">
        <v>1036</v>
      </c>
      <c r="UIT87" s="206" t="s">
        <v>1594</v>
      </c>
      <c r="UIU87" s="206" t="s">
        <v>1595</v>
      </c>
      <c r="UIV87" s="206" t="s">
        <v>8</v>
      </c>
      <c r="UIW87" s="206" t="s">
        <v>1036</v>
      </c>
      <c r="UIX87" s="206" t="s">
        <v>1594</v>
      </c>
      <c r="UIY87" s="206" t="s">
        <v>1595</v>
      </c>
      <c r="UIZ87" s="206" t="s">
        <v>8</v>
      </c>
      <c r="UJA87" s="206" t="s">
        <v>1036</v>
      </c>
      <c r="UJB87" s="206" t="s">
        <v>1594</v>
      </c>
      <c r="UJC87" s="206" t="s">
        <v>1595</v>
      </c>
      <c r="UJD87" s="206" t="s">
        <v>8</v>
      </c>
      <c r="UJE87" s="206" t="s">
        <v>1036</v>
      </c>
      <c r="UJF87" s="206" t="s">
        <v>1594</v>
      </c>
      <c r="UJG87" s="206" t="s">
        <v>1595</v>
      </c>
      <c r="UJH87" s="206" t="s">
        <v>8</v>
      </c>
      <c r="UJI87" s="206" t="s">
        <v>1036</v>
      </c>
      <c r="UJJ87" s="206" t="s">
        <v>1594</v>
      </c>
      <c r="UJK87" s="206" t="s">
        <v>1595</v>
      </c>
      <c r="UJL87" s="206" t="s">
        <v>8</v>
      </c>
      <c r="UJM87" s="206" t="s">
        <v>1036</v>
      </c>
      <c r="UJN87" s="206" t="s">
        <v>1594</v>
      </c>
      <c r="UJO87" s="206" t="s">
        <v>1595</v>
      </c>
      <c r="UJP87" s="206" t="s">
        <v>8</v>
      </c>
      <c r="UJQ87" s="206" t="s">
        <v>1036</v>
      </c>
      <c r="UJR87" s="206" t="s">
        <v>1594</v>
      </c>
      <c r="UJS87" s="206" t="s">
        <v>1595</v>
      </c>
      <c r="UJT87" s="206" t="s">
        <v>8</v>
      </c>
      <c r="UJU87" s="206" t="s">
        <v>1036</v>
      </c>
      <c r="UJV87" s="206" t="s">
        <v>1594</v>
      </c>
      <c r="UJW87" s="206" t="s">
        <v>1595</v>
      </c>
      <c r="UJX87" s="206" t="s">
        <v>8</v>
      </c>
      <c r="UJY87" s="206" t="s">
        <v>1036</v>
      </c>
      <c r="UJZ87" s="206" t="s">
        <v>1594</v>
      </c>
      <c r="UKA87" s="206" t="s">
        <v>1595</v>
      </c>
      <c r="UKB87" s="206" t="s">
        <v>8</v>
      </c>
      <c r="UKC87" s="206" t="s">
        <v>1036</v>
      </c>
      <c r="UKD87" s="206" t="s">
        <v>1594</v>
      </c>
      <c r="UKE87" s="206" t="s">
        <v>1595</v>
      </c>
      <c r="UKF87" s="206" t="s">
        <v>8</v>
      </c>
      <c r="UKG87" s="206" t="s">
        <v>1036</v>
      </c>
      <c r="UKH87" s="206" t="s">
        <v>1594</v>
      </c>
      <c r="UKI87" s="206" t="s">
        <v>1595</v>
      </c>
      <c r="UKJ87" s="206" t="s">
        <v>8</v>
      </c>
      <c r="UKK87" s="206" t="s">
        <v>1036</v>
      </c>
      <c r="UKL87" s="206" t="s">
        <v>1594</v>
      </c>
      <c r="UKM87" s="206" t="s">
        <v>1595</v>
      </c>
      <c r="UKN87" s="206" t="s">
        <v>8</v>
      </c>
      <c r="UKO87" s="206" t="s">
        <v>1036</v>
      </c>
      <c r="UKP87" s="206" t="s">
        <v>1594</v>
      </c>
      <c r="UKQ87" s="206" t="s">
        <v>1595</v>
      </c>
      <c r="UKR87" s="206" t="s">
        <v>8</v>
      </c>
      <c r="UKS87" s="206" t="s">
        <v>1036</v>
      </c>
      <c r="UKT87" s="206" t="s">
        <v>1594</v>
      </c>
      <c r="UKU87" s="206" t="s">
        <v>1595</v>
      </c>
      <c r="UKV87" s="206" t="s">
        <v>8</v>
      </c>
      <c r="UKW87" s="206" t="s">
        <v>1036</v>
      </c>
      <c r="UKX87" s="206" t="s">
        <v>1594</v>
      </c>
      <c r="UKY87" s="206" t="s">
        <v>1595</v>
      </c>
      <c r="UKZ87" s="206" t="s">
        <v>8</v>
      </c>
      <c r="ULA87" s="206" t="s">
        <v>1036</v>
      </c>
      <c r="ULB87" s="206" t="s">
        <v>1594</v>
      </c>
      <c r="ULC87" s="206" t="s">
        <v>1595</v>
      </c>
      <c r="ULD87" s="206" t="s">
        <v>8</v>
      </c>
      <c r="ULE87" s="206" t="s">
        <v>1036</v>
      </c>
      <c r="ULF87" s="206" t="s">
        <v>1594</v>
      </c>
      <c r="ULG87" s="206" t="s">
        <v>1595</v>
      </c>
      <c r="ULH87" s="206" t="s">
        <v>8</v>
      </c>
      <c r="ULI87" s="206" t="s">
        <v>1036</v>
      </c>
      <c r="ULJ87" s="206" t="s">
        <v>1594</v>
      </c>
      <c r="ULK87" s="206" t="s">
        <v>1595</v>
      </c>
      <c r="ULL87" s="206" t="s">
        <v>8</v>
      </c>
      <c r="ULM87" s="206" t="s">
        <v>1036</v>
      </c>
      <c r="ULN87" s="206" t="s">
        <v>1594</v>
      </c>
      <c r="ULO87" s="206" t="s">
        <v>1595</v>
      </c>
      <c r="ULP87" s="206" t="s">
        <v>8</v>
      </c>
      <c r="ULQ87" s="206" t="s">
        <v>1036</v>
      </c>
      <c r="ULR87" s="206" t="s">
        <v>1594</v>
      </c>
      <c r="ULS87" s="206" t="s">
        <v>1595</v>
      </c>
      <c r="ULT87" s="206" t="s">
        <v>8</v>
      </c>
      <c r="ULU87" s="206" t="s">
        <v>1036</v>
      </c>
      <c r="ULV87" s="206" t="s">
        <v>1594</v>
      </c>
      <c r="ULW87" s="206" t="s">
        <v>1595</v>
      </c>
      <c r="ULX87" s="206" t="s">
        <v>8</v>
      </c>
      <c r="ULY87" s="206" t="s">
        <v>1036</v>
      </c>
      <c r="ULZ87" s="206" t="s">
        <v>1594</v>
      </c>
      <c r="UMA87" s="206" t="s">
        <v>1595</v>
      </c>
      <c r="UMB87" s="206" t="s">
        <v>8</v>
      </c>
      <c r="UMC87" s="206" t="s">
        <v>1036</v>
      </c>
      <c r="UMD87" s="206" t="s">
        <v>1594</v>
      </c>
      <c r="UME87" s="206" t="s">
        <v>1595</v>
      </c>
      <c r="UMF87" s="206" t="s">
        <v>8</v>
      </c>
      <c r="UMG87" s="206" t="s">
        <v>1036</v>
      </c>
      <c r="UMH87" s="206" t="s">
        <v>1594</v>
      </c>
      <c r="UMI87" s="206" t="s">
        <v>1595</v>
      </c>
      <c r="UMJ87" s="206" t="s">
        <v>8</v>
      </c>
      <c r="UMK87" s="206" t="s">
        <v>1036</v>
      </c>
      <c r="UML87" s="206" t="s">
        <v>1594</v>
      </c>
      <c r="UMM87" s="206" t="s">
        <v>1595</v>
      </c>
      <c r="UMN87" s="206" t="s">
        <v>8</v>
      </c>
      <c r="UMO87" s="206" t="s">
        <v>1036</v>
      </c>
      <c r="UMP87" s="206" t="s">
        <v>1594</v>
      </c>
      <c r="UMQ87" s="206" t="s">
        <v>1595</v>
      </c>
      <c r="UMR87" s="206" t="s">
        <v>8</v>
      </c>
      <c r="UMS87" s="206" t="s">
        <v>1036</v>
      </c>
      <c r="UMT87" s="206" t="s">
        <v>1594</v>
      </c>
      <c r="UMU87" s="206" t="s">
        <v>1595</v>
      </c>
      <c r="UMV87" s="206" t="s">
        <v>8</v>
      </c>
      <c r="UMW87" s="206" t="s">
        <v>1036</v>
      </c>
      <c r="UMX87" s="206" t="s">
        <v>1594</v>
      </c>
      <c r="UMY87" s="206" t="s">
        <v>1595</v>
      </c>
      <c r="UMZ87" s="206" t="s">
        <v>8</v>
      </c>
      <c r="UNA87" s="206" t="s">
        <v>1036</v>
      </c>
      <c r="UNB87" s="206" t="s">
        <v>1594</v>
      </c>
      <c r="UNC87" s="206" t="s">
        <v>1595</v>
      </c>
      <c r="UND87" s="206" t="s">
        <v>8</v>
      </c>
      <c r="UNE87" s="206" t="s">
        <v>1036</v>
      </c>
      <c r="UNF87" s="206" t="s">
        <v>1594</v>
      </c>
      <c r="UNG87" s="206" t="s">
        <v>1595</v>
      </c>
      <c r="UNH87" s="206" t="s">
        <v>8</v>
      </c>
      <c r="UNI87" s="206" t="s">
        <v>1036</v>
      </c>
      <c r="UNJ87" s="206" t="s">
        <v>1594</v>
      </c>
      <c r="UNK87" s="206" t="s">
        <v>1595</v>
      </c>
      <c r="UNL87" s="206" t="s">
        <v>8</v>
      </c>
      <c r="UNM87" s="206" t="s">
        <v>1036</v>
      </c>
      <c r="UNN87" s="206" t="s">
        <v>1594</v>
      </c>
      <c r="UNO87" s="206" t="s">
        <v>1595</v>
      </c>
      <c r="UNP87" s="206" t="s">
        <v>8</v>
      </c>
      <c r="UNQ87" s="206" t="s">
        <v>1036</v>
      </c>
      <c r="UNR87" s="206" t="s">
        <v>1594</v>
      </c>
      <c r="UNS87" s="206" t="s">
        <v>1595</v>
      </c>
      <c r="UNT87" s="206" t="s">
        <v>8</v>
      </c>
      <c r="UNU87" s="206" t="s">
        <v>1036</v>
      </c>
      <c r="UNV87" s="206" t="s">
        <v>1594</v>
      </c>
      <c r="UNW87" s="206" t="s">
        <v>1595</v>
      </c>
      <c r="UNX87" s="206" t="s">
        <v>8</v>
      </c>
      <c r="UNY87" s="206" t="s">
        <v>1036</v>
      </c>
      <c r="UNZ87" s="206" t="s">
        <v>1594</v>
      </c>
      <c r="UOA87" s="206" t="s">
        <v>1595</v>
      </c>
      <c r="UOB87" s="206" t="s">
        <v>8</v>
      </c>
      <c r="UOC87" s="206" t="s">
        <v>1036</v>
      </c>
      <c r="UOD87" s="206" t="s">
        <v>1594</v>
      </c>
      <c r="UOE87" s="206" t="s">
        <v>1595</v>
      </c>
      <c r="UOF87" s="206" t="s">
        <v>8</v>
      </c>
      <c r="UOG87" s="206" t="s">
        <v>1036</v>
      </c>
      <c r="UOH87" s="206" t="s">
        <v>1594</v>
      </c>
      <c r="UOI87" s="206" t="s">
        <v>1595</v>
      </c>
      <c r="UOJ87" s="206" t="s">
        <v>8</v>
      </c>
      <c r="UOK87" s="206" t="s">
        <v>1036</v>
      </c>
      <c r="UOL87" s="206" t="s">
        <v>1594</v>
      </c>
      <c r="UOM87" s="206" t="s">
        <v>1595</v>
      </c>
      <c r="UON87" s="206" t="s">
        <v>8</v>
      </c>
      <c r="UOO87" s="206" t="s">
        <v>1036</v>
      </c>
      <c r="UOP87" s="206" t="s">
        <v>1594</v>
      </c>
      <c r="UOQ87" s="206" t="s">
        <v>1595</v>
      </c>
      <c r="UOR87" s="206" t="s">
        <v>8</v>
      </c>
      <c r="UOS87" s="206" t="s">
        <v>1036</v>
      </c>
      <c r="UOT87" s="206" t="s">
        <v>1594</v>
      </c>
      <c r="UOU87" s="206" t="s">
        <v>1595</v>
      </c>
      <c r="UOV87" s="206" t="s">
        <v>8</v>
      </c>
      <c r="UOW87" s="206" t="s">
        <v>1036</v>
      </c>
      <c r="UOX87" s="206" t="s">
        <v>1594</v>
      </c>
      <c r="UOY87" s="206" t="s">
        <v>1595</v>
      </c>
      <c r="UOZ87" s="206" t="s">
        <v>8</v>
      </c>
      <c r="UPA87" s="206" t="s">
        <v>1036</v>
      </c>
      <c r="UPB87" s="206" t="s">
        <v>1594</v>
      </c>
      <c r="UPC87" s="206" t="s">
        <v>1595</v>
      </c>
      <c r="UPD87" s="206" t="s">
        <v>8</v>
      </c>
      <c r="UPE87" s="206" t="s">
        <v>1036</v>
      </c>
      <c r="UPF87" s="206" t="s">
        <v>1594</v>
      </c>
      <c r="UPG87" s="206" t="s">
        <v>1595</v>
      </c>
      <c r="UPH87" s="206" t="s">
        <v>8</v>
      </c>
      <c r="UPI87" s="206" t="s">
        <v>1036</v>
      </c>
      <c r="UPJ87" s="206" t="s">
        <v>1594</v>
      </c>
      <c r="UPK87" s="206" t="s">
        <v>1595</v>
      </c>
      <c r="UPL87" s="206" t="s">
        <v>8</v>
      </c>
      <c r="UPM87" s="206" t="s">
        <v>1036</v>
      </c>
      <c r="UPN87" s="206" t="s">
        <v>1594</v>
      </c>
      <c r="UPO87" s="206" t="s">
        <v>1595</v>
      </c>
      <c r="UPP87" s="206" t="s">
        <v>8</v>
      </c>
      <c r="UPQ87" s="206" t="s">
        <v>1036</v>
      </c>
      <c r="UPR87" s="206" t="s">
        <v>1594</v>
      </c>
      <c r="UPS87" s="206" t="s">
        <v>1595</v>
      </c>
      <c r="UPT87" s="206" t="s">
        <v>8</v>
      </c>
      <c r="UPU87" s="206" t="s">
        <v>1036</v>
      </c>
      <c r="UPV87" s="206" t="s">
        <v>1594</v>
      </c>
      <c r="UPW87" s="206" t="s">
        <v>1595</v>
      </c>
      <c r="UPX87" s="206" t="s">
        <v>8</v>
      </c>
      <c r="UPY87" s="206" t="s">
        <v>1036</v>
      </c>
      <c r="UPZ87" s="206" t="s">
        <v>1594</v>
      </c>
      <c r="UQA87" s="206" t="s">
        <v>1595</v>
      </c>
      <c r="UQB87" s="206" t="s">
        <v>8</v>
      </c>
      <c r="UQC87" s="206" t="s">
        <v>1036</v>
      </c>
      <c r="UQD87" s="206" t="s">
        <v>1594</v>
      </c>
      <c r="UQE87" s="206" t="s">
        <v>1595</v>
      </c>
      <c r="UQF87" s="206" t="s">
        <v>8</v>
      </c>
      <c r="UQG87" s="206" t="s">
        <v>1036</v>
      </c>
      <c r="UQH87" s="206" t="s">
        <v>1594</v>
      </c>
      <c r="UQI87" s="206" t="s">
        <v>1595</v>
      </c>
      <c r="UQJ87" s="206" t="s">
        <v>8</v>
      </c>
      <c r="UQK87" s="206" t="s">
        <v>1036</v>
      </c>
      <c r="UQL87" s="206" t="s">
        <v>1594</v>
      </c>
      <c r="UQM87" s="206" t="s">
        <v>1595</v>
      </c>
      <c r="UQN87" s="206" t="s">
        <v>8</v>
      </c>
      <c r="UQO87" s="206" t="s">
        <v>1036</v>
      </c>
      <c r="UQP87" s="206" t="s">
        <v>1594</v>
      </c>
      <c r="UQQ87" s="206" t="s">
        <v>1595</v>
      </c>
      <c r="UQR87" s="206" t="s">
        <v>8</v>
      </c>
      <c r="UQS87" s="206" t="s">
        <v>1036</v>
      </c>
      <c r="UQT87" s="206" t="s">
        <v>1594</v>
      </c>
      <c r="UQU87" s="206" t="s">
        <v>1595</v>
      </c>
      <c r="UQV87" s="206" t="s">
        <v>8</v>
      </c>
      <c r="UQW87" s="206" t="s">
        <v>1036</v>
      </c>
      <c r="UQX87" s="206" t="s">
        <v>1594</v>
      </c>
      <c r="UQY87" s="206" t="s">
        <v>1595</v>
      </c>
      <c r="UQZ87" s="206" t="s">
        <v>8</v>
      </c>
      <c r="URA87" s="206" t="s">
        <v>1036</v>
      </c>
      <c r="URB87" s="206" t="s">
        <v>1594</v>
      </c>
      <c r="URC87" s="206" t="s">
        <v>1595</v>
      </c>
      <c r="URD87" s="206" t="s">
        <v>8</v>
      </c>
      <c r="URE87" s="206" t="s">
        <v>1036</v>
      </c>
      <c r="URF87" s="206" t="s">
        <v>1594</v>
      </c>
      <c r="URG87" s="206" t="s">
        <v>1595</v>
      </c>
      <c r="URH87" s="206" t="s">
        <v>8</v>
      </c>
      <c r="URI87" s="206" t="s">
        <v>1036</v>
      </c>
      <c r="URJ87" s="206" t="s">
        <v>1594</v>
      </c>
      <c r="URK87" s="206" t="s">
        <v>1595</v>
      </c>
      <c r="URL87" s="206" t="s">
        <v>8</v>
      </c>
      <c r="URM87" s="206" t="s">
        <v>1036</v>
      </c>
      <c r="URN87" s="206" t="s">
        <v>1594</v>
      </c>
      <c r="URO87" s="206" t="s">
        <v>1595</v>
      </c>
      <c r="URP87" s="206" t="s">
        <v>8</v>
      </c>
      <c r="URQ87" s="206" t="s">
        <v>1036</v>
      </c>
      <c r="URR87" s="206" t="s">
        <v>1594</v>
      </c>
      <c r="URS87" s="206" t="s">
        <v>1595</v>
      </c>
      <c r="URT87" s="206" t="s">
        <v>8</v>
      </c>
      <c r="URU87" s="206" t="s">
        <v>1036</v>
      </c>
      <c r="URV87" s="206" t="s">
        <v>1594</v>
      </c>
      <c r="URW87" s="206" t="s">
        <v>1595</v>
      </c>
      <c r="URX87" s="206" t="s">
        <v>8</v>
      </c>
      <c r="URY87" s="206" t="s">
        <v>1036</v>
      </c>
      <c r="URZ87" s="206" t="s">
        <v>1594</v>
      </c>
      <c r="USA87" s="206" t="s">
        <v>1595</v>
      </c>
      <c r="USB87" s="206" t="s">
        <v>8</v>
      </c>
      <c r="USC87" s="206" t="s">
        <v>1036</v>
      </c>
      <c r="USD87" s="206" t="s">
        <v>1594</v>
      </c>
      <c r="USE87" s="206" t="s">
        <v>1595</v>
      </c>
      <c r="USF87" s="206" t="s">
        <v>8</v>
      </c>
      <c r="USG87" s="206" t="s">
        <v>1036</v>
      </c>
      <c r="USH87" s="206" t="s">
        <v>1594</v>
      </c>
      <c r="USI87" s="206" t="s">
        <v>1595</v>
      </c>
      <c r="USJ87" s="206" t="s">
        <v>8</v>
      </c>
      <c r="USK87" s="206" t="s">
        <v>1036</v>
      </c>
      <c r="USL87" s="206" t="s">
        <v>1594</v>
      </c>
      <c r="USM87" s="206" t="s">
        <v>1595</v>
      </c>
      <c r="USN87" s="206" t="s">
        <v>8</v>
      </c>
      <c r="USO87" s="206" t="s">
        <v>1036</v>
      </c>
      <c r="USP87" s="206" t="s">
        <v>1594</v>
      </c>
      <c r="USQ87" s="206" t="s">
        <v>1595</v>
      </c>
      <c r="USR87" s="206" t="s">
        <v>8</v>
      </c>
      <c r="USS87" s="206" t="s">
        <v>1036</v>
      </c>
      <c r="UST87" s="206" t="s">
        <v>1594</v>
      </c>
      <c r="USU87" s="206" t="s">
        <v>1595</v>
      </c>
      <c r="USV87" s="206" t="s">
        <v>8</v>
      </c>
      <c r="USW87" s="206" t="s">
        <v>1036</v>
      </c>
      <c r="USX87" s="206" t="s">
        <v>1594</v>
      </c>
      <c r="USY87" s="206" t="s">
        <v>1595</v>
      </c>
      <c r="USZ87" s="206" t="s">
        <v>8</v>
      </c>
      <c r="UTA87" s="206" t="s">
        <v>1036</v>
      </c>
      <c r="UTB87" s="206" t="s">
        <v>1594</v>
      </c>
      <c r="UTC87" s="206" t="s">
        <v>1595</v>
      </c>
      <c r="UTD87" s="206" t="s">
        <v>8</v>
      </c>
      <c r="UTE87" s="206" t="s">
        <v>1036</v>
      </c>
      <c r="UTF87" s="206" t="s">
        <v>1594</v>
      </c>
      <c r="UTG87" s="206" t="s">
        <v>1595</v>
      </c>
      <c r="UTH87" s="206" t="s">
        <v>8</v>
      </c>
      <c r="UTI87" s="206" t="s">
        <v>1036</v>
      </c>
      <c r="UTJ87" s="206" t="s">
        <v>1594</v>
      </c>
      <c r="UTK87" s="206" t="s">
        <v>1595</v>
      </c>
      <c r="UTL87" s="206" t="s">
        <v>8</v>
      </c>
      <c r="UTM87" s="206" t="s">
        <v>1036</v>
      </c>
      <c r="UTN87" s="206" t="s">
        <v>1594</v>
      </c>
      <c r="UTO87" s="206" t="s">
        <v>1595</v>
      </c>
      <c r="UTP87" s="206" t="s">
        <v>8</v>
      </c>
      <c r="UTQ87" s="206" t="s">
        <v>1036</v>
      </c>
      <c r="UTR87" s="206" t="s">
        <v>1594</v>
      </c>
      <c r="UTS87" s="206" t="s">
        <v>1595</v>
      </c>
      <c r="UTT87" s="206" t="s">
        <v>8</v>
      </c>
      <c r="UTU87" s="206" t="s">
        <v>1036</v>
      </c>
      <c r="UTV87" s="206" t="s">
        <v>1594</v>
      </c>
      <c r="UTW87" s="206" t="s">
        <v>1595</v>
      </c>
      <c r="UTX87" s="206" t="s">
        <v>8</v>
      </c>
      <c r="UTY87" s="206" t="s">
        <v>1036</v>
      </c>
      <c r="UTZ87" s="206" t="s">
        <v>1594</v>
      </c>
      <c r="UUA87" s="206" t="s">
        <v>1595</v>
      </c>
      <c r="UUB87" s="206" t="s">
        <v>8</v>
      </c>
      <c r="UUC87" s="206" t="s">
        <v>1036</v>
      </c>
      <c r="UUD87" s="206" t="s">
        <v>1594</v>
      </c>
      <c r="UUE87" s="206" t="s">
        <v>1595</v>
      </c>
      <c r="UUF87" s="206" t="s">
        <v>8</v>
      </c>
      <c r="UUG87" s="206" t="s">
        <v>1036</v>
      </c>
      <c r="UUH87" s="206" t="s">
        <v>1594</v>
      </c>
      <c r="UUI87" s="206" t="s">
        <v>1595</v>
      </c>
      <c r="UUJ87" s="206" t="s">
        <v>8</v>
      </c>
      <c r="UUK87" s="206" t="s">
        <v>1036</v>
      </c>
      <c r="UUL87" s="206" t="s">
        <v>1594</v>
      </c>
      <c r="UUM87" s="206" t="s">
        <v>1595</v>
      </c>
      <c r="UUN87" s="206" t="s">
        <v>8</v>
      </c>
      <c r="UUO87" s="206" t="s">
        <v>1036</v>
      </c>
      <c r="UUP87" s="206" t="s">
        <v>1594</v>
      </c>
      <c r="UUQ87" s="206" t="s">
        <v>1595</v>
      </c>
      <c r="UUR87" s="206" t="s">
        <v>8</v>
      </c>
      <c r="UUS87" s="206" t="s">
        <v>1036</v>
      </c>
      <c r="UUT87" s="206" t="s">
        <v>1594</v>
      </c>
      <c r="UUU87" s="206" t="s">
        <v>1595</v>
      </c>
      <c r="UUV87" s="206" t="s">
        <v>8</v>
      </c>
      <c r="UUW87" s="206" t="s">
        <v>1036</v>
      </c>
      <c r="UUX87" s="206" t="s">
        <v>1594</v>
      </c>
      <c r="UUY87" s="206" t="s">
        <v>1595</v>
      </c>
      <c r="UUZ87" s="206" t="s">
        <v>8</v>
      </c>
      <c r="UVA87" s="206" t="s">
        <v>1036</v>
      </c>
      <c r="UVB87" s="206" t="s">
        <v>1594</v>
      </c>
      <c r="UVC87" s="206" t="s">
        <v>1595</v>
      </c>
      <c r="UVD87" s="206" t="s">
        <v>8</v>
      </c>
      <c r="UVE87" s="206" t="s">
        <v>1036</v>
      </c>
      <c r="UVF87" s="206" t="s">
        <v>1594</v>
      </c>
      <c r="UVG87" s="206" t="s">
        <v>1595</v>
      </c>
      <c r="UVH87" s="206" t="s">
        <v>8</v>
      </c>
      <c r="UVI87" s="206" t="s">
        <v>1036</v>
      </c>
      <c r="UVJ87" s="206" t="s">
        <v>1594</v>
      </c>
      <c r="UVK87" s="206" t="s">
        <v>1595</v>
      </c>
      <c r="UVL87" s="206" t="s">
        <v>8</v>
      </c>
      <c r="UVM87" s="206" t="s">
        <v>1036</v>
      </c>
      <c r="UVN87" s="206" t="s">
        <v>1594</v>
      </c>
      <c r="UVO87" s="206" t="s">
        <v>1595</v>
      </c>
      <c r="UVP87" s="206" t="s">
        <v>8</v>
      </c>
      <c r="UVQ87" s="206" t="s">
        <v>1036</v>
      </c>
      <c r="UVR87" s="206" t="s">
        <v>1594</v>
      </c>
      <c r="UVS87" s="206" t="s">
        <v>1595</v>
      </c>
      <c r="UVT87" s="206" t="s">
        <v>8</v>
      </c>
      <c r="UVU87" s="206" t="s">
        <v>1036</v>
      </c>
      <c r="UVV87" s="206" t="s">
        <v>1594</v>
      </c>
      <c r="UVW87" s="206" t="s">
        <v>1595</v>
      </c>
      <c r="UVX87" s="206" t="s">
        <v>8</v>
      </c>
      <c r="UVY87" s="206" t="s">
        <v>1036</v>
      </c>
      <c r="UVZ87" s="206" t="s">
        <v>1594</v>
      </c>
      <c r="UWA87" s="206" t="s">
        <v>1595</v>
      </c>
      <c r="UWB87" s="206" t="s">
        <v>8</v>
      </c>
      <c r="UWC87" s="206" t="s">
        <v>1036</v>
      </c>
      <c r="UWD87" s="206" t="s">
        <v>1594</v>
      </c>
      <c r="UWE87" s="206" t="s">
        <v>1595</v>
      </c>
      <c r="UWF87" s="206" t="s">
        <v>8</v>
      </c>
      <c r="UWG87" s="206" t="s">
        <v>1036</v>
      </c>
      <c r="UWH87" s="206" t="s">
        <v>1594</v>
      </c>
      <c r="UWI87" s="206" t="s">
        <v>1595</v>
      </c>
      <c r="UWJ87" s="206" t="s">
        <v>8</v>
      </c>
      <c r="UWK87" s="206" t="s">
        <v>1036</v>
      </c>
      <c r="UWL87" s="206" t="s">
        <v>1594</v>
      </c>
      <c r="UWM87" s="206" t="s">
        <v>1595</v>
      </c>
      <c r="UWN87" s="206" t="s">
        <v>8</v>
      </c>
      <c r="UWO87" s="206" t="s">
        <v>1036</v>
      </c>
      <c r="UWP87" s="206" t="s">
        <v>1594</v>
      </c>
      <c r="UWQ87" s="206" t="s">
        <v>1595</v>
      </c>
      <c r="UWR87" s="206" t="s">
        <v>8</v>
      </c>
      <c r="UWS87" s="206" t="s">
        <v>1036</v>
      </c>
      <c r="UWT87" s="206" t="s">
        <v>1594</v>
      </c>
      <c r="UWU87" s="206" t="s">
        <v>1595</v>
      </c>
      <c r="UWV87" s="206" t="s">
        <v>8</v>
      </c>
      <c r="UWW87" s="206" t="s">
        <v>1036</v>
      </c>
      <c r="UWX87" s="206" t="s">
        <v>1594</v>
      </c>
      <c r="UWY87" s="206" t="s">
        <v>1595</v>
      </c>
      <c r="UWZ87" s="206" t="s">
        <v>8</v>
      </c>
      <c r="UXA87" s="206" t="s">
        <v>1036</v>
      </c>
      <c r="UXB87" s="206" t="s">
        <v>1594</v>
      </c>
      <c r="UXC87" s="206" t="s">
        <v>1595</v>
      </c>
      <c r="UXD87" s="206" t="s">
        <v>8</v>
      </c>
      <c r="UXE87" s="206" t="s">
        <v>1036</v>
      </c>
      <c r="UXF87" s="206" t="s">
        <v>1594</v>
      </c>
      <c r="UXG87" s="206" t="s">
        <v>1595</v>
      </c>
      <c r="UXH87" s="206" t="s">
        <v>8</v>
      </c>
      <c r="UXI87" s="206" t="s">
        <v>1036</v>
      </c>
      <c r="UXJ87" s="206" t="s">
        <v>1594</v>
      </c>
      <c r="UXK87" s="206" t="s">
        <v>1595</v>
      </c>
      <c r="UXL87" s="206" t="s">
        <v>8</v>
      </c>
      <c r="UXM87" s="206" t="s">
        <v>1036</v>
      </c>
      <c r="UXN87" s="206" t="s">
        <v>1594</v>
      </c>
      <c r="UXO87" s="206" t="s">
        <v>1595</v>
      </c>
      <c r="UXP87" s="206" t="s">
        <v>8</v>
      </c>
      <c r="UXQ87" s="206" t="s">
        <v>1036</v>
      </c>
      <c r="UXR87" s="206" t="s">
        <v>1594</v>
      </c>
      <c r="UXS87" s="206" t="s">
        <v>1595</v>
      </c>
      <c r="UXT87" s="206" t="s">
        <v>8</v>
      </c>
      <c r="UXU87" s="206" t="s">
        <v>1036</v>
      </c>
      <c r="UXV87" s="206" t="s">
        <v>1594</v>
      </c>
      <c r="UXW87" s="206" t="s">
        <v>1595</v>
      </c>
      <c r="UXX87" s="206" t="s">
        <v>8</v>
      </c>
      <c r="UXY87" s="206" t="s">
        <v>1036</v>
      </c>
      <c r="UXZ87" s="206" t="s">
        <v>1594</v>
      </c>
      <c r="UYA87" s="206" t="s">
        <v>1595</v>
      </c>
      <c r="UYB87" s="206" t="s">
        <v>8</v>
      </c>
      <c r="UYC87" s="206" t="s">
        <v>1036</v>
      </c>
      <c r="UYD87" s="206" t="s">
        <v>1594</v>
      </c>
      <c r="UYE87" s="206" t="s">
        <v>1595</v>
      </c>
      <c r="UYF87" s="206" t="s">
        <v>8</v>
      </c>
      <c r="UYG87" s="206" t="s">
        <v>1036</v>
      </c>
      <c r="UYH87" s="206" t="s">
        <v>1594</v>
      </c>
      <c r="UYI87" s="206" t="s">
        <v>1595</v>
      </c>
      <c r="UYJ87" s="206" t="s">
        <v>8</v>
      </c>
      <c r="UYK87" s="206" t="s">
        <v>1036</v>
      </c>
      <c r="UYL87" s="206" t="s">
        <v>1594</v>
      </c>
      <c r="UYM87" s="206" t="s">
        <v>1595</v>
      </c>
      <c r="UYN87" s="206" t="s">
        <v>8</v>
      </c>
      <c r="UYO87" s="206" t="s">
        <v>1036</v>
      </c>
      <c r="UYP87" s="206" t="s">
        <v>1594</v>
      </c>
      <c r="UYQ87" s="206" t="s">
        <v>1595</v>
      </c>
      <c r="UYR87" s="206" t="s">
        <v>8</v>
      </c>
      <c r="UYS87" s="206" t="s">
        <v>1036</v>
      </c>
      <c r="UYT87" s="206" t="s">
        <v>1594</v>
      </c>
      <c r="UYU87" s="206" t="s">
        <v>1595</v>
      </c>
      <c r="UYV87" s="206" t="s">
        <v>8</v>
      </c>
      <c r="UYW87" s="206" t="s">
        <v>1036</v>
      </c>
      <c r="UYX87" s="206" t="s">
        <v>1594</v>
      </c>
      <c r="UYY87" s="206" t="s">
        <v>1595</v>
      </c>
      <c r="UYZ87" s="206" t="s">
        <v>8</v>
      </c>
      <c r="UZA87" s="206" t="s">
        <v>1036</v>
      </c>
      <c r="UZB87" s="206" t="s">
        <v>1594</v>
      </c>
      <c r="UZC87" s="206" t="s">
        <v>1595</v>
      </c>
      <c r="UZD87" s="206" t="s">
        <v>8</v>
      </c>
      <c r="UZE87" s="206" t="s">
        <v>1036</v>
      </c>
      <c r="UZF87" s="206" t="s">
        <v>1594</v>
      </c>
      <c r="UZG87" s="206" t="s">
        <v>1595</v>
      </c>
      <c r="UZH87" s="206" t="s">
        <v>8</v>
      </c>
      <c r="UZI87" s="206" t="s">
        <v>1036</v>
      </c>
      <c r="UZJ87" s="206" t="s">
        <v>1594</v>
      </c>
      <c r="UZK87" s="206" t="s">
        <v>1595</v>
      </c>
      <c r="UZL87" s="206" t="s">
        <v>8</v>
      </c>
      <c r="UZM87" s="206" t="s">
        <v>1036</v>
      </c>
      <c r="UZN87" s="206" t="s">
        <v>1594</v>
      </c>
      <c r="UZO87" s="206" t="s">
        <v>1595</v>
      </c>
      <c r="UZP87" s="206" t="s">
        <v>8</v>
      </c>
      <c r="UZQ87" s="206" t="s">
        <v>1036</v>
      </c>
      <c r="UZR87" s="206" t="s">
        <v>1594</v>
      </c>
      <c r="UZS87" s="206" t="s">
        <v>1595</v>
      </c>
      <c r="UZT87" s="206" t="s">
        <v>8</v>
      </c>
      <c r="UZU87" s="206" t="s">
        <v>1036</v>
      </c>
      <c r="UZV87" s="206" t="s">
        <v>1594</v>
      </c>
      <c r="UZW87" s="206" t="s">
        <v>1595</v>
      </c>
      <c r="UZX87" s="206" t="s">
        <v>8</v>
      </c>
      <c r="UZY87" s="206" t="s">
        <v>1036</v>
      </c>
      <c r="UZZ87" s="206" t="s">
        <v>1594</v>
      </c>
      <c r="VAA87" s="206" t="s">
        <v>1595</v>
      </c>
      <c r="VAB87" s="206" t="s">
        <v>8</v>
      </c>
      <c r="VAC87" s="206" t="s">
        <v>1036</v>
      </c>
      <c r="VAD87" s="206" t="s">
        <v>1594</v>
      </c>
      <c r="VAE87" s="206" t="s">
        <v>1595</v>
      </c>
      <c r="VAF87" s="206" t="s">
        <v>8</v>
      </c>
      <c r="VAG87" s="206" t="s">
        <v>1036</v>
      </c>
      <c r="VAH87" s="206" t="s">
        <v>1594</v>
      </c>
      <c r="VAI87" s="206" t="s">
        <v>1595</v>
      </c>
      <c r="VAJ87" s="206" t="s">
        <v>8</v>
      </c>
      <c r="VAK87" s="206" t="s">
        <v>1036</v>
      </c>
      <c r="VAL87" s="206" t="s">
        <v>1594</v>
      </c>
      <c r="VAM87" s="206" t="s">
        <v>1595</v>
      </c>
      <c r="VAN87" s="206" t="s">
        <v>8</v>
      </c>
      <c r="VAO87" s="206" t="s">
        <v>1036</v>
      </c>
      <c r="VAP87" s="206" t="s">
        <v>1594</v>
      </c>
      <c r="VAQ87" s="206" t="s">
        <v>1595</v>
      </c>
      <c r="VAR87" s="206" t="s">
        <v>8</v>
      </c>
      <c r="VAS87" s="206" t="s">
        <v>1036</v>
      </c>
      <c r="VAT87" s="206" t="s">
        <v>1594</v>
      </c>
      <c r="VAU87" s="206" t="s">
        <v>1595</v>
      </c>
      <c r="VAV87" s="206" t="s">
        <v>8</v>
      </c>
      <c r="VAW87" s="206" t="s">
        <v>1036</v>
      </c>
      <c r="VAX87" s="206" t="s">
        <v>1594</v>
      </c>
      <c r="VAY87" s="206" t="s">
        <v>1595</v>
      </c>
      <c r="VAZ87" s="206" t="s">
        <v>8</v>
      </c>
      <c r="VBA87" s="206" t="s">
        <v>1036</v>
      </c>
      <c r="VBB87" s="206" t="s">
        <v>1594</v>
      </c>
      <c r="VBC87" s="206" t="s">
        <v>1595</v>
      </c>
      <c r="VBD87" s="206" t="s">
        <v>8</v>
      </c>
      <c r="VBE87" s="206" t="s">
        <v>1036</v>
      </c>
      <c r="VBF87" s="206" t="s">
        <v>1594</v>
      </c>
      <c r="VBG87" s="206" t="s">
        <v>1595</v>
      </c>
      <c r="VBH87" s="206" t="s">
        <v>8</v>
      </c>
      <c r="VBI87" s="206" t="s">
        <v>1036</v>
      </c>
      <c r="VBJ87" s="206" t="s">
        <v>1594</v>
      </c>
      <c r="VBK87" s="206" t="s">
        <v>1595</v>
      </c>
      <c r="VBL87" s="206" t="s">
        <v>8</v>
      </c>
      <c r="VBM87" s="206" t="s">
        <v>1036</v>
      </c>
      <c r="VBN87" s="206" t="s">
        <v>1594</v>
      </c>
      <c r="VBO87" s="206" t="s">
        <v>1595</v>
      </c>
      <c r="VBP87" s="206" t="s">
        <v>8</v>
      </c>
      <c r="VBQ87" s="206" t="s">
        <v>1036</v>
      </c>
      <c r="VBR87" s="206" t="s">
        <v>1594</v>
      </c>
      <c r="VBS87" s="206" t="s">
        <v>1595</v>
      </c>
      <c r="VBT87" s="206" t="s">
        <v>8</v>
      </c>
      <c r="VBU87" s="206" t="s">
        <v>1036</v>
      </c>
      <c r="VBV87" s="206" t="s">
        <v>1594</v>
      </c>
      <c r="VBW87" s="206" t="s">
        <v>1595</v>
      </c>
      <c r="VBX87" s="206" t="s">
        <v>8</v>
      </c>
      <c r="VBY87" s="206" t="s">
        <v>1036</v>
      </c>
      <c r="VBZ87" s="206" t="s">
        <v>1594</v>
      </c>
      <c r="VCA87" s="206" t="s">
        <v>1595</v>
      </c>
      <c r="VCB87" s="206" t="s">
        <v>8</v>
      </c>
      <c r="VCC87" s="206" t="s">
        <v>1036</v>
      </c>
      <c r="VCD87" s="206" t="s">
        <v>1594</v>
      </c>
      <c r="VCE87" s="206" t="s">
        <v>1595</v>
      </c>
      <c r="VCF87" s="206" t="s">
        <v>8</v>
      </c>
      <c r="VCG87" s="206" t="s">
        <v>1036</v>
      </c>
      <c r="VCH87" s="206" t="s">
        <v>1594</v>
      </c>
      <c r="VCI87" s="206" t="s">
        <v>1595</v>
      </c>
      <c r="VCJ87" s="206" t="s">
        <v>8</v>
      </c>
      <c r="VCK87" s="206" t="s">
        <v>1036</v>
      </c>
      <c r="VCL87" s="206" t="s">
        <v>1594</v>
      </c>
      <c r="VCM87" s="206" t="s">
        <v>1595</v>
      </c>
      <c r="VCN87" s="206" t="s">
        <v>8</v>
      </c>
      <c r="VCO87" s="206" t="s">
        <v>1036</v>
      </c>
      <c r="VCP87" s="206" t="s">
        <v>1594</v>
      </c>
      <c r="VCQ87" s="206" t="s">
        <v>1595</v>
      </c>
      <c r="VCR87" s="206" t="s">
        <v>8</v>
      </c>
      <c r="VCS87" s="206" t="s">
        <v>1036</v>
      </c>
      <c r="VCT87" s="206" t="s">
        <v>1594</v>
      </c>
      <c r="VCU87" s="206" t="s">
        <v>1595</v>
      </c>
      <c r="VCV87" s="206" t="s">
        <v>8</v>
      </c>
      <c r="VCW87" s="206" t="s">
        <v>1036</v>
      </c>
      <c r="VCX87" s="206" t="s">
        <v>1594</v>
      </c>
      <c r="VCY87" s="206" t="s">
        <v>1595</v>
      </c>
      <c r="VCZ87" s="206" t="s">
        <v>8</v>
      </c>
      <c r="VDA87" s="206" t="s">
        <v>1036</v>
      </c>
      <c r="VDB87" s="206" t="s">
        <v>1594</v>
      </c>
      <c r="VDC87" s="206" t="s">
        <v>1595</v>
      </c>
      <c r="VDD87" s="206" t="s">
        <v>8</v>
      </c>
      <c r="VDE87" s="206" t="s">
        <v>1036</v>
      </c>
      <c r="VDF87" s="206" t="s">
        <v>1594</v>
      </c>
      <c r="VDG87" s="206" t="s">
        <v>1595</v>
      </c>
      <c r="VDH87" s="206" t="s">
        <v>8</v>
      </c>
      <c r="VDI87" s="206" t="s">
        <v>1036</v>
      </c>
      <c r="VDJ87" s="206" t="s">
        <v>1594</v>
      </c>
      <c r="VDK87" s="206" t="s">
        <v>1595</v>
      </c>
      <c r="VDL87" s="206" t="s">
        <v>8</v>
      </c>
      <c r="VDM87" s="206" t="s">
        <v>1036</v>
      </c>
      <c r="VDN87" s="206" t="s">
        <v>1594</v>
      </c>
      <c r="VDO87" s="206" t="s">
        <v>1595</v>
      </c>
      <c r="VDP87" s="206" t="s">
        <v>8</v>
      </c>
      <c r="VDQ87" s="206" t="s">
        <v>1036</v>
      </c>
      <c r="VDR87" s="206" t="s">
        <v>1594</v>
      </c>
      <c r="VDS87" s="206" t="s">
        <v>1595</v>
      </c>
      <c r="VDT87" s="206" t="s">
        <v>8</v>
      </c>
      <c r="VDU87" s="206" t="s">
        <v>1036</v>
      </c>
      <c r="VDV87" s="206" t="s">
        <v>1594</v>
      </c>
      <c r="VDW87" s="206" t="s">
        <v>1595</v>
      </c>
      <c r="VDX87" s="206" t="s">
        <v>8</v>
      </c>
      <c r="VDY87" s="206" t="s">
        <v>1036</v>
      </c>
      <c r="VDZ87" s="206" t="s">
        <v>1594</v>
      </c>
      <c r="VEA87" s="206" t="s">
        <v>1595</v>
      </c>
      <c r="VEB87" s="206" t="s">
        <v>8</v>
      </c>
      <c r="VEC87" s="206" t="s">
        <v>1036</v>
      </c>
      <c r="VED87" s="206" t="s">
        <v>1594</v>
      </c>
      <c r="VEE87" s="206" t="s">
        <v>1595</v>
      </c>
      <c r="VEF87" s="206" t="s">
        <v>8</v>
      </c>
      <c r="VEG87" s="206" t="s">
        <v>1036</v>
      </c>
      <c r="VEH87" s="206" t="s">
        <v>1594</v>
      </c>
      <c r="VEI87" s="206" t="s">
        <v>1595</v>
      </c>
      <c r="VEJ87" s="206" t="s">
        <v>8</v>
      </c>
      <c r="VEK87" s="206" t="s">
        <v>1036</v>
      </c>
      <c r="VEL87" s="206" t="s">
        <v>1594</v>
      </c>
      <c r="VEM87" s="206" t="s">
        <v>1595</v>
      </c>
      <c r="VEN87" s="206" t="s">
        <v>8</v>
      </c>
      <c r="VEO87" s="206" t="s">
        <v>1036</v>
      </c>
      <c r="VEP87" s="206" t="s">
        <v>1594</v>
      </c>
      <c r="VEQ87" s="206" t="s">
        <v>1595</v>
      </c>
      <c r="VER87" s="206" t="s">
        <v>8</v>
      </c>
      <c r="VES87" s="206" t="s">
        <v>1036</v>
      </c>
      <c r="VET87" s="206" t="s">
        <v>1594</v>
      </c>
      <c r="VEU87" s="206" t="s">
        <v>1595</v>
      </c>
      <c r="VEV87" s="206" t="s">
        <v>8</v>
      </c>
      <c r="VEW87" s="206" t="s">
        <v>1036</v>
      </c>
      <c r="VEX87" s="206" t="s">
        <v>1594</v>
      </c>
      <c r="VEY87" s="206" t="s">
        <v>1595</v>
      </c>
      <c r="VEZ87" s="206" t="s">
        <v>8</v>
      </c>
      <c r="VFA87" s="206" t="s">
        <v>1036</v>
      </c>
      <c r="VFB87" s="206" t="s">
        <v>1594</v>
      </c>
      <c r="VFC87" s="206" t="s">
        <v>1595</v>
      </c>
      <c r="VFD87" s="206" t="s">
        <v>8</v>
      </c>
      <c r="VFE87" s="206" t="s">
        <v>1036</v>
      </c>
      <c r="VFF87" s="206" t="s">
        <v>1594</v>
      </c>
      <c r="VFG87" s="206" t="s">
        <v>1595</v>
      </c>
      <c r="VFH87" s="206" t="s">
        <v>8</v>
      </c>
      <c r="VFI87" s="206" t="s">
        <v>1036</v>
      </c>
      <c r="VFJ87" s="206" t="s">
        <v>1594</v>
      </c>
      <c r="VFK87" s="206" t="s">
        <v>1595</v>
      </c>
      <c r="VFL87" s="206" t="s">
        <v>8</v>
      </c>
      <c r="VFM87" s="206" t="s">
        <v>1036</v>
      </c>
      <c r="VFN87" s="206" t="s">
        <v>1594</v>
      </c>
      <c r="VFO87" s="206" t="s">
        <v>1595</v>
      </c>
      <c r="VFP87" s="206" t="s">
        <v>8</v>
      </c>
      <c r="VFQ87" s="206" t="s">
        <v>1036</v>
      </c>
      <c r="VFR87" s="206" t="s">
        <v>1594</v>
      </c>
      <c r="VFS87" s="206" t="s">
        <v>1595</v>
      </c>
      <c r="VFT87" s="206" t="s">
        <v>8</v>
      </c>
      <c r="VFU87" s="206" t="s">
        <v>1036</v>
      </c>
      <c r="VFV87" s="206" t="s">
        <v>1594</v>
      </c>
      <c r="VFW87" s="206" t="s">
        <v>1595</v>
      </c>
      <c r="VFX87" s="206" t="s">
        <v>8</v>
      </c>
      <c r="VFY87" s="206" t="s">
        <v>1036</v>
      </c>
      <c r="VFZ87" s="206" t="s">
        <v>1594</v>
      </c>
      <c r="VGA87" s="206" t="s">
        <v>1595</v>
      </c>
      <c r="VGB87" s="206" t="s">
        <v>8</v>
      </c>
      <c r="VGC87" s="206" t="s">
        <v>1036</v>
      </c>
      <c r="VGD87" s="206" t="s">
        <v>1594</v>
      </c>
      <c r="VGE87" s="206" t="s">
        <v>1595</v>
      </c>
      <c r="VGF87" s="206" t="s">
        <v>8</v>
      </c>
      <c r="VGG87" s="206" t="s">
        <v>1036</v>
      </c>
      <c r="VGH87" s="206" t="s">
        <v>1594</v>
      </c>
      <c r="VGI87" s="206" t="s">
        <v>1595</v>
      </c>
      <c r="VGJ87" s="206" t="s">
        <v>8</v>
      </c>
      <c r="VGK87" s="206" t="s">
        <v>1036</v>
      </c>
      <c r="VGL87" s="206" t="s">
        <v>1594</v>
      </c>
      <c r="VGM87" s="206" t="s">
        <v>1595</v>
      </c>
      <c r="VGN87" s="206" t="s">
        <v>8</v>
      </c>
      <c r="VGO87" s="206" t="s">
        <v>1036</v>
      </c>
      <c r="VGP87" s="206" t="s">
        <v>1594</v>
      </c>
      <c r="VGQ87" s="206" t="s">
        <v>1595</v>
      </c>
      <c r="VGR87" s="206" t="s">
        <v>8</v>
      </c>
      <c r="VGS87" s="206" t="s">
        <v>1036</v>
      </c>
      <c r="VGT87" s="206" t="s">
        <v>1594</v>
      </c>
      <c r="VGU87" s="206" t="s">
        <v>1595</v>
      </c>
      <c r="VGV87" s="206" t="s">
        <v>8</v>
      </c>
      <c r="VGW87" s="206" t="s">
        <v>1036</v>
      </c>
      <c r="VGX87" s="206" t="s">
        <v>1594</v>
      </c>
      <c r="VGY87" s="206" t="s">
        <v>1595</v>
      </c>
      <c r="VGZ87" s="206" t="s">
        <v>8</v>
      </c>
      <c r="VHA87" s="206" t="s">
        <v>1036</v>
      </c>
      <c r="VHB87" s="206" t="s">
        <v>1594</v>
      </c>
      <c r="VHC87" s="206" t="s">
        <v>1595</v>
      </c>
      <c r="VHD87" s="206" t="s">
        <v>8</v>
      </c>
      <c r="VHE87" s="206" t="s">
        <v>1036</v>
      </c>
      <c r="VHF87" s="206" t="s">
        <v>1594</v>
      </c>
      <c r="VHG87" s="206" t="s">
        <v>1595</v>
      </c>
      <c r="VHH87" s="206" t="s">
        <v>8</v>
      </c>
      <c r="VHI87" s="206" t="s">
        <v>1036</v>
      </c>
      <c r="VHJ87" s="206" t="s">
        <v>1594</v>
      </c>
      <c r="VHK87" s="206" t="s">
        <v>1595</v>
      </c>
      <c r="VHL87" s="206" t="s">
        <v>8</v>
      </c>
      <c r="VHM87" s="206" t="s">
        <v>1036</v>
      </c>
      <c r="VHN87" s="206" t="s">
        <v>1594</v>
      </c>
      <c r="VHO87" s="206" t="s">
        <v>1595</v>
      </c>
      <c r="VHP87" s="206" t="s">
        <v>8</v>
      </c>
      <c r="VHQ87" s="206" t="s">
        <v>1036</v>
      </c>
      <c r="VHR87" s="206" t="s">
        <v>1594</v>
      </c>
      <c r="VHS87" s="206" t="s">
        <v>1595</v>
      </c>
      <c r="VHT87" s="206" t="s">
        <v>8</v>
      </c>
      <c r="VHU87" s="206" t="s">
        <v>1036</v>
      </c>
      <c r="VHV87" s="206" t="s">
        <v>1594</v>
      </c>
      <c r="VHW87" s="206" t="s">
        <v>1595</v>
      </c>
      <c r="VHX87" s="206" t="s">
        <v>8</v>
      </c>
      <c r="VHY87" s="206" t="s">
        <v>1036</v>
      </c>
      <c r="VHZ87" s="206" t="s">
        <v>1594</v>
      </c>
      <c r="VIA87" s="206" t="s">
        <v>1595</v>
      </c>
      <c r="VIB87" s="206" t="s">
        <v>8</v>
      </c>
      <c r="VIC87" s="206" t="s">
        <v>1036</v>
      </c>
      <c r="VID87" s="206" t="s">
        <v>1594</v>
      </c>
      <c r="VIE87" s="206" t="s">
        <v>1595</v>
      </c>
      <c r="VIF87" s="206" t="s">
        <v>8</v>
      </c>
      <c r="VIG87" s="206" t="s">
        <v>1036</v>
      </c>
      <c r="VIH87" s="206" t="s">
        <v>1594</v>
      </c>
      <c r="VII87" s="206" t="s">
        <v>1595</v>
      </c>
      <c r="VIJ87" s="206" t="s">
        <v>8</v>
      </c>
      <c r="VIK87" s="206" t="s">
        <v>1036</v>
      </c>
      <c r="VIL87" s="206" t="s">
        <v>1594</v>
      </c>
      <c r="VIM87" s="206" t="s">
        <v>1595</v>
      </c>
      <c r="VIN87" s="206" t="s">
        <v>8</v>
      </c>
      <c r="VIO87" s="206" t="s">
        <v>1036</v>
      </c>
      <c r="VIP87" s="206" t="s">
        <v>1594</v>
      </c>
      <c r="VIQ87" s="206" t="s">
        <v>1595</v>
      </c>
      <c r="VIR87" s="206" t="s">
        <v>8</v>
      </c>
      <c r="VIS87" s="206" t="s">
        <v>1036</v>
      </c>
      <c r="VIT87" s="206" t="s">
        <v>1594</v>
      </c>
      <c r="VIU87" s="206" t="s">
        <v>1595</v>
      </c>
      <c r="VIV87" s="206" t="s">
        <v>8</v>
      </c>
      <c r="VIW87" s="206" t="s">
        <v>1036</v>
      </c>
      <c r="VIX87" s="206" t="s">
        <v>1594</v>
      </c>
      <c r="VIY87" s="206" t="s">
        <v>1595</v>
      </c>
      <c r="VIZ87" s="206" t="s">
        <v>8</v>
      </c>
      <c r="VJA87" s="206" t="s">
        <v>1036</v>
      </c>
      <c r="VJB87" s="206" t="s">
        <v>1594</v>
      </c>
      <c r="VJC87" s="206" t="s">
        <v>1595</v>
      </c>
      <c r="VJD87" s="206" t="s">
        <v>8</v>
      </c>
      <c r="VJE87" s="206" t="s">
        <v>1036</v>
      </c>
      <c r="VJF87" s="206" t="s">
        <v>1594</v>
      </c>
      <c r="VJG87" s="206" t="s">
        <v>1595</v>
      </c>
      <c r="VJH87" s="206" t="s">
        <v>8</v>
      </c>
      <c r="VJI87" s="206" t="s">
        <v>1036</v>
      </c>
      <c r="VJJ87" s="206" t="s">
        <v>1594</v>
      </c>
      <c r="VJK87" s="206" t="s">
        <v>1595</v>
      </c>
      <c r="VJL87" s="206" t="s">
        <v>8</v>
      </c>
      <c r="VJM87" s="206" t="s">
        <v>1036</v>
      </c>
      <c r="VJN87" s="206" t="s">
        <v>1594</v>
      </c>
      <c r="VJO87" s="206" t="s">
        <v>1595</v>
      </c>
      <c r="VJP87" s="206" t="s">
        <v>8</v>
      </c>
      <c r="VJQ87" s="206" t="s">
        <v>1036</v>
      </c>
      <c r="VJR87" s="206" t="s">
        <v>1594</v>
      </c>
      <c r="VJS87" s="206" t="s">
        <v>1595</v>
      </c>
      <c r="VJT87" s="206" t="s">
        <v>8</v>
      </c>
      <c r="VJU87" s="206" t="s">
        <v>1036</v>
      </c>
      <c r="VJV87" s="206" t="s">
        <v>1594</v>
      </c>
      <c r="VJW87" s="206" t="s">
        <v>1595</v>
      </c>
      <c r="VJX87" s="206" t="s">
        <v>8</v>
      </c>
      <c r="VJY87" s="206" t="s">
        <v>1036</v>
      </c>
      <c r="VJZ87" s="206" t="s">
        <v>1594</v>
      </c>
      <c r="VKA87" s="206" t="s">
        <v>1595</v>
      </c>
      <c r="VKB87" s="206" t="s">
        <v>8</v>
      </c>
      <c r="VKC87" s="206" t="s">
        <v>1036</v>
      </c>
      <c r="VKD87" s="206" t="s">
        <v>1594</v>
      </c>
      <c r="VKE87" s="206" t="s">
        <v>1595</v>
      </c>
      <c r="VKF87" s="206" t="s">
        <v>8</v>
      </c>
      <c r="VKG87" s="206" t="s">
        <v>1036</v>
      </c>
      <c r="VKH87" s="206" t="s">
        <v>1594</v>
      </c>
      <c r="VKI87" s="206" t="s">
        <v>1595</v>
      </c>
      <c r="VKJ87" s="206" t="s">
        <v>8</v>
      </c>
      <c r="VKK87" s="206" t="s">
        <v>1036</v>
      </c>
      <c r="VKL87" s="206" t="s">
        <v>1594</v>
      </c>
      <c r="VKM87" s="206" t="s">
        <v>1595</v>
      </c>
      <c r="VKN87" s="206" t="s">
        <v>8</v>
      </c>
      <c r="VKO87" s="206" t="s">
        <v>1036</v>
      </c>
      <c r="VKP87" s="206" t="s">
        <v>1594</v>
      </c>
      <c r="VKQ87" s="206" t="s">
        <v>1595</v>
      </c>
      <c r="VKR87" s="206" t="s">
        <v>8</v>
      </c>
      <c r="VKS87" s="206" t="s">
        <v>1036</v>
      </c>
      <c r="VKT87" s="206" t="s">
        <v>1594</v>
      </c>
      <c r="VKU87" s="206" t="s">
        <v>1595</v>
      </c>
      <c r="VKV87" s="206" t="s">
        <v>8</v>
      </c>
      <c r="VKW87" s="206" t="s">
        <v>1036</v>
      </c>
      <c r="VKX87" s="206" t="s">
        <v>1594</v>
      </c>
      <c r="VKY87" s="206" t="s">
        <v>1595</v>
      </c>
      <c r="VKZ87" s="206" t="s">
        <v>8</v>
      </c>
      <c r="VLA87" s="206" t="s">
        <v>1036</v>
      </c>
      <c r="VLB87" s="206" t="s">
        <v>1594</v>
      </c>
      <c r="VLC87" s="206" t="s">
        <v>1595</v>
      </c>
      <c r="VLD87" s="206" t="s">
        <v>8</v>
      </c>
      <c r="VLE87" s="206" t="s">
        <v>1036</v>
      </c>
      <c r="VLF87" s="206" t="s">
        <v>1594</v>
      </c>
      <c r="VLG87" s="206" t="s">
        <v>1595</v>
      </c>
      <c r="VLH87" s="206" t="s">
        <v>8</v>
      </c>
      <c r="VLI87" s="206" t="s">
        <v>1036</v>
      </c>
      <c r="VLJ87" s="206" t="s">
        <v>1594</v>
      </c>
      <c r="VLK87" s="206" t="s">
        <v>1595</v>
      </c>
      <c r="VLL87" s="206" t="s">
        <v>8</v>
      </c>
      <c r="VLM87" s="206" t="s">
        <v>1036</v>
      </c>
      <c r="VLN87" s="206" t="s">
        <v>1594</v>
      </c>
      <c r="VLO87" s="206" t="s">
        <v>1595</v>
      </c>
      <c r="VLP87" s="206" t="s">
        <v>8</v>
      </c>
      <c r="VLQ87" s="206" t="s">
        <v>1036</v>
      </c>
      <c r="VLR87" s="206" t="s">
        <v>1594</v>
      </c>
      <c r="VLS87" s="206" t="s">
        <v>1595</v>
      </c>
      <c r="VLT87" s="206" t="s">
        <v>8</v>
      </c>
      <c r="VLU87" s="206" t="s">
        <v>1036</v>
      </c>
      <c r="VLV87" s="206" t="s">
        <v>1594</v>
      </c>
      <c r="VLW87" s="206" t="s">
        <v>1595</v>
      </c>
      <c r="VLX87" s="206" t="s">
        <v>8</v>
      </c>
      <c r="VLY87" s="206" t="s">
        <v>1036</v>
      </c>
      <c r="VLZ87" s="206" t="s">
        <v>1594</v>
      </c>
      <c r="VMA87" s="206" t="s">
        <v>1595</v>
      </c>
      <c r="VMB87" s="206" t="s">
        <v>8</v>
      </c>
      <c r="VMC87" s="206" t="s">
        <v>1036</v>
      </c>
      <c r="VMD87" s="206" t="s">
        <v>1594</v>
      </c>
      <c r="VME87" s="206" t="s">
        <v>1595</v>
      </c>
      <c r="VMF87" s="206" t="s">
        <v>8</v>
      </c>
      <c r="VMG87" s="206" t="s">
        <v>1036</v>
      </c>
      <c r="VMH87" s="206" t="s">
        <v>1594</v>
      </c>
      <c r="VMI87" s="206" t="s">
        <v>1595</v>
      </c>
      <c r="VMJ87" s="206" t="s">
        <v>8</v>
      </c>
      <c r="VMK87" s="206" t="s">
        <v>1036</v>
      </c>
      <c r="VML87" s="206" t="s">
        <v>1594</v>
      </c>
      <c r="VMM87" s="206" t="s">
        <v>1595</v>
      </c>
      <c r="VMN87" s="206" t="s">
        <v>8</v>
      </c>
      <c r="VMO87" s="206" t="s">
        <v>1036</v>
      </c>
      <c r="VMP87" s="206" t="s">
        <v>1594</v>
      </c>
      <c r="VMQ87" s="206" t="s">
        <v>1595</v>
      </c>
      <c r="VMR87" s="206" t="s">
        <v>8</v>
      </c>
      <c r="VMS87" s="206" t="s">
        <v>1036</v>
      </c>
      <c r="VMT87" s="206" t="s">
        <v>1594</v>
      </c>
      <c r="VMU87" s="206" t="s">
        <v>1595</v>
      </c>
      <c r="VMV87" s="206" t="s">
        <v>8</v>
      </c>
      <c r="VMW87" s="206" t="s">
        <v>1036</v>
      </c>
      <c r="VMX87" s="206" t="s">
        <v>1594</v>
      </c>
      <c r="VMY87" s="206" t="s">
        <v>1595</v>
      </c>
      <c r="VMZ87" s="206" t="s">
        <v>8</v>
      </c>
      <c r="VNA87" s="206" t="s">
        <v>1036</v>
      </c>
      <c r="VNB87" s="206" t="s">
        <v>1594</v>
      </c>
      <c r="VNC87" s="206" t="s">
        <v>1595</v>
      </c>
      <c r="VND87" s="206" t="s">
        <v>8</v>
      </c>
      <c r="VNE87" s="206" t="s">
        <v>1036</v>
      </c>
      <c r="VNF87" s="206" t="s">
        <v>1594</v>
      </c>
      <c r="VNG87" s="206" t="s">
        <v>1595</v>
      </c>
      <c r="VNH87" s="206" t="s">
        <v>8</v>
      </c>
      <c r="VNI87" s="206" t="s">
        <v>1036</v>
      </c>
      <c r="VNJ87" s="206" t="s">
        <v>1594</v>
      </c>
      <c r="VNK87" s="206" t="s">
        <v>1595</v>
      </c>
      <c r="VNL87" s="206" t="s">
        <v>8</v>
      </c>
      <c r="VNM87" s="206" t="s">
        <v>1036</v>
      </c>
      <c r="VNN87" s="206" t="s">
        <v>1594</v>
      </c>
      <c r="VNO87" s="206" t="s">
        <v>1595</v>
      </c>
      <c r="VNP87" s="206" t="s">
        <v>8</v>
      </c>
      <c r="VNQ87" s="206" t="s">
        <v>1036</v>
      </c>
      <c r="VNR87" s="206" t="s">
        <v>1594</v>
      </c>
      <c r="VNS87" s="206" t="s">
        <v>1595</v>
      </c>
      <c r="VNT87" s="206" t="s">
        <v>8</v>
      </c>
      <c r="VNU87" s="206" t="s">
        <v>1036</v>
      </c>
      <c r="VNV87" s="206" t="s">
        <v>1594</v>
      </c>
      <c r="VNW87" s="206" t="s">
        <v>1595</v>
      </c>
      <c r="VNX87" s="206" t="s">
        <v>8</v>
      </c>
      <c r="VNY87" s="206" t="s">
        <v>1036</v>
      </c>
      <c r="VNZ87" s="206" t="s">
        <v>1594</v>
      </c>
      <c r="VOA87" s="206" t="s">
        <v>1595</v>
      </c>
      <c r="VOB87" s="206" t="s">
        <v>8</v>
      </c>
      <c r="VOC87" s="206" t="s">
        <v>1036</v>
      </c>
      <c r="VOD87" s="206" t="s">
        <v>1594</v>
      </c>
      <c r="VOE87" s="206" t="s">
        <v>1595</v>
      </c>
      <c r="VOF87" s="206" t="s">
        <v>8</v>
      </c>
      <c r="VOG87" s="206" t="s">
        <v>1036</v>
      </c>
      <c r="VOH87" s="206" t="s">
        <v>1594</v>
      </c>
      <c r="VOI87" s="206" t="s">
        <v>1595</v>
      </c>
      <c r="VOJ87" s="206" t="s">
        <v>8</v>
      </c>
      <c r="VOK87" s="206" t="s">
        <v>1036</v>
      </c>
      <c r="VOL87" s="206" t="s">
        <v>1594</v>
      </c>
      <c r="VOM87" s="206" t="s">
        <v>1595</v>
      </c>
      <c r="VON87" s="206" t="s">
        <v>8</v>
      </c>
      <c r="VOO87" s="206" t="s">
        <v>1036</v>
      </c>
      <c r="VOP87" s="206" t="s">
        <v>1594</v>
      </c>
      <c r="VOQ87" s="206" t="s">
        <v>1595</v>
      </c>
      <c r="VOR87" s="206" t="s">
        <v>8</v>
      </c>
      <c r="VOS87" s="206" t="s">
        <v>1036</v>
      </c>
      <c r="VOT87" s="206" t="s">
        <v>1594</v>
      </c>
      <c r="VOU87" s="206" t="s">
        <v>1595</v>
      </c>
      <c r="VOV87" s="206" t="s">
        <v>8</v>
      </c>
      <c r="VOW87" s="206" t="s">
        <v>1036</v>
      </c>
      <c r="VOX87" s="206" t="s">
        <v>1594</v>
      </c>
      <c r="VOY87" s="206" t="s">
        <v>1595</v>
      </c>
      <c r="VOZ87" s="206" t="s">
        <v>8</v>
      </c>
      <c r="VPA87" s="206" t="s">
        <v>1036</v>
      </c>
      <c r="VPB87" s="206" t="s">
        <v>1594</v>
      </c>
      <c r="VPC87" s="206" t="s">
        <v>1595</v>
      </c>
      <c r="VPD87" s="206" t="s">
        <v>8</v>
      </c>
      <c r="VPE87" s="206" t="s">
        <v>1036</v>
      </c>
      <c r="VPF87" s="206" t="s">
        <v>1594</v>
      </c>
      <c r="VPG87" s="206" t="s">
        <v>1595</v>
      </c>
      <c r="VPH87" s="206" t="s">
        <v>8</v>
      </c>
      <c r="VPI87" s="206" t="s">
        <v>1036</v>
      </c>
      <c r="VPJ87" s="206" t="s">
        <v>1594</v>
      </c>
      <c r="VPK87" s="206" t="s">
        <v>1595</v>
      </c>
      <c r="VPL87" s="206" t="s">
        <v>8</v>
      </c>
      <c r="VPM87" s="206" t="s">
        <v>1036</v>
      </c>
      <c r="VPN87" s="206" t="s">
        <v>1594</v>
      </c>
      <c r="VPO87" s="206" t="s">
        <v>1595</v>
      </c>
      <c r="VPP87" s="206" t="s">
        <v>8</v>
      </c>
      <c r="VPQ87" s="206" t="s">
        <v>1036</v>
      </c>
      <c r="VPR87" s="206" t="s">
        <v>1594</v>
      </c>
      <c r="VPS87" s="206" t="s">
        <v>1595</v>
      </c>
      <c r="VPT87" s="206" t="s">
        <v>8</v>
      </c>
      <c r="VPU87" s="206" t="s">
        <v>1036</v>
      </c>
      <c r="VPV87" s="206" t="s">
        <v>1594</v>
      </c>
      <c r="VPW87" s="206" t="s">
        <v>1595</v>
      </c>
      <c r="VPX87" s="206" t="s">
        <v>8</v>
      </c>
      <c r="VPY87" s="206" t="s">
        <v>1036</v>
      </c>
      <c r="VPZ87" s="206" t="s">
        <v>1594</v>
      </c>
      <c r="VQA87" s="206" t="s">
        <v>1595</v>
      </c>
      <c r="VQB87" s="206" t="s">
        <v>8</v>
      </c>
      <c r="VQC87" s="206" t="s">
        <v>1036</v>
      </c>
      <c r="VQD87" s="206" t="s">
        <v>1594</v>
      </c>
      <c r="VQE87" s="206" t="s">
        <v>1595</v>
      </c>
      <c r="VQF87" s="206" t="s">
        <v>8</v>
      </c>
      <c r="VQG87" s="206" t="s">
        <v>1036</v>
      </c>
      <c r="VQH87" s="206" t="s">
        <v>1594</v>
      </c>
      <c r="VQI87" s="206" t="s">
        <v>1595</v>
      </c>
      <c r="VQJ87" s="206" t="s">
        <v>8</v>
      </c>
      <c r="VQK87" s="206" t="s">
        <v>1036</v>
      </c>
      <c r="VQL87" s="206" t="s">
        <v>1594</v>
      </c>
      <c r="VQM87" s="206" t="s">
        <v>1595</v>
      </c>
      <c r="VQN87" s="206" t="s">
        <v>8</v>
      </c>
      <c r="VQO87" s="206" t="s">
        <v>1036</v>
      </c>
      <c r="VQP87" s="206" t="s">
        <v>1594</v>
      </c>
      <c r="VQQ87" s="206" t="s">
        <v>1595</v>
      </c>
      <c r="VQR87" s="206" t="s">
        <v>8</v>
      </c>
      <c r="VQS87" s="206" t="s">
        <v>1036</v>
      </c>
      <c r="VQT87" s="206" t="s">
        <v>1594</v>
      </c>
      <c r="VQU87" s="206" t="s">
        <v>1595</v>
      </c>
      <c r="VQV87" s="206" t="s">
        <v>8</v>
      </c>
      <c r="VQW87" s="206" t="s">
        <v>1036</v>
      </c>
      <c r="VQX87" s="206" t="s">
        <v>1594</v>
      </c>
      <c r="VQY87" s="206" t="s">
        <v>1595</v>
      </c>
      <c r="VQZ87" s="206" t="s">
        <v>8</v>
      </c>
      <c r="VRA87" s="206" t="s">
        <v>1036</v>
      </c>
      <c r="VRB87" s="206" t="s">
        <v>1594</v>
      </c>
      <c r="VRC87" s="206" t="s">
        <v>1595</v>
      </c>
      <c r="VRD87" s="206" t="s">
        <v>8</v>
      </c>
      <c r="VRE87" s="206" t="s">
        <v>1036</v>
      </c>
      <c r="VRF87" s="206" t="s">
        <v>1594</v>
      </c>
      <c r="VRG87" s="206" t="s">
        <v>1595</v>
      </c>
      <c r="VRH87" s="206" t="s">
        <v>8</v>
      </c>
      <c r="VRI87" s="206" t="s">
        <v>1036</v>
      </c>
      <c r="VRJ87" s="206" t="s">
        <v>1594</v>
      </c>
      <c r="VRK87" s="206" t="s">
        <v>1595</v>
      </c>
      <c r="VRL87" s="206" t="s">
        <v>8</v>
      </c>
      <c r="VRM87" s="206" t="s">
        <v>1036</v>
      </c>
      <c r="VRN87" s="206" t="s">
        <v>1594</v>
      </c>
      <c r="VRO87" s="206" t="s">
        <v>1595</v>
      </c>
      <c r="VRP87" s="206" t="s">
        <v>8</v>
      </c>
      <c r="VRQ87" s="206" t="s">
        <v>1036</v>
      </c>
      <c r="VRR87" s="206" t="s">
        <v>1594</v>
      </c>
      <c r="VRS87" s="206" t="s">
        <v>1595</v>
      </c>
      <c r="VRT87" s="206" t="s">
        <v>8</v>
      </c>
      <c r="VRU87" s="206" t="s">
        <v>1036</v>
      </c>
      <c r="VRV87" s="206" t="s">
        <v>1594</v>
      </c>
      <c r="VRW87" s="206" t="s">
        <v>1595</v>
      </c>
      <c r="VRX87" s="206" t="s">
        <v>8</v>
      </c>
      <c r="VRY87" s="206" t="s">
        <v>1036</v>
      </c>
      <c r="VRZ87" s="206" t="s">
        <v>1594</v>
      </c>
      <c r="VSA87" s="206" t="s">
        <v>1595</v>
      </c>
      <c r="VSB87" s="206" t="s">
        <v>8</v>
      </c>
      <c r="VSC87" s="206" t="s">
        <v>1036</v>
      </c>
      <c r="VSD87" s="206" t="s">
        <v>1594</v>
      </c>
      <c r="VSE87" s="206" t="s">
        <v>1595</v>
      </c>
      <c r="VSF87" s="206" t="s">
        <v>8</v>
      </c>
      <c r="VSG87" s="206" t="s">
        <v>1036</v>
      </c>
      <c r="VSH87" s="206" t="s">
        <v>1594</v>
      </c>
      <c r="VSI87" s="206" t="s">
        <v>1595</v>
      </c>
      <c r="VSJ87" s="206" t="s">
        <v>8</v>
      </c>
      <c r="VSK87" s="206" t="s">
        <v>1036</v>
      </c>
      <c r="VSL87" s="206" t="s">
        <v>1594</v>
      </c>
      <c r="VSM87" s="206" t="s">
        <v>1595</v>
      </c>
      <c r="VSN87" s="206" t="s">
        <v>8</v>
      </c>
      <c r="VSO87" s="206" t="s">
        <v>1036</v>
      </c>
      <c r="VSP87" s="206" t="s">
        <v>1594</v>
      </c>
      <c r="VSQ87" s="206" t="s">
        <v>1595</v>
      </c>
      <c r="VSR87" s="206" t="s">
        <v>8</v>
      </c>
      <c r="VSS87" s="206" t="s">
        <v>1036</v>
      </c>
      <c r="VST87" s="206" t="s">
        <v>1594</v>
      </c>
      <c r="VSU87" s="206" t="s">
        <v>1595</v>
      </c>
      <c r="VSV87" s="206" t="s">
        <v>8</v>
      </c>
      <c r="VSW87" s="206" t="s">
        <v>1036</v>
      </c>
      <c r="VSX87" s="206" t="s">
        <v>1594</v>
      </c>
      <c r="VSY87" s="206" t="s">
        <v>1595</v>
      </c>
      <c r="VSZ87" s="206" t="s">
        <v>8</v>
      </c>
      <c r="VTA87" s="206" t="s">
        <v>1036</v>
      </c>
      <c r="VTB87" s="206" t="s">
        <v>1594</v>
      </c>
      <c r="VTC87" s="206" t="s">
        <v>1595</v>
      </c>
      <c r="VTD87" s="206" t="s">
        <v>8</v>
      </c>
      <c r="VTE87" s="206" t="s">
        <v>1036</v>
      </c>
      <c r="VTF87" s="206" t="s">
        <v>1594</v>
      </c>
      <c r="VTG87" s="206" t="s">
        <v>1595</v>
      </c>
      <c r="VTH87" s="206" t="s">
        <v>8</v>
      </c>
      <c r="VTI87" s="206" t="s">
        <v>1036</v>
      </c>
      <c r="VTJ87" s="206" t="s">
        <v>1594</v>
      </c>
      <c r="VTK87" s="206" t="s">
        <v>1595</v>
      </c>
      <c r="VTL87" s="206" t="s">
        <v>8</v>
      </c>
      <c r="VTM87" s="206" t="s">
        <v>1036</v>
      </c>
      <c r="VTN87" s="206" t="s">
        <v>1594</v>
      </c>
      <c r="VTO87" s="206" t="s">
        <v>1595</v>
      </c>
      <c r="VTP87" s="206" t="s">
        <v>8</v>
      </c>
      <c r="VTQ87" s="206" t="s">
        <v>1036</v>
      </c>
      <c r="VTR87" s="206" t="s">
        <v>1594</v>
      </c>
      <c r="VTS87" s="206" t="s">
        <v>1595</v>
      </c>
      <c r="VTT87" s="206" t="s">
        <v>8</v>
      </c>
      <c r="VTU87" s="206" t="s">
        <v>1036</v>
      </c>
      <c r="VTV87" s="206" t="s">
        <v>1594</v>
      </c>
      <c r="VTW87" s="206" t="s">
        <v>1595</v>
      </c>
      <c r="VTX87" s="206" t="s">
        <v>8</v>
      </c>
      <c r="VTY87" s="206" t="s">
        <v>1036</v>
      </c>
      <c r="VTZ87" s="206" t="s">
        <v>1594</v>
      </c>
      <c r="VUA87" s="206" t="s">
        <v>1595</v>
      </c>
      <c r="VUB87" s="206" t="s">
        <v>8</v>
      </c>
      <c r="VUC87" s="206" t="s">
        <v>1036</v>
      </c>
      <c r="VUD87" s="206" t="s">
        <v>1594</v>
      </c>
      <c r="VUE87" s="206" t="s">
        <v>1595</v>
      </c>
      <c r="VUF87" s="206" t="s">
        <v>8</v>
      </c>
      <c r="VUG87" s="206" t="s">
        <v>1036</v>
      </c>
      <c r="VUH87" s="206" t="s">
        <v>1594</v>
      </c>
      <c r="VUI87" s="206" t="s">
        <v>1595</v>
      </c>
      <c r="VUJ87" s="206" t="s">
        <v>8</v>
      </c>
      <c r="VUK87" s="206" t="s">
        <v>1036</v>
      </c>
      <c r="VUL87" s="206" t="s">
        <v>1594</v>
      </c>
      <c r="VUM87" s="206" t="s">
        <v>1595</v>
      </c>
      <c r="VUN87" s="206" t="s">
        <v>8</v>
      </c>
      <c r="VUO87" s="206" t="s">
        <v>1036</v>
      </c>
      <c r="VUP87" s="206" t="s">
        <v>1594</v>
      </c>
      <c r="VUQ87" s="206" t="s">
        <v>1595</v>
      </c>
      <c r="VUR87" s="206" t="s">
        <v>8</v>
      </c>
      <c r="VUS87" s="206" t="s">
        <v>1036</v>
      </c>
      <c r="VUT87" s="206" t="s">
        <v>1594</v>
      </c>
      <c r="VUU87" s="206" t="s">
        <v>1595</v>
      </c>
      <c r="VUV87" s="206" t="s">
        <v>8</v>
      </c>
      <c r="VUW87" s="206" t="s">
        <v>1036</v>
      </c>
      <c r="VUX87" s="206" t="s">
        <v>1594</v>
      </c>
      <c r="VUY87" s="206" t="s">
        <v>1595</v>
      </c>
      <c r="VUZ87" s="206" t="s">
        <v>8</v>
      </c>
      <c r="VVA87" s="206" t="s">
        <v>1036</v>
      </c>
      <c r="VVB87" s="206" t="s">
        <v>1594</v>
      </c>
      <c r="VVC87" s="206" t="s">
        <v>1595</v>
      </c>
      <c r="VVD87" s="206" t="s">
        <v>8</v>
      </c>
      <c r="VVE87" s="206" t="s">
        <v>1036</v>
      </c>
      <c r="VVF87" s="206" t="s">
        <v>1594</v>
      </c>
      <c r="VVG87" s="206" t="s">
        <v>1595</v>
      </c>
      <c r="VVH87" s="206" t="s">
        <v>8</v>
      </c>
      <c r="VVI87" s="206" t="s">
        <v>1036</v>
      </c>
      <c r="VVJ87" s="206" t="s">
        <v>1594</v>
      </c>
      <c r="VVK87" s="206" t="s">
        <v>1595</v>
      </c>
      <c r="VVL87" s="206" t="s">
        <v>8</v>
      </c>
      <c r="VVM87" s="206" t="s">
        <v>1036</v>
      </c>
      <c r="VVN87" s="206" t="s">
        <v>1594</v>
      </c>
      <c r="VVO87" s="206" t="s">
        <v>1595</v>
      </c>
      <c r="VVP87" s="206" t="s">
        <v>8</v>
      </c>
      <c r="VVQ87" s="206" t="s">
        <v>1036</v>
      </c>
      <c r="VVR87" s="206" t="s">
        <v>1594</v>
      </c>
      <c r="VVS87" s="206" t="s">
        <v>1595</v>
      </c>
      <c r="VVT87" s="206" t="s">
        <v>8</v>
      </c>
      <c r="VVU87" s="206" t="s">
        <v>1036</v>
      </c>
      <c r="VVV87" s="206" t="s">
        <v>1594</v>
      </c>
      <c r="VVW87" s="206" t="s">
        <v>1595</v>
      </c>
      <c r="VVX87" s="206" t="s">
        <v>8</v>
      </c>
      <c r="VVY87" s="206" t="s">
        <v>1036</v>
      </c>
      <c r="VVZ87" s="206" t="s">
        <v>1594</v>
      </c>
      <c r="VWA87" s="206" t="s">
        <v>1595</v>
      </c>
      <c r="VWB87" s="206" t="s">
        <v>8</v>
      </c>
      <c r="VWC87" s="206" t="s">
        <v>1036</v>
      </c>
      <c r="VWD87" s="206" t="s">
        <v>1594</v>
      </c>
      <c r="VWE87" s="206" t="s">
        <v>1595</v>
      </c>
      <c r="VWF87" s="206" t="s">
        <v>8</v>
      </c>
      <c r="VWG87" s="206" t="s">
        <v>1036</v>
      </c>
      <c r="VWH87" s="206" t="s">
        <v>1594</v>
      </c>
      <c r="VWI87" s="206" t="s">
        <v>1595</v>
      </c>
      <c r="VWJ87" s="206" t="s">
        <v>8</v>
      </c>
      <c r="VWK87" s="206" t="s">
        <v>1036</v>
      </c>
      <c r="VWL87" s="206" t="s">
        <v>1594</v>
      </c>
      <c r="VWM87" s="206" t="s">
        <v>1595</v>
      </c>
      <c r="VWN87" s="206" t="s">
        <v>8</v>
      </c>
      <c r="VWO87" s="206" t="s">
        <v>1036</v>
      </c>
      <c r="VWP87" s="206" t="s">
        <v>1594</v>
      </c>
      <c r="VWQ87" s="206" t="s">
        <v>1595</v>
      </c>
      <c r="VWR87" s="206" t="s">
        <v>8</v>
      </c>
      <c r="VWS87" s="206" t="s">
        <v>1036</v>
      </c>
      <c r="VWT87" s="206" t="s">
        <v>1594</v>
      </c>
      <c r="VWU87" s="206" t="s">
        <v>1595</v>
      </c>
      <c r="VWV87" s="206" t="s">
        <v>8</v>
      </c>
      <c r="VWW87" s="206" t="s">
        <v>1036</v>
      </c>
      <c r="VWX87" s="206" t="s">
        <v>1594</v>
      </c>
      <c r="VWY87" s="206" t="s">
        <v>1595</v>
      </c>
      <c r="VWZ87" s="206" t="s">
        <v>8</v>
      </c>
      <c r="VXA87" s="206" t="s">
        <v>1036</v>
      </c>
      <c r="VXB87" s="206" t="s">
        <v>1594</v>
      </c>
      <c r="VXC87" s="206" t="s">
        <v>1595</v>
      </c>
      <c r="VXD87" s="206" t="s">
        <v>8</v>
      </c>
      <c r="VXE87" s="206" t="s">
        <v>1036</v>
      </c>
      <c r="VXF87" s="206" t="s">
        <v>1594</v>
      </c>
      <c r="VXG87" s="206" t="s">
        <v>1595</v>
      </c>
      <c r="VXH87" s="206" t="s">
        <v>8</v>
      </c>
      <c r="VXI87" s="206" t="s">
        <v>1036</v>
      </c>
      <c r="VXJ87" s="206" t="s">
        <v>1594</v>
      </c>
      <c r="VXK87" s="206" t="s">
        <v>1595</v>
      </c>
      <c r="VXL87" s="206" t="s">
        <v>8</v>
      </c>
      <c r="VXM87" s="206" t="s">
        <v>1036</v>
      </c>
      <c r="VXN87" s="206" t="s">
        <v>1594</v>
      </c>
      <c r="VXO87" s="206" t="s">
        <v>1595</v>
      </c>
      <c r="VXP87" s="206" t="s">
        <v>8</v>
      </c>
      <c r="VXQ87" s="206" t="s">
        <v>1036</v>
      </c>
      <c r="VXR87" s="206" t="s">
        <v>1594</v>
      </c>
      <c r="VXS87" s="206" t="s">
        <v>1595</v>
      </c>
      <c r="VXT87" s="206" t="s">
        <v>8</v>
      </c>
      <c r="VXU87" s="206" t="s">
        <v>1036</v>
      </c>
      <c r="VXV87" s="206" t="s">
        <v>1594</v>
      </c>
      <c r="VXW87" s="206" t="s">
        <v>1595</v>
      </c>
      <c r="VXX87" s="206" t="s">
        <v>8</v>
      </c>
      <c r="VXY87" s="206" t="s">
        <v>1036</v>
      </c>
      <c r="VXZ87" s="206" t="s">
        <v>1594</v>
      </c>
      <c r="VYA87" s="206" t="s">
        <v>1595</v>
      </c>
      <c r="VYB87" s="206" t="s">
        <v>8</v>
      </c>
      <c r="VYC87" s="206" t="s">
        <v>1036</v>
      </c>
      <c r="VYD87" s="206" t="s">
        <v>1594</v>
      </c>
      <c r="VYE87" s="206" t="s">
        <v>1595</v>
      </c>
      <c r="VYF87" s="206" t="s">
        <v>8</v>
      </c>
      <c r="VYG87" s="206" t="s">
        <v>1036</v>
      </c>
      <c r="VYH87" s="206" t="s">
        <v>1594</v>
      </c>
      <c r="VYI87" s="206" t="s">
        <v>1595</v>
      </c>
      <c r="VYJ87" s="206" t="s">
        <v>8</v>
      </c>
      <c r="VYK87" s="206" t="s">
        <v>1036</v>
      </c>
      <c r="VYL87" s="206" t="s">
        <v>1594</v>
      </c>
      <c r="VYM87" s="206" t="s">
        <v>1595</v>
      </c>
      <c r="VYN87" s="206" t="s">
        <v>8</v>
      </c>
      <c r="VYO87" s="206" t="s">
        <v>1036</v>
      </c>
      <c r="VYP87" s="206" t="s">
        <v>1594</v>
      </c>
      <c r="VYQ87" s="206" t="s">
        <v>1595</v>
      </c>
      <c r="VYR87" s="206" t="s">
        <v>8</v>
      </c>
      <c r="VYS87" s="206" t="s">
        <v>1036</v>
      </c>
      <c r="VYT87" s="206" t="s">
        <v>1594</v>
      </c>
      <c r="VYU87" s="206" t="s">
        <v>1595</v>
      </c>
      <c r="VYV87" s="206" t="s">
        <v>8</v>
      </c>
      <c r="VYW87" s="206" t="s">
        <v>1036</v>
      </c>
      <c r="VYX87" s="206" t="s">
        <v>1594</v>
      </c>
      <c r="VYY87" s="206" t="s">
        <v>1595</v>
      </c>
      <c r="VYZ87" s="206" t="s">
        <v>8</v>
      </c>
      <c r="VZA87" s="206" t="s">
        <v>1036</v>
      </c>
      <c r="VZB87" s="206" t="s">
        <v>1594</v>
      </c>
      <c r="VZC87" s="206" t="s">
        <v>1595</v>
      </c>
      <c r="VZD87" s="206" t="s">
        <v>8</v>
      </c>
      <c r="VZE87" s="206" t="s">
        <v>1036</v>
      </c>
      <c r="VZF87" s="206" t="s">
        <v>1594</v>
      </c>
      <c r="VZG87" s="206" t="s">
        <v>1595</v>
      </c>
      <c r="VZH87" s="206" t="s">
        <v>8</v>
      </c>
      <c r="VZI87" s="206" t="s">
        <v>1036</v>
      </c>
      <c r="VZJ87" s="206" t="s">
        <v>1594</v>
      </c>
      <c r="VZK87" s="206" t="s">
        <v>1595</v>
      </c>
      <c r="VZL87" s="206" t="s">
        <v>8</v>
      </c>
      <c r="VZM87" s="206" t="s">
        <v>1036</v>
      </c>
      <c r="VZN87" s="206" t="s">
        <v>1594</v>
      </c>
      <c r="VZO87" s="206" t="s">
        <v>1595</v>
      </c>
      <c r="VZP87" s="206" t="s">
        <v>8</v>
      </c>
      <c r="VZQ87" s="206" t="s">
        <v>1036</v>
      </c>
      <c r="VZR87" s="206" t="s">
        <v>1594</v>
      </c>
      <c r="VZS87" s="206" t="s">
        <v>1595</v>
      </c>
      <c r="VZT87" s="206" t="s">
        <v>8</v>
      </c>
      <c r="VZU87" s="206" t="s">
        <v>1036</v>
      </c>
      <c r="VZV87" s="206" t="s">
        <v>1594</v>
      </c>
      <c r="VZW87" s="206" t="s">
        <v>1595</v>
      </c>
      <c r="VZX87" s="206" t="s">
        <v>8</v>
      </c>
      <c r="VZY87" s="206" t="s">
        <v>1036</v>
      </c>
      <c r="VZZ87" s="206" t="s">
        <v>1594</v>
      </c>
      <c r="WAA87" s="206" t="s">
        <v>1595</v>
      </c>
      <c r="WAB87" s="206" t="s">
        <v>8</v>
      </c>
      <c r="WAC87" s="206" t="s">
        <v>1036</v>
      </c>
      <c r="WAD87" s="206" t="s">
        <v>1594</v>
      </c>
      <c r="WAE87" s="206" t="s">
        <v>1595</v>
      </c>
      <c r="WAF87" s="206" t="s">
        <v>8</v>
      </c>
      <c r="WAG87" s="206" t="s">
        <v>1036</v>
      </c>
      <c r="WAH87" s="206" t="s">
        <v>1594</v>
      </c>
      <c r="WAI87" s="206" t="s">
        <v>1595</v>
      </c>
      <c r="WAJ87" s="206" t="s">
        <v>8</v>
      </c>
      <c r="WAK87" s="206" t="s">
        <v>1036</v>
      </c>
      <c r="WAL87" s="206" t="s">
        <v>1594</v>
      </c>
      <c r="WAM87" s="206" t="s">
        <v>1595</v>
      </c>
      <c r="WAN87" s="206" t="s">
        <v>8</v>
      </c>
      <c r="WAO87" s="206" t="s">
        <v>1036</v>
      </c>
      <c r="WAP87" s="206" t="s">
        <v>1594</v>
      </c>
      <c r="WAQ87" s="206" t="s">
        <v>1595</v>
      </c>
      <c r="WAR87" s="206" t="s">
        <v>8</v>
      </c>
      <c r="WAS87" s="206" t="s">
        <v>1036</v>
      </c>
      <c r="WAT87" s="206" t="s">
        <v>1594</v>
      </c>
      <c r="WAU87" s="206" t="s">
        <v>1595</v>
      </c>
      <c r="WAV87" s="206" t="s">
        <v>8</v>
      </c>
      <c r="WAW87" s="206" t="s">
        <v>1036</v>
      </c>
      <c r="WAX87" s="206" t="s">
        <v>1594</v>
      </c>
      <c r="WAY87" s="206" t="s">
        <v>1595</v>
      </c>
      <c r="WAZ87" s="206" t="s">
        <v>8</v>
      </c>
      <c r="WBA87" s="206" t="s">
        <v>1036</v>
      </c>
      <c r="WBB87" s="206" t="s">
        <v>1594</v>
      </c>
      <c r="WBC87" s="206" t="s">
        <v>1595</v>
      </c>
      <c r="WBD87" s="206" t="s">
        <v>8</v>
      </c>
      <c r="WBE87" s="206" t="s">
        <v>1036</v>
      </c>
      <c r="WBF87" s="206" t="s">
        <v>1594</v>
      </c>
      <c r="WBG87" s="206" t="s">
        <v>1595</v>
      </c>
      <c r="WBH87" s="206" t="s">
        <v>8</v>
      </c>
      <c r="WBI87" s="206" t="s">
        <v>1036</v>
      </c>
      <c r="WBJ87" s="206" t="s">
        <v>1594</v>
      </c>
      <c r="WBK87" s="206" t="s">
        <v>1595</v>
      </c>
      <c r="WBL87" s="206" t="s">
        <v>8</v>
      </c>
      <c r="WBM87" s="206" t="s">
        <v>1036</v>
      </c>
      <c r="WBN87" s="206" t="s">
        <v>1594</v>
      </c>
      <c r="WBO87" s="206" t="s">
        <v>1595</v>
      </c>
      <c r="WBP87" s="206" t="s">
        <v>8</v>
      </c>
      <c r="WBQ87" s="206" t="s">
        <v>1036</v>
      </c>
      <c r="WBR87" s="206" t="s">
        <v>1594</v>
      </c>
      <c r="WBS87" s="206" t="s">
        <v>1595</v>
      </c>
      <c r="WBT87" s="206" t="s">
        <v>8</v>
      </c>
      <c r="WBU87" s="206" t="s">
        <v>1036</v>
      </c>
      <c r="WBV87" s="206" t="s">
        <v>1594</v>
      </c>
      <c r="WBW87" s="206" t="s">
        <v>1595</v>
      </c>
      <c r="WBX87" s="206" t="s">
        <v>8</v>
      </c>
      <c r="WBY87" s="206" t="s">
        <v>1036</v>
      </c>
      <c r="WBZ87" s="206" t="s">
        <v>1594</v>
      </c>
      <c r="WCA87" s="206" t="s">
        <v>1595</v>
      </c>
      <c r="WCB87" s="206" t="s">
        <v>8</v>
      </c>
      <c r="WCC87" s="206" t="s">
        <v>1036</v>
      </c>
      <c r="WCD87" s="206" t="s">
        <v>1594</v>
      </c>
      <c r="WCE87" s="206" t="s">
        <v>1595</v>
      </c>
      <c r="WCF87" s="206" t="s">
        <v>8</v>
      </c>
      <c r="WCG87" s="206" t="s">
        <v>1036</v>
      </c>
      <c r="WCH87" s="206" t="s">
        <v>1594</v>
      </c>
      <c r="WCI87" s="206" t="s">
        <v>1595</v>
      </c>
      <c r="WCJ87" s="206" t="s">
        <v>8</v>
      </c>
      <c r="WCK87" s="206" t="s">
        <v>1036</v>
      </c>
      <c r="WCL87" s="206" t="s">
        <v>1594</v>
      </c>
      <c r="WCM87" s="206" t="s">
        <v>1595</v>
      </c>
      <c r="WCN87" s="206" t="s">
        <v>8</v>
      </c>
      <c r="WCO87" s="206" t="s">
        <v>1036</v>
      </c>
      <c r="WCP87" s="206" t="s">
        <v>1594</v>
      </c>
      <c r="WCQ87" s="206" t="s">
        <v>1595</v>
      </c>
      <c r="WCR87" s="206" t="s">
        <v>8</v>
      </c>
      <c r="WCS87" s="206" t="s">
        <v>1036</v>
      </c>
      <c r="WCT87" s="206" t="s">
        <v>1594</v>
      </c>
      <c r="WCU87" s="206" t="s">
        <v>1595</v>
      </c>
      <c r="WCV87" s="206" t="s">
        <v>8</v>
      </c>
      <c r="WCW87" s="206" t="s">
        <v>1036</v>
      </c>
      <c r="WCX87" s="206" t="s">
        <v>1594</v>
      </c>
      <c r="WCY87" s="206" t="s">
        <v>1595</v>
      </c>
      <c r="WCZ87" s="206" t="s">
        <v>8</v>
      </c>
      <c r="WDA87" s="206" t="s">
        <v>1036</v>
      </c>
      <c r="WDB87" s="206" t="s">
        <v>1594</v>
      </c>
      <c r="WDC87" s="206" t="s">
        <v>1595</v>
      </c>
      <c r="WDD87" s="206" t="s">
        <v>8</v>
      </c>
      <c r="WDE87" s="206" t="s">
        <v>1036</v>
      </c>
      <c r="WDF87" s="206" t="s">
        <v>1594</v>
      </c>
      <c r="WDG87" s="206" t="s">
        <v>1595</v>
      </c>
      <c r="WDH87" s="206" t="s">
        <v>8</v>
      </c>
      <c r="WDI87" s="206" t="s">
        <v>1036</v>
      </c>
      <c r="WDJ87" s="206" t="s">
        <v>1594</v>
      </c>
      <c r="WDK87" s="206" t="s">
        <v>1595</v>
      </c>
      <c r="WDL87" s="206" t="s">
        <v>8</v>
      </c>
      <c r="WDM87" s="206" t="s">
        <v>1036</v>
      </c>
      <c r="WDN87" s="206" t="s">
        <v>1594</v>
      </c>
      <c r="WDO87" s="206" t="s">
        <v>1595</v>
      </c>
      <c r="WDP87" s="206" t="s">
        <v>8</v>
      </c>
      <c r="WDQ87" s="206" t="s">
        <v>1036</v>
      </c>
      <c r="WDR87" s="206" t="s">
        <v>1594</v>
      </c>
      <c r="WDS87" s="206" t="s">
        <v>1595</v>
      </c>
      <c r="WDT87" s="206" t="s">
        <v>8</v>
      </c>
      <c r="WDU87" s="206" t="s">
        <v>1036</v>
      </c>
      <c r="WDV87" s="206" t="s">
        <v>1594</v>
      </c>
      <c r="WDW87" s="206" t="s">
        <v>1595</v>
      </c>
      <c r="WDX87" s="206" t="s">
        <v>8</v>
      </c>
      <c r="WDY87" s="206" t="s">
        <v>1036</v>
      </c>
      <c r="WDZ87" s="206" t="s">
        <v>1594</v>
      </c>
      <c r="WEA87" s="206" t="s">
        <v>1595</v>
      </c>
      <c r="WEB87" s="206" t="s">
        <v>8</v>
      </c>
      <c r="WEC87" s="206" t="s">
        <v>1036</v>
      </c>
      <c r="WED87" s="206" t="s">
        <v>1594</v>
      </c>
      <c r="WEE87" s="206" t="s">
        <v>1595</v>
      </c>
      <c r="WEF87" s="206" t="s">
        <v>8</v>
      </c>
      <c r="WEG87" s="206" t="s">
        <v>1036</v>
      </c>
      <c r="WEH87" s="206" t="s">
        <v>1594</v>
      </c>
      <c r="WEI87" s="206" t="s">
        <v>1595</v>
      </c>
      <c r="WEJ87" s="206" t="s">
        <v>8</v>
      </c>
      <c r="WEK87" s="206" t="s">
        <v>1036</v>
      </c>
      <c r="WEL87" s="206" t="s">
        <v>1594</v>
      </c>
      <c r="WEM87" s="206" t="s">
        <v>1595</v>
      </c>
      <c r="WEN87" s="206" t="s">
        <v>8</v>
      </c>
      <c r="WEO87" s="206" t="s">
        <v>1036</v>
      </c>
      <c r="WEP87" s="206" t="s">
        <v>1594</v>
      </c>
      <c r="WEQ87" s="206" t="s">
        <v>1595</v>
      </c>
      <c r="WER87" s="206" t="s">
        <v>8</v>
      </c>
      <c r="WES87" s="206" t="s">
        <v>1036</v>
      </c>
      <c r="WET87" s="206" t="s">
        <v>1594</v>
      </c>
      <c r="WEU87" s="206" t="s">
        <v>1595</v>
      </c>
      <c r="WEV87" s="206" t="s">
        <v>8</v>
      </c>
      <c r="WEW87" s="206" t="s">
        <v>1036</v>
      </c>
      <c r="WEX87" s="206" t="s">
        <v>1594</v>
      </c>
      <c r="WEY87" s="206" t="s">
        <v>1595</v>
      </c>
      <c r="WEZ87" s="206" t="s">
        <v>8</v>
      </c>
      <c r="WFA87" s="206" t="s">
        <v>1036</v>
      </c>
      <c r="WFB87" s="206" t="s">
        <v>1594</v>
      </c>
      <c r="WFC87" s="206" t="s">
        <v>1595</v>
      </c>
      <c r="WFD87" s="206" t="s">
        <v>8</v>
      </c>
      <c r="WFE87" s="206" t="s">
        <v>1036</v>
      </c>
      <c r="WFF87" s="206" t="s">
        <v>1594</v>
      </c>
      <c r="WFG87" s="206" t="s">
        <v>1595</v>
      </c>
      <c r="WFH87" s="206" t="s">
        <v>8</v>
      </c>
      <c r="WFI87" s="206" t="s">
        <v>1036</v>
      </c>
      <c r="WFJ87" s="206" t="s">
        <v>1594</v>
      </c>
      <c r="WFK87" s="206" t="s">
        <v>1595</v>
      </c>
      <c r="WFL87" s="206" t="s">
        <v>8</v>
      </c>
      <c r="WFM87" s="206" t="s">
        <v>1036</v>
      </c>
      <c r="WFN87" s="206" t="s">
        <v>1594</v>
      </c>
      <c r="WFO87" s="206" t="s">
        <v>1595</v>
      </c>
      <c r="WFP87" s="206" t="s">
        <v>8</v>
      </c>
      <c r="WFQ87" s="206" t="s">
        <v>1036</v>
      </c>
      <c r="WFR87" s="206" t="s">
        <v>1594</v>
      </c>
      <c r="WFS87" s="206" t="s">
        <v>1595</v>
      </c>
      <c r="WFT87" s="206" t="s">
        <v>8</v>
      </c>
      <c r="WFU87" s="206" t="s">
        <v>1036</v>
      </c>
      <c r="WFV87" s="206" t="s">
        <v>1594</v>
      </c>
      <c r="WFW87" s="206" t="s">
        <v>1595</v>
      </c>
      <c r="WFX87" s="206" t="s">
        <v>8</v>
      </c>
      <c r="WFY87" s="206" t="s">
        <v>1036</v>
      </c>
      <c r="WFZ87" s="206" t="s">
        <v>1594</v>
      </c>
      <c r="WGA87" s="206" t="s">
        <v>1595</v>
      </c>
      <c r="WGB87" s="206" t="s">
        <v>8</v>
      </c>
      <c r="WGC87" s="206" t="s">
        <v>1036</v>
      </c>
      <c r="WGD87" s="206" t="s">
        <v>1594</v>
      </c>
      <c r="WGE87" s="206" t="s">
        <v>1595</v>
      </c>
      <c r="WGF87" s="206" t="s">
        <v>8</v>
      </c>
      <c r="WGG87" s="206" t="s">
        <v>1036</v>
      </c>
      <c r="WGH87" s="206" t="s">
        <v>1594</v>
      </c>
      <c r="WGI87" s="206" t="s">
        <v>1595</v>
      </c>
      <c r="WGJ87" s="206" t="s">
        <v>8</v>
      </c>
      <c r="WGK87" s="206" t="s">
        <v>1036</v>
      </c>
      <c r="WGL87" s="206" t="s">
        <v>1594</v>
      </c>
      <c r="WGM87" s="206" t="s">
        <v>1595</v>
      </c>
      <c r="WGN87" s="206" t="s">
        <v>8</v>
      </c>
      <c r="WGO87" s="206" t="s">
        <v>1036</v>
      </c>
      <c r="WGP87" s="206" t="s">
        <v>1594</v>
      </c>
      <c r="WGQ87" s="206" t="s">
        <v>1595</v>
      </c>
      <c r="WGR87" s="206" t="s">
        <v>8</v>
      </c>
      <c r="WGS87" s="206" t="s">
        <v>1036</v>
      </c>
      <c r="WGT87" s="206" t="s">
        <v>1594</v>
      </c>
      <c r="WGU87" s="206" t="s">
        <v>1595</v>
      </c>
      <c r="WGV87" s="206" t="s">
        <v>8</v>
      </c>
      <c r="WGW87" s="206" t="s">
        <v>1036</v>
      </c>
      <c r="WGX87" s="206" t="s">
        <v>1594</v>
      </c>
      <c r="WGY87" s="206" t="s">
        <v>1595</v>
      </c>
      <c r="WGZ87" s="206" t="s">
        <v>8</v>
      </c>
      <c r="WHA87" s="206" t="s">
        <v>1036</v>
      </c>
      <c r="WHB87" s="206" t="s">
        <v>1594</v>
      </c>
      <c r="WHC87" s="206" t="s">
        <v>1595</v>
      </c>
      <c r="WHD87" s="206" t="s">
        <v>8</v>
      </c>
      <c r="WHE87" s="206" t="s">
        <v>1036</v>
      </c>
      <c r="WHF87" s="206" t="s">
        <v>1594</v>
      </c>
      <c r="WHG87" s="206" t="s">
        <v>1595</v>
      </c>
      <c r="WHH87" s="206" t="s">
        <v>8</v>
      </c>
      <c r="WHI87" s="206" t="s">
        <v>1036</v>
      </c>
      <c r="WHJ87" s="206" t="s">
        <v>1594</v>
      </c>
      <c r="WHK87" s="206" t="s">
        <v>1595</v>
      </c>
      <c r="WHL87" s="206" t="s">
        <v>8</v>
      </c>
      <c r="WHM87" s="206" t="s">
        <v>1036</v>
      </c>
      <c r="WHN87" s="206" t="s">
        <v>1594</v>
      </c>
      <c r="WHO87" s="206" t="s">
        <v>1595</v>
      </c>
      <c r="WHP87" s="206" t="s">
        <v>8</v>
      </c>
      <c r="WHQ87" s="206" t="s">
        <v>1036</v>
      </c>
      <c r="WHR87" s="206" t="s">
        <v>1594</v>
      </c>
      <c r="WHS87" s="206" t="s">
        <v>1595</v>
      </c>
      <c r="WHT87" s="206" t="s">
        <v>8</v>
      </c>
      <c r="WHU87" s="206" t="s">
        <v>1036</v>
      </c>
      <c r="WHV87" s="206" t="s">
        <v>1594</v>
      </c>
      <c r="WHW87" s="206" t="s">
        <v>1595</v>
      </c>
      <c r="WHX87" s="206" t="s">
        <v>8</v>
      </c>
      <c r="WHY87" s="206" t="s">
        <v>1036</v>
      </c>
      <c r="WHZ87" s="206" t="s">
        <v>1594</v>
      </c>
      <c r="WIA87" s="206" t="s">
        <v>1595</v>
      </c>
      <c r="WIB87" s="206" t="s">
        <v>8</v>
      </c>
      <c r="WIC87" s="206" t="s">
        <v>1036</v>
      </c>
      <c r="WID87" s="206" t="s">
        <v>1594</v>
      </c>
      <c r="WIE87" s="206" t="s">
        <v>1595</v>
      </c>
      <c r="WIF87" s="206" t="s">
        <v>8</v>
      </c>
      <c r="WIG87" s="206" t="s">
        <v>1036</v>
      </c>
      <c r="WIH87" s="206" t="s">
        <v>1594</v>
      </c>
      <c r="WII87" s="206" t="s">
        <v>1595</v>
      </c>
      <c r="WIJ87" s="206" t="s">
        <v>8</v>
      </c>
      <c r="WIK87" s="206" t="s">
        <v>1036</v>
      </c>
      <c r="WIL87" s="206" t="s">
        <v>1594</v>
      </c>
      <c r="WIM87" s="206" t="s">
        <v>1595</v>
      </c>
      <c r="WIN87" s="206" t="s">
        <v>8</v>
      </c>
      <c r="WIO87" s="206" t="s">
        <v>1036</v>
      </c>
      <c r="WIP87" s="206" t="s">
        <v>1594</v>
      </c>
      <c r="WIQ87" s="206" t="s">
        <v>1595</v>
      </c>
      <c r="WIR87" s="206" t="s">
        <v>8</v>
      </c>
      <c r="WIS87" s="206" t="s">
        <v>1036</v>
      </c>
      <c r="WIT87" s="206" t="s">
        <v>1594</v>
      </c>
      <c r="WIU87" s="206" t="s">
        <v>1595</v>
      </c>
      <c r="WIV87" s="206" t="s">
        <v>8</v>
      </c>
      <c r="WIW87" s="206" t="s">
        <v>1036</v>
      </c>
      <c r="WIX87" s="206" t="s">
        <v>1594</v>
      </c>
      <c r="WIY87" s="206" t="s">
        <v>1595</v>
      </c>
      <c r="WIZ87" s="206" t="s">
        <v>8</v>
      </c>
      <c r="WJA87" s="206" t="s">
        <v>1036</v>
      </c>
      <c r="WJB87" s="206" t="s">
        <v>1594</v>
      </c>
      <c r="WJC87" s="206" t="s">
        <v>1595</v>
      </c>
      <c r="WJD87" s="206" t="s">
        <v>8</v>
      </c>
      <c r="WJE87" s="206" t="s">
        <v>1036</v>
      </c>
      <c r="WJF87" s="206" t="s">
        <v>1594</v>
      </c>
      <c r="WJG87" s="206" t="s">
        <v>1595</v>
      </c>
      <c r="WJH87" s="206" t="s">
        <v>8</v>
      </c>
      <c r="WJI87" s="206" t="s">
        <v>1036</v>
      </c>
      <c r="WJJ87" s="206" t="s">
        <v>1594</v>
      </c>
      <c r="WJK87" s="206" t="s">
        <v>1595</v>
      </c>
      <c r="WJL87" s="206" t="s">
        <v>8</v>
      </c>
      <c r="WJM87" s="206" t="s">
        <v>1036</v>
      </c>
      <c r="WJN87" s="206" t="s">
        <v>1594</v>
      </c>
      <c r="WJO87" s="206" t="s">
        <v>1595</v>
      </c>
      <c r="WJP87" s="206" t="s">
        <v>8</v>
      </c>
      <c r="WJQ87" s="206" t="s">
        <v>1036</v>
      </c>
      <c r="WJR87" s="206" t="s">
        <v>1594</v>
      </c>
      <c r="WJS87" s="206" t="s">
        <v>1595</v>
      </c>
      <c r="WJT87" s="206" t="s">
        <v>8</v>
      </c>
      <c r="WJU87" s="206" t="s">
        <v>1036</v>
      </c>
      <c r="WJV87" s="206" t="s">
        <v>1594</v>
      </c>
      <c r="WJW87" s="206" t="s">
        <v>1595</v>
      </c>
      <c r="WJX87" s="206" t="s">
        <v>8</v>
      </c>
      <c r="WJY87" s="206" t="s">
        <v>1036</v>
      </c>
      <c r="WJZ87" s="206" t="s">
        <v>1594</v>
      </c>
      <c r="WKA87" s="206" t="s">
        <v>1595</v>
      </c>
      <c r="WKB87" s="206" t="s">
        <v>8</v>
      </c>
      <c r="WKC87" s="206" t="s">
        <v>1036</v>
      </c>
      <c r="WKD87" s="206" t="s">
        <v>1594</v>
      </c>
      <c r="WKE87" s="206" t="s">
        <v>1595</v>
      </c>
      <c r="WKF87" s="206" t="s">
        <v>8</v>
      </c>
      <c r="WKG87" s="206" t="s">
        <v>1036</v>
      </c>
      <c r="WKH87" s="206" t="s">
        <v>1594</v>
      </c>
      <c r="WKI87" s="206" t="s">
        <v>1595</v>
      </c>
      <c r="WKJ87" s="206" t="s">
        <v>8</v>
      </c>
      <c r="WKK87" s="206" t="s">
        <v>1036</v>
      </c>
      <c r="WKL87" s="206" t="s">
        <v>1594</v>
      </c>
      <c r="WKM87" s="206" t="s">
        <v>1595</v>
      </c>
      <c r="WKN87" s="206" t="s">
        <v>8</v>
      </c>
      <c r="WKO87" s="206" t="s">
        <v>1036</v>
      </c>
      <c r="WKP87" s="206" t="s">
        <v>1594</v>
      </c>
      <c r="WKQ87" s="206" t="s">
        <v>1595</v>
      </c>
      <c r="WKR87" s="206" t="s">
        <v>8</v>
      </c>
      <c r="WKS87" s="206" t="s">
        <v>1036</v>
      </c>
      <c r="WKT87" s="206" t="s">
        <v>1594</v>
      </c>
      <c r="WKU87" s="206" t="s">
        <v>1595</v>
      </c>
      <c r="WKV87" s="206" t="s">
        <v>8</v>
      </c>
      <c r="WKW87" s="206" t="s">
        <v>1036</v>
      </c>
      <c r="WKX87" s="206" t="s">
        <v>1594</v>
      </c>
      <c r="WKY87" s="206" t="s">
        <v>1595</v>
      </c>
      <c r="WKZ87" s="206" t="s">
        <v>8</v>
      </c>
      <c r="WLA87" s="206" t="s">
        <v>1036</v>
      </c>
      <c r="WLB87" s="206" t="s">
        <v>1594</v>
      </c>
      <c r="WLC87" s="206" t="s">
        <v>1595</v>
      </c>
      <c r="WLD87" s="206" t="s">
        <v>8</v>
      </c>
      <c r="WLE87" s="206" t="s">
        <v>1036</v>
      </c>
      <c r="WLF87" s="206" t="s">
        <v>1594</v>
      </c>
      <c r="WLG87" s="206" t="s">
        <v>1595</v>
      </c>
      <c r="WLH87" s="206" t="s">
        <v>8</v>
      </c>
      <c r="WLI87" s="206" t="s">
        <v>1036</v>
      </c>
      <c r="WLJ87" s="206" t="s">
        <v>1594</v>
      </c>
      <c r="WLK87" s="206" t="s">
        <v>1595</v>
      </c>
      <c r="WLL87" s="206" t="s">
        <v>8</v>
      </c>
      <c r="WLM87" s="206" t="s">
        <v>1036</v>
      </c>
      <c r="WLN87" s="206" t="s">
        <v>1594</v>
      </c>
      <c r="WLO87" s="206" t="s">
        <v>1595</v>
      </c>
      <c r="WLP87" s="206" t="s">
        <v>8</v>
      </c>
      <c r="WLQ87" s="206" t="s">
        <v>1036</v>
      </c>
      <c r="WLR87" s="206" t="s">
        <v>1594</v>
      </c>
      <c r="WLS87" s="206" t="s">
        <v>1595</v>
      </c>
      <c r="WLT87" s="206" t="s">
        <v>8</v>
      </c>
      <c r="WLU87" s="206" t="s">
        <v>1036</v>
      </c>
      <c r="WLV87" s="206" t="s">
        <v>1594</v>
      </c>
      <c r="WLW87" s="206" t="s">
        <v>1595</v>
      </c>
      <c r="WLX87" s="206" t="s">
        <v>8</v>
      </c>
      <c r="WLY87" s="206" t="s">
        <v>1036</v>
      </c>
      <c r="WLZ87" s="206" t="s">
        <v>1594</v>
      </c>
      <c r="WMA87" s="206" t="s">
        <v>1595</v>
      </c>
      <c r="WMB87" s="206" t="s">
        <v>8</v>
      </c>
      <c r="WMC87" s="206" t="s">
        <v>1036</v>
      </c>
      <c r="WMD87" s="206" t="s">
        <v>1594</v>
      </c>
      <c r="WME87" s="206" t="s">
        <v>1595</v>
      </c>
      <c r="WMF87" s="206" t="s">
        <v>8</v>
      </c>
      <c r="WMG87" s="206" t="s">
        <v>1036</v>
      </c>
      <c r="WMH87" s="206" t="s">
        <v>1594</v>
      </c>
      <c r="WMI87" s="206" t="s">
        <v>1595</v>
      </c>
      <c r="WMJ87" s="206" t="s">
        <v>8</v>
      </c>
      <c r="WMK87" s="206" t="s">
        <v>1036</v>
      </c>
      <c r="WML87" s="206" t="s">
        <v>1594</v>
      </c>
      <c r="WMM87" s="206" t="s">
        <v>1595</v>
      </c>
      <c r="WMN87" s="206" t="s">
        <v>8</v>
      </c>
      <c r="WMO87" s="206" t="s">
        <v>1036</v>
      </c>
      <c r="WMP87" s="206" t="s">
        <v>1594</v>
      </c>
      <c r="WMQ87" s="206" t="s">
        <v>1595</v>
      </c>
      <c r="WMR87" s="206" t="s">
        <v>8</v>
      </c>
      <c r="WMS87" s="206" t="s">
        <v>1036</v>
      </c>
      <c r="WMT87" s="206" t="s">
        <v>1594</v>
      </c>
      <c r="WMU87" s="206" t="s">
        <v>1595</v>
      </c>
      <c r="WMV87" s="206" t="s">
        <v>8</v>
      </c>
      <c r="WMW87" s="206" t="s">
        <v>1036</v>
      </c>
      <c r="WMX87" s="206" t="s">
        <v>1594</v>
      </c>
      <c r="WMY87" s="206" t="s">
        <v>1595</v>
      </c>
      <c r="WMZ87" s="206" t="s">
        <v>8</v>
      </c>
      <c r="WNA87" s="206" t="s">
        <v>1036</v>
      </c>
      <c r="WNB87" s="206" t="s">
        <v>1594</v>
      </c>
      <c r="WNC87" s="206" t="s">
        <v>1595</v>
      </c>
      <c r="WND87" s="206" t="s">
        <v>8</v>
      </c>
      <c r="WNE87" s="206" t="s">
        <v>1036</v>
      </c>
      <c r="WNF87" s="206" t="s">
        <v>1594</v>
      </c>
      <c r="WNG87" s="206" t="s">
        <v>1595</v>
      </c>
      <c r="WNH87" s="206" t="s">
        <v>8</v>
      </c>
      <c r="WNI87" s="206" t="s">
        <v>1036</v>
      </c>
      <c r="WNJ87" s="206" t="s">
        <v>1594</v>
      </c>
      <c r="WNK87" s="206" t="s">
        <v>1595</v>
      </c>
      <c r="WNL87" s="206" t="s">
        <v>8</v>
      </c>
      <c r="WNM87" s="206" t="s">
        <v>1036</v>
      </c>
      <c r="WNN87" s="206" t="s">
        <v>1594</v>
      </c>
      <c r="WNO87" s="206" t="s">
        <v>1595</v>
      </c>
      <c r="WNP87" s="206" t="s">
        <v>8</v>
      </c>
      <c r="WNQ87" s="206" t="s">
        <v>1036</v>
      </c>
      <c r="WNR87" s="206" t="s">
        <v>1594</v>
      </c>
      <c r="WNS87" s="206" t="s">
        <v>1595</v>
      </c>
      <c r="WNT87" s="206" t="s">
        <v>8</v>
      </c>
      <c r="WNU87" s="206" t="s">
        <v>1036</v>
      </c>
      <c r="WNV87" s="206" t="s">
        <v>1594</v>
      </c>
      <c r="WNW87" s="206" t="s">
        <v>1595</v>
      </c>
      <c r="WNX87" s="206" t="s">
        <v>8</v>
      </c>
      <c r="WNY87" s="206" t="s">
        <v>1036</v>
      </c>
      <c r="WNZ87" s="206" t="s">
        <v>1594</v>
      </c>
      <c r="WOA87" s="206" t="s">
        <v>1595</v>
      </c>
      <c r="WOB87" s="206" t="s">
        <v>8</v>
      </c>
      <c r="WOC87" s="206" t="s">
        <v>1036</v>
      </c>
      <c r="WOD87" s="206" t="s">
        <v>1594</v>
      </c>
      <c r="WOE87" s="206" t="s">
        <v>1595</v>
      </c>
      <c r="WOF87" s="206" t="s">
        <v>8</v>
      </c>
      <c r="WOG87" s="206" t="s">
        <v>1036</v>
      </c>
      <c r="WOH87" s="206" t="s">
        <v>1594</v>
      </c>
      <c r="WOI87" s="206" t="s">
        <v>1595</v>
      </c>
      <c r="WOJ87" s="206" t="s">
        <v>8</v>
      </c>
      <c r="WOK87" s="206" t="s">
        <v>1036</v>
      </c>
      <c r="WOL87" s="206" t="s">
        <v>1594</v>
      </c>
      <c r="WOM87" s="206" t="s">
        <v>1595</v>
      </c>
      <c r="WON87" s="206" t="s">
        <v>8</v>
      </c>
      <c r="WOO87" s="206" t="s">
        <v>1036</v>
      </c>
      <c r="WOP87" s="206" t="s">
        <v>1594</v>
      </c>
      <c r="WOQ87" s="206" t="s">
        <v>1595</v>
      </c>
      <c r="WOR87" s="206" t="s">
        <v>8</v>
      </c>
      <c r="WOS87" s="206" t="s">
        <v>1036</v>
      </c>
      <c r="WOT87" s="206" t="s">
        <v>1594</v>
      </c>
      <c r="WOU87" s="206" t="s">
        <v>1595</v>
      </c>
      <c r="WOV87" s="206" t="s">
        <v>8</v>
      </c>
      <c r="WOW87" s="206" t="s">
        <v>1036</v>
      </c>
      <c r="WOX87" s="206" t="s">
        <v>1594</v>
      </c>
      <c r="WOY87" s="206" t="s">
        <v>1595</v>
      </c>
      <c r="WOZ87" s="206" t="s">
        <v>8</v>
      </c>
      <c r="WPA87" s="206" t="s">
        <v>1036</v>
      </c>
      <c r="WPB87" s="206" t="s">
        <v>1594</v>
      </c>
      <c r="WPC87" s="206" t="s">
        <v>1595</v>
      </c>
      <c r="WPD87" s="206" t="s">
        <v>8</v>
      </c>
      <c r="WPE87" s="206" t="s">
        <v>1036</v>
      </c>
      <c r="WPF87" s="206" t="s">
        <v>1594</v>
      </c>
      <c r="WPG87" s="206" t="s">
        <v>1595</v>
      </c>
      <c r="WPH87" s="206" t="s">
        <v>8</v>
      </c>
      <c r="WPI87" s="206" t="s">
        <v>1036</v>
      </c>
      <c r="WPJ87" s="206" t="s">
        <v>1594</v>
      </c>
      <c r="WPK87" s="206" t="s">
        <v>1595</v>
      </c>
      <c r="WPL87" s="206" t="s">
        <v>8</v>
      </c>
      <c r="WPM87" s="206" t="s">
        <v>1036</v>
      </c>
      <c r="WPN87" s="206" t="s">
        <v>1594</v>
      </c>
      <c r="WPO87" s="206" t="s">
        <v>1595</v>
      </c>
      <c r="WPP87" s="206" t="s">
        <v>8</v>
      </c>
      <c r="WPQ87" s="206" t="s">
        <v>1036</v>
      </c>
      <c r="WPR87" s="206" t="s">
        <v>1594</v>
      </c>
      <c r="WPS87" s="206" t="s">
        <v>1595</v>
      </c>
      <c r="WPT87" s="206" t="s">
        <v>8</v>
      </c>
      <c r="WPU87" s="206" t="s">
        <v>1036</v>
      </c>
      <c r="WPV87" s="206" t="s">
        <v>1594</v>
      </c>
      <c r="WPW87" s="206" t="s">
        <v>1595</v>
      </c>
      <c r="WPX87" s="206" t="s">
        <v>8</v>
      </c>
      <c r="WPY87" s="206" t="s">
        <v>1036</v>
      </c>
      <c r="WPZ87" s="206" t="s">
        <v>1594</v>
      </c>
      <c r="WQA87" s="206" t="s">
        <v>1595</v>
      </c>
      <c r="WQB87" s="206" t="s">
        <v>8</v>
      </c>
      <c r="WQC87" s="206" t="s">
        <v>1036</v>
      </c>
      <c r="WQD87" s="206" t="s">
        <v>1594</v>
      </c>
      <c r="WQE87" s="206" t="s">
        <v>1595</v>
      </c>
      <c r="WQF87" s="206" t="s">
        <v>8</v>
      </c>
      <c r="WQG87" s="206" t="s">
        <v>1036</v>
      </c>
      <c r="WQH87" s="206" t="s">
        <v>1594</v>
      </c>
      <c r="WQI87" s="206" t="s">
        <v>1595</v>
      </c>
      <c r="WQJ87" s="206" t="s">
        <v>8</v>
      </c>
      <c r="WQK87" s="206" t="s">
        <v>1036</v>
      </c>
      <c r="WQL87" s="206" t="s">
        <v>1594</v>
      </c>
      <c r="WQM87" s="206" t="s">
        <v>1595</v>
      </c>
      <c r="WQN87" s="206" t="s">
        <v>8</v>
      </c>
      <c r="WQO87" s="206" t="s">
        <v>1036</v>
      </c>
      <c r="WQP87" s="206" t="s">
        <v>1594</v>
      </c>
      <c r="WQQ87" s="206" t="s">
        <v>1595</v>
      </c>
      <c r="WQR87" s="206" t="s">
        <v>8</v>
      </c>
      <c r="WQS87" s="206" t="s">
        <v>1036</v>
      </c>
      <c r="WQT87" s="206" t="s">
        <v>1594</v>
      </c>
      <c r="WQU87" s="206" t="s">
        <v>1595</v>
      </c>
      <c r="WQV87" s="206" t="s">
        <v>8</v>
      </c>
      <c r="WQW87" s="206" t="s">
        <v>1036</v>
      </c>
      <c r="WQX87" s="206" t="s">
        <v>1594</v>
      </c>
      <c r="WQY87" s="206" t="s">
        <v>1595</v>
      </c>
      <c r="WQZ87" s="206" t="s">
        <v>8</v>
      </c>
      <c r="WRA87" s="206" t="s">
        <v>1036</v>
      </c>
      <c r="WRB87" s="206" t="s">
        <v>1594</v>
      </c>
      <c r="WRC87" s="206" t="s">
        <v>1595</v>
      </c>
      <c r="WRD87" s="206" t="s">
        <v>8</v>
      </c>
      <c r="WRE87" s="206" t="s">
        <v>1036</v>
      </c>
      <c r="WRF87" s="206" t="s">
        <v>1594</v>
      </c>
      <c r="WRG87" s="206" t="s">
        <v>1595</v>
      </c>
      <c r="WRH87" s="206" t="s">
        <v>8</v>
      </c>
      <c r="WRI87" s="206" t="s">
        <v>1036</v>
      </c>
      <c r="WRJ87" s="206" t="s">
        <v>1594</v>
      </c>
      <c r="WRK87" s="206" t="s">
        <v>1595</v>
      </c>
      <c r="WRL87" s="206" t="s">
        <v>8</v>
      </c>
      <c r="WRM87" s="206" t="s">
        <v>1036</v>
      </c>
      <c r="WRN87" s="206" t="s">
        <v>1594</v>
      </c>
      <c r="WRO87" s="206" t="s">
        <v>1595</v>
      </c>
      <c r="WRP87" s="206" t="s">
        <v>8</v>
      </c>
      <c r="WRQ87" s="206" t="s">
        <v>1036</v>
      </c>
      <c r="WRR87" s="206" t="s">
        <v>1594</v>
      </c>
      <c r="WRS87" s="206" t="s">
        <v>1595</v>
      </c>
      <c r="WRT87" s="206" t="s">
        <v>8</v>
      </c>
      <c r="WRU87" s="206" t="s">
        <v>1036</v>
      </c>
      <c r="WRV87" s="206" t="s">
        <v>1594</v>
      </c>
      <c r="WRW87" s="206" t="s">
        <v>1595</v>
      </c>
      <c r="WRX87" s="206" t="s">
        <v>8</v>
      </c>
      <c r="WRY87" s="206" t="s">
        <v>1036</v>
      </c>
      <c r="WRZ87" s="206" t="s">
        <v>1594</v>
      </c>
      <c r="WSA87" s="206" t="s">
        <v>1595</v>
      </c>
      <c r="WSB87" s="206" t="s">
        <v>8</v>
      </c>
      <c r="WSC87" s="206" t="s">
        <v>1036</v>
      </c>
      <c r="WSD87" s="206" t="s">
        <v>1594</v>
      </c>
      <c r="WSE87" s="206" t="s">
        <v>1595</v>
      </c>
      <c r="WSF87" s="206" t="s">
        <v>8</v>
      </c>
      <c r="WSG87" s="206" t="s">
        <v>1036</v>
      </c>
      <c r="WSH87" s="206" t="s">
        <v>1594</v>
      </c>
      <c r="WSI87" s="206" t="s">
        <v>1595</v>
      </c>
      <c r="WSJ87" s="206" t="s">
        <v>8</v>
      </c>
      <c r="WSK87" s="206" t="s">
        <v>1036</v>
      </c>
      <c r="WSL87" s="206" t="s">
        <v>1594</v>
      </c>
      <c r="WSM87" s="206" t="s">
        <v>1595</v>
      </c>
      <c r="WSN87" s="206" t="s">
        <v>8</v>
      </c>
      <c r="WSO87" s="206" t="s">
        <v>1036</v>
      </c>
      <c r="WSP87" s="206" t="s">
        <v>1594</v>
      </c>
      <c r="WSQ87" s="206" t="s">
        <v>1595</v>
      </c>
      <c r="WSR87" s="206" t="s">
        <v>8</v>
      </c>
      <c r="WSS87" s="206" t="s">
        <v>1036</v>
      </c>
      <c r="WST87" s="206" t="s">
        <v>1594</v>
      </c>
      <c r="WSU87" s="206" t="s">
        <v>1595</v>
      </c>
      <c r="WSV87" s="206" t="s">
        <v>8</v>
      </c>
      <c r="WSW87" s="206" t="s">
        <v>1036</v>
      </c>
      <c r="WSX87" s="206" t="s">
        <v>1594</v>
      </c>
      <c r="WSY87" s="206" t="s">
        <v>1595</v>
      </c>
      <c r="WSZ87" s="206" t="s">
        <v>8</v>
      </c>
      <c r="WTA87" s="206" t="s">
        <v>1036</v>
      </c>
      <c r="WTB87" s="206" t="s">
        <v>1594</v>
      </c>
      <c r="WTC87" s="206" t="s">
        <v>1595</v>
      </c>
      <c r="WTD87" s="206" t="s">
        <v>8</v>
      </c>
      <c r="WTE87" s="206" t="s">
        <v>1036</v>
      </c>
      <c r="WTF87" s="206" t="s">
        <v>1594</v>
      </c>
      <c r="WTG87" s="206" t="s">
        <v>1595</v>
      </c>
      <c r="WTH87" s="206" t="s">
        <v>8</v>
      </c>
      <c r="WTI87" s="206" t="s">
        <v>1036</v>
      </c>
      <c r="WTJ87" s="206" t="s">
        <v>1594</v>
      </c>
      <c r="WTK87" s="206" t="s">
        <v>1595</v>
      </c>
      <c r="WTL87" s="206" t="s">
        <v>8</v>
      </c>
      <c r="WTM87" s="206" t="s">
        <v>1036</v>
      </c>
      <c r="WTN87" s="206" t="s">
        <v>1594</v>
      </c>
      <c r="WTO87" s="206" t="s">
        <v>1595</v>
      </c>
      <c r="WTP87" s="206" t="s">
        <v>8</v>
      </c>
      <c r="WTQ87" s="206" t="s">
        <v>1036</v>
      </c>
      <c r="WTR87" s="206" t="s">
        <v>1594</v>
      </c>
      <c r="WTS87" s="206" t="s">
        <v>1595</v>
      </c>
      <c r="WTT87" s="206" t="s">
        <v>8</v>
      </c>
      <c r="WTU87" s="206" t="s">
        <v>1036</v>
      </c>
      <c r="WTV87" s="206" t="s">
        <v>1594</v>
      </c>
      <c r="WTW87" s="206" t="s">
        <v>1595</v>
      </c>
      <c r="WTX87" s="206" t="s">
        <v>8</v>
      </c>
      <c r="WTY87" s="206" t="s">
        <v>1036</v>
      </c>
      <c r="WTZ87" s="206" t="s">
        <v>1594</v>
      </c>
      <c r="WUA87" s="206" t="s">
        <v>1595</v>
      </c>
      <c r="WUB87" s="206" t="s">
        <v>8</v>
      </c>
      <c r="WUC87" s="206" t="s">
        <v>1036</v>
      </c>
      <c r="WUD87" s="206" t="s">
        <v>1594</v>
      </c>
      <c r="WUE87" s="206" t="s">
        <v>1595</v>
      </c>
      <c r="WUF87" s="206" t="s">
        <v>8</v>
      </c>
      <c r="WUG87" s="206" t="s">
        <v>1036</v>
      </c>
      <c r="WUH87" s="206" t="s">
        <v>1594</v>
      </c>
      <c r="WUI87" s="206" t="s">
        <v>1595</v>
      </c>
      <c r="WUJ87" s="206" t="s">
        <v>8</v>
      </c>
      <c r="WUK87" s="206" t="s">
        <v>1036</v>
      </c>
      <c r="WUL87" s="206" t="s">
        <v>1594</v>
      </c>
      <c r="WUM87" s="206" t="s">
        <v>1595</v>
      </c>
      <c r="WUN87" s="206" t="s">
        <v>8</v>
      </c>
      <c r="WUO87" s="206" t="s">
        <v>1036</v>
      </c>
      <c r="WUP87" s="206" t="s">
        <v>1594</v>
      </c>
      <c r="WUQ87" s="206" t="s">
        <v>1595</v>
      </c>
      <c r="WUR87" s="206" t="s">
        <v>8</v>
      </c>
      <c r="WUS87" s="206" t="s">
        <v>1036</v>
      </c>
      <c r="WUT87" s="206" t="s">
        <v>1594</v>
      </c>
      <c r="WUU87" s="206" t="s">
        <v>1595</v>
      </c>
      <c r="WUV87" s="206" t="s">
        <v>8</v>
      </c>
      <c r="WUW87" s="206" t="s">
        <v>1036</v>
      </c>
      <c r="WUX87" s="206" t="s">
        <v>1594</v>
      </c>
      <c r="WUY87" s="206" t="s">
        <v>1595</v>
      </c>
      <c r="WUZ87" s="206" t="s">
        <v>8</v>
      </c>
      <c r="WVA87" s="206" t="s">
        <v>1036</v>
      </c>
      <c r="WVB87" s="206" t="s">
        <v>1594</v>
      </c>
      <c r="WVC87" s="206" t="s">
        <v>1595</v>
      </c>
      <c r="WVD87" s="206" t="s">
        <v>8</v>
      </c>
      <c r="WVE87" s="206" t="s">
        <v>1036</v>
      </c>
      <c r="WVF87" s="206" t="s">
        <v>1594</v>
      </c>
      <c r="WVG87" s="206" t="s">
        <v>1595</v>
      </c>
      <c r="WVH87" s="206" t="s">
        <v>8</v>
      </c>
      <c r="WVI87" s="206" t="s">
        <v>1036</v>
      </c>
      <c r="WVJ87" s="206" t="s">
        <v>1594</v>
      </c>
      <c r="WVK87" s="206" t="s">
        <v>1595</v>
      </c>
      <c r="WVL87" s="206" t="s">
        <v>8</v>
      </c>
      <c r="WVM87" s="206" t="s">
        <v>1036</v>
      </c>
      <c r="WVN87" s="206" t="s">
        <v>1594</v>
      </c>
      <c r="WVO87" s="206" t="s">
        <v>1595</v>
      </c>
      <c r="WVP87" s="206" t="s">
        <v>8</v>
      </c>
      <c r="WVQ87" s="206" t="s">
        <v>1036</v>
      </c>
      <c r="WVR87" s="206" t="s">
        <v>1594</v>
      </c>
      <c r="WVS87" s="206" t="s">
        <v>1595</v>
      </c>
      <c r="WVT87" s="206" t="s">
        <v>8</v>
      </c>
      <c r="WVU87" s="206" t="s">
        <v>1036</v>
      </c>
      <c r="WVV87" s="206" t="s">
        <v>1594</v>
      </c>
      <c r="WVW87" s="206" t="s">
        <v>1595</v>
      </c>
      <c r="WVX87" s="206" t="s">
        <v>8</v>
      </c>
      <c r="WVY87" s="206" t="s">
        <v>1036</v>
      </c>
      <c r="WVZ87" s="206" t="s">
        <v>1594</v>
      </c>
      <c r="WWA87" s="206" t="s">
        <v>1595</v>
      </c>
      <c r="WWB87" s="206" t="s">
        <v>8</v>
      </c>
      <c r="WWC87" s="206" t="s">
        <v>1036</v>
      </c>
      <c r="WWD87" s="206" t="s">
        <v>1594</v>
      </c>
      <c r="WWE87" s="206" t="s">
        <v>1595</v>
      </c>
      <c r="WWF87" s="206" t="s">
        <v>8</v>
      </c>
      <c r="WWG87" s="206" t="s">
        <v>1036</v>
      </c>
      <c r="WWH87" s="206" t="s">
        <v>1594</v>
      </c>
      <c r="WWI87" s="206" t="s">
        <v>1595</v>
      </c>
      <c r="WWJ87" s="206" t="s">
        <v>8</v>
      </c>
      <c r="WWK87" s="206" t="s">
        <v>1036</v>
      </c>
      <c r="WWL87" s="206" t="s">
        <v>1594</v>
      </c>
      <c r="WWM87" s="206" t="s">
        <v>1595</v>
      </c>
      <c r="WWN87" s="206" t="s">
        <v>8</v>
      </c>
      <c r="WWO87" s="206" t="s">
        <v>1036</v>
      </c>
      <c r="WWP87" s="206" t="s">
        <v>1594</v>
      </c>
      <c r="WWQ87" s="206" t="s">
        <v>1595</v>
      </c>
      <c r="WWR87" s="206" t="s">
        <v>8</v>
      </c>
      <c r="WWS87" s="206" t="s">
        <v>1036</v>
      </c>
      <c r="WWT87" s="206" t="s">
        <v>1594</v>
      </c>
      <c r="WWU87" s="206" t="s">
        <v>1595</v>
      </c>
      <c r="WWV87" s="206" t="s">
        <v>8</v>
      </c>
      <c r="WWW87" s="206" t="s">
        <v>1036</v>
      </c>
      <c r="WWX87" s="206" t="s">
        <v>1594</v>
      </c>
      <c r="WWY87" s="206" t="s">
        <v>1595</v>
      </c>
      <c r="WWZ87" s="206" t="s">
        <v>8</v>
      </c>
      <c r="WXA87" s="206" t="s">
        <v>1036</v>
      </c>
      <c r="WXB87" s="206" t="s">
        <v>1594</v>
      </c>
      <c r="WXC87" s="206" t="s">
        <v>1595</v>
      </c>
      <c r="WXD87" s="206" t="s">
        <v>8</v>
      </c>
      <c r="WXE87" s="206" t="s">
        <v>1036</v>
      </c>
      <c r="WXF87" s="206" t="s">
        <v>1594</v>
      </c>
      <c r="WXG87" s="206" t="s">
        <v>1595</v>
      </c>
      <c r="WXH87" s="206" t="s">
        <v>8</v>
      </c>
      <c r="WXI87" s="206" t="s">
        <v>1036</v>
      </c>
      <c r="WXJ87" s="206" t="s">
        <v>1594</v>
      </c>
      <c r="WXK87" s="206" t="s">
        <v>1595</v>
      </c>
      <c r="WXL87" s="206" t="s">
        <v>8</v>
      </c>
      <c r="WXM87" s="206" t="s">
        <v>1036</v>
      </c>
      <c r="WXN87" s="206" t="s">
        <v>1594</v>
      </c>
      <c r="WXO87" s="206" t="s">
        <v>1595</v>
      </c>
      <c r="WXP87" s="206" t="s">
        <v>8</v>
      </c>
      <c r="WXQ87" s="206" t="s">
        <v>1036</v>
      </c>
      <c r="WXR87" s="206" t="s">
        <v>1594</v>
      </c>
      <c r="WXS87" s="206" t="s">
        <v>1595</v>
      </c>
      <c r="WXT87" s="206" t="s">
        <v>8</v>
      </c>
      <c r="WXU87" s="206" t="s">
        <v>1036</v>
      </c>
      <c r="WXV87" s="206" t="s">
        <v>1594</v>
      </c>
      <c r="WXW87" s="206" t="s">
        <v>1595</v>
      </c>
      <c r="WXX87" s="206" t="s">
        <v>8</v>
      </c>
      <c r="WXY87" s="206" t="s">
        <v>1036</v>
      </c>
      <c r="WXZ87" s="206" t="s">
        <v>1594</v>
      </c>
      <c r="WYA87" s="206" t="s">
        <v>1595</v>
      </c>
      <c r="WYB87" s="206" t="s">
        <v>8</v>
      </c>
      <c r="WYC87" s="206" t="s">
        <v>1036</v>
      </c>
      <c r="WYD87" s="206" t="s">
        <v>1594</v>
      </c>
      <c r="WYE87" s="206" t="s">
        <v>1595</v>
      </c>
      <c r="WYF87" s="206" t="s">
        <v>8</v>
      </c>
      <c r="WYG87" s="206" t="s">
        <v>1036</v>
      </c>
      <c r="WYH87" s="206" t="s">
        <v>1594</v>
      </c>
      <c r="WYI87" s="206" t="s">
        <v>1595</v>
      </c>
      <c r="WYJ87" s="206" t="s">
        <v>8</v>
      </c>
      <c r="WYK87" s="206" t="s">
        <v>1036</v>
      </c>
      <c r="WYL87" s="206" t="s">
        <v>1594</v>
      </c>
      <c r="WYM87" s="206" t="s">
        <v>1595</v>
      </c>
      <c r="WYN87" s="206" t="s">
        <v>8</v>
      </c>
      <c r="WYO87" s="206" t="s">
        <v>1036</v>
      </c>
      <c r="WYP87" s="206" t="s">
        <v>1594</v>
      </c>
      <c r="WYQ87" s="206" t="s">
        <v>1595</v>
      </c>
      <c r="WYR87" s="206" t="s">
        <v>8</v>
      </c>
      <c r="WYS87" s="206" t="s">
        <v>1036</v>
      </c>
      <c r="WYT87" s="206" t="s">
        <v>1594</v>
      </c>
      <c r="WYU87" s="206" t="s">
        <v>1595</v>
      </c>
      <c r="WYV87" s="206" t="s">
        <v>8</v>
      </c>
      <c r="WYW87" s="206" t="s">
        <v>1036</v>
      </c>
      <c r="WYX87" s="206" t="s">
        <v>1594</v>
      </c>
      <c r="WYY87" s="206" t="s">
        <v>1595</v>
      </c>
      <c r="WYZ87" s="206" t="s">
        <v>8</v>
      </c>
      <c r="WZA87" s="206" t="s">
        <v>1036</v>
      </c>
      <c r="WZB87" s="206" t="s">
        <v>1594</v>
      </c>
      <c r="WZC87" s="206" t="s">
        <v>1595</v>
      </c>
      <c r="WZD87" s="206" t="s">
        <v>8</v>
      </c>
      <c r="WZE87" s="206" t="s">
        <v>1036</v>
      </c>
      <c r="WZF87" s="206" t="s">
        <v>1594</v>
      </c>
      <c r="WZG87" s="206" t="s">
        <v>1595</v>
      </c>
      <c r="WZH87" s="206" t="s">
        <v>8</v>
      </c>
      <c r="WZI87" s="206" t="s">
        <v>1036</v>
      </c>
      <c r="WZJ87" s="206" t="s">
        <v>1594</v>
      </c>
      <c r="WZK87" s="206" t="s">
        <v>1595</v>
      </c>
      <c r="WZL87" s="206" t="s">
        <v>8</v>
      </c>
      <c r="WZM87" s="206" t="s">
        <v>1036</v>
      </c>
      <c r="WZN87" s="206" t="s">
        <v>1594</v>
      </c>
      <c r="WZO87" s="206" t="s">
        <v>1595</v>
      </c>
      <c r="WZP87" s="206" t="s">
        <v>8</v>
      </c>
      <c r="WZQ87" s="206" t="s">
        <v>1036</v>
      </c>
      <c r="WZR87" s="206" t="s">
        <v>1594</v>
      </c>
      <c r="WZS87" s="206" t="s">
        <v>1595</v>
      </c>
      <c r="WZT87" s="206" t="s">
        <v>8</v>
      </c>
      <c r="WZU87" s="206" t="s">
        <v>1036</v>
      </c>
      <c r="WZV87" s="206" t="s">
        <v>1594</v>
      </c>
      <c r="WZW87" s="206" t="s">
        <v>1595</v>
      </c>
      <c r="WZX87" s="206" t="s">
        <v>8</v>
      </c>
      <c r="WZY87" s="206" t="s">
        <v>1036</v>
      </c>
      <c r="WZZ87" s="206" t="s">
        <v>1594</v>
      </c>
      <c r="XAA87" s="206" t="s">
        <v>1595</v>
      </c>
      <c r="XAB87" s="206" t="s">
        <v>8</v>
      </c>
      <c r="XAC87" s="206" t="s">
        <v>1036</v>
      </c>
      <c r="XAD87" s="206" t="s">
        <v>1594</v>
      </c>
      <c r="XAE87" s="206" t="s">
        <v>1595</v>
      </c>
      <c r="XAF87" s="206" t="s">
        <v>8</v>
      </c>
      <c r="XAG87" s="206" t="s">
        <v>1036</v>
      </c>
      <c r="XAH87" s="206" t="s">
        <v>1594</v>
      </c>
      <c r="XAI87" s="206" t="s">
        <v>1595</v>
      </c>
      <c r="XAJ87" s="206" t="s">
        <v>8</v>
      </c>
      <c r="XAK87" s="206" t="s">
        <v>1036</v>
      </c>
      <c r="XAL87" s="206" t="s">
        <v>1594</v>
      </c>
      <c r="XAM87" s="206" t="s">
        <v>1595</v>
      </c>
      <c r="XAN87" s="206" t="s">
        <v>8</v>
      </c>
      <c r="XAO87" s="206" t="s">
        <v>1036</v>
      </c>
      <c r="XAP87" s="206" t="s">
        <v>1594</v>
      </c>
      <c r="XAQ87" s="206" t="s">
        <v>1595</v>
      </c>
      <c r="XAR87" s="206" t="s">
        <v>8</v>
      </c>
      <c r="XAS87" s="206" t="s">
        <v>1036</v>
      </c>
      <c r="XAT87" s="206" t="s">
        <v>1594</v>
      </c>
      <c r="XAU87" s="206" t="s">
        <v>1595</v>
      </c>
      <c r="XAV87" s="206" t="s">
        <v>8</v>
      </c>
      <c r="XAW87" s="206" t="s">
        <v>1036</v>
      </c>
      <c r="XAX87" s="206" t="s">
        <v>1594</v>
      </c>
      <c r="XAY87" s="206" t="s">
        <v>1595</v>
      </c>
      <c r="XAZ87" s="206" t="s">
        <v>8</v>
      </c>
      <c r="XBA87" s="206" t="s">
        <v>1036</v>
      </c>
      <c r="XBB87" s="206" t="s">
        <v>1594</v>
      </c>
      <c r="XBC87" s="206" t="s">
        <v>1595</v>
      </c>
      <c r="XBD87" s="206" t="s">
        <v>8</v>
      </c>
      <c r="XBE87" s="206" t="s">
        <v>1036</v>
      </c>
      <c r="XBF87" s="206" t="s">
        <v>1594</v>
      </c>
      <c r="XBG87" s="206" t="s">
        <v>1595</v>
      </c>
      <c r="XBH87" s="206" t="s">
        <v>8</v>
      </c>
      <c r="XBI87" s="206" t="s">
        <v>1036</v>
      </c>
      <c r="XBJ87" s="206" t="s">
        <v>1594</v>
      </c>
      <c r="XBK87" s="206" t="s">
        <v>1595</v>
      </c>
      <c r="XBL87" s="206" t="s">
        <v>8</v>
      </c>
      <c r="XBM87" s="206" t="s">
        <v>1036</v>
      </c>
      <c r="XBN87" s="206" t="s">
        <v>1594</v>
      </c>
      <c r="XBO87" s="206" t="s">
        <v>1595</v>
      </c>
      <c r="XBP87" s="206" t="s">
        <v>8</v>
      </c>
      <c r="XBQ87" s="206" t="s">
        <v>1036</v>
      </c>
      <c r="XBR87" s="206" t="s">
        <v>1594</v>
      </c>
      <c r="XBS87" s="206" t="s">
        <v>1595</v>
      </c>
      <c r="XBT87" s="206" t="s">
        <v>8</v>
      </c>
      <c r="XBU87" s="206" t="s">
        <v>1036</v>
      </c>
      <c r="XBV87" s="206" t="s">
        <v>1594</v>
      </c>
      <c r="XBW87" s="206" t="s">
        <v>1595</v>
      </c>
      <c r="XBX87" s="206" t="s">
        <v>8</v>
      </c>
      <c r="XBY87" s="206" t="s">
        <v>1036</v>
      </c>
      <c r="XBZ87" s="206" t="s">
        <v>1594</v>
      </c>
      <c r="XCA87" s="206" t="s">
        <v>1595</v>
      </c>
      <c r="XCB87" s="206" t="s">
        <v>8</v>
      </c>
      <c r="XCC87" s="206" t="s">
        <v>1036</v>
      </c>
      <c r="XCD87" s="206" t="s">
        <v>1594</v>
      </c>
      <c r="XCE87" s="206" t="s">
        <v>1595</v>
      </c>
      <c r="XCF87" s="206" t="s">
        <v>8</v>
      </c>
      <c r="XCG87" s="206" t="s">
        <v>1036</v>
      </c>
      <c r="XCH87" s="206" t="s">
        <v>1594</v>
      </c>
      <c r="XCI87" s="206" t="s">
        <v>1595</v>
      </c>
      <c r="XCJ87" s="206" t="s">
        <v>8</v>
      </c>
      <c r="XCK87" s="206" t="s">
        <v>1036</v>
      </c>
      <c r="XCL87" s="206" t="s">
        <v>1594</v>
      </c>
      <c r="XCM87" s="206" t="s">
        <v>1595</v>
      </c>
      <c r="XCN87" s="206" t="s">
        <v>8</v>
      </c>
      <c r="XCO87" s="206" t="s">
        <v>1036</v>
      </c>
      <c r="XCP87" s="206" t="s">
        <v>1594</v>
      </c>
      <c r="XCQ87" s="206" t="s">
        <v>1595</v>
      </c>
      <c r="XCR87" s="206" t="s">
        <v>8</v>
      </c>
      <c r="XCS87" s="206" t="s">
        <v>1036</v>
      </c>
      <c r="XCT87" s="206" t="s">
        <v>1594</v>
      </c>
      <c r="XCU87" s="206" t="s">
        <v>1595</v>
      </c>
      <c r="XCV87" s="206" t="s">
        <v>8</v>
      </c>
      <c r="XCW87" s="206" t="s">
        <v>1036</v>
      </c>
      <c r="XCX87" s="206" t="s">
        <v>1594</v>
      </c>
      <c r="XCY87" s="206" t="s">
        <v>1595</v>
      </c>
      <c r="XCZ87" s="206" t="s">
        <v>8</v>
      </c>
      <c r="XDA87" s="206" t="s">
        <v>1036</v>
      </c>
      <c r="XDB87" s="206" t="s">
        <v>1594</v>
      </c>
      <c r="XDC87" s="206" t="s">
        <v>1595</v>
      </c>
      <c r="XDD87" s="206" t="s">
        <v>8</v>
      </c>
      <c r="XDE87" s="206" t="s">
        <v>1036</v>
      </c>
      <c r="XDF87" s="206" t="s">
        <v>1594</v>
      </c>
      <c r="XDG87" s="206" t="s">
        <v>1595</v>
      </c>
      <c r="XDH87" s="206" t="s">
        <v>8</v>
      </c>
      <c r="XDI87" s="206" t="s">
        <v>1036</v>
      </c>
      <c r="XDJ87" s="206" t="s">
        <v>1594</v>
      </c>
      <c r="XDK87" s="206" t="s">
        <v>1595</v>
      </c>
      <c r="XDL87" s="206" t="s">
        <v>8</v>
      </c>
      <c r="XDM87" s="206" t="s">
        <v>1036</v>
      </c>
      <c r="XDN87" s="206" t="s">
        <v>1594</v>
      </c>
      <c r="XDO87" s="206" t="s">
        <v>1595</v>
      </c>
      <c r="XDP87" s="206" t="s">
        <v>8</v>
      </c>
      <c r="XDQ87" s="206" t="s">
        <v>1036</v>
      </c>
      <c r="XDR87" s="206" t="s">
        <v>1594</v>
      </c>
      <c r="XDS87" s="206" t="s">
        <v>1595</v>
      </c>
      <c r="XDT87" s="206" t="s">
        <v>8</v>
      </c>
      <c r="XDU87" s="206" t="s">
        <v>1036</v>
      </c>
      <c r="XDV87" s="206" t="s">
        <v>1594</v>
      </c>
      <c r="XDW87" s="206" t="s">
        <v>1595</v>
      </c>
      <c r="XDX87" s="206" t="s">
        <v>8</v>
      </c>
      <c r="XDY87" s="206" t="s">
        <v>1036</v>
      </c>
      <c r="XDZ87" s="206" t="s">
        <v>1594</v>
      </c>
      <c r="XEA87" s="206" t="s">
        <v>1595</v>
      </c>
      <c r="XEB87" s="206" t="s">
        <v>8</v>
      </c>
      <c r="XEC87" s="206" t="s">
        <v>1036</v>
      </c>
      <c r="XED87" s="206" t="s">
        <v>1594</v>
      </c>
      <c r="XEE87" s="206" t="s">
        <v>1595</v>
      </c>
      <c r="XEF87" s="206" t="s">
        <v>8</v>
      </c>
      <c r="XEG87" s="206" t="s">
        <v>1036</v>
      </c>
      <c r="XEH87" s="206" t="s">
        <v>1594</v>
      </c>
      <c r="XEI87" s="206" t="s">
        <v>1595</v>
      </c>
      <c r="XEJ87" s="206" t="s">
        <v>8</v>
      </c>
      <c r="XEK87" s="206" t="s">
        <v>1036</v>
      </c>
      <c r="XEL87" s="206" t="s">
        <v>1594</v>
      </c>
      <c r="XEM87" s="206" t="s">
        <v>1595</v>
      </c>
      <c r="XEN87" s="206" t="s">
        <v>8</v>
      </c>
      <c r="XEO87" s="206" t="s">
        <v>1036</v>
      </c>
      <c r="XEP87" s="206" t="s">
        <v>1594</v>
      </c>
      <c r="XEQ87" s="206" t="s">
        <v>1595</v>
      </c>
      <c r="XER87" s="206" t="s">
        <v>8</v>
      </c>
      <c r="XES87" s="206" t="s">
        <v>1036</v>
      </c>
      <c r="XET87" s="206" t="s">
        <v>1594</v>
      </c>
      <c r="XEU87" s="206" t="s">
        <v>1595</v>
      </c>
      <c r="XEV87" s="206" t="s">
        <v>8</v>
      </c>
      <c r="XEW87" s="206" t="s">
        <v>1036</v>
      </c>
      <c r="XEX87" s="206" t="s">
        <v>1594</v>
      </c>
      <c r="XEY87" s="206" t="s">
        <v>1595</v>
      </c>
      <c r="XEZ87" s="206" t="s">
        <v>8</v>
      </c>
      <c r="XFA87" s="206" t="s">
        <v>1036</v>
      </c>
      <c r="XFB87" s="206" t="s">
        <v>1594</v>
      </c>
      <c r="XFC87" s="206" t="s">
        <v>1595</v>
      </c>
      <c r="XFD87" s="206" t="s">
        <v>8</v>
      </c>
    </row>
    <row r="88" spans="1:16384" x14ac:dyDescent="0.2">
      <c r="B88" s="205"/>
      <c r="C88" s="209"/>
      <c r="D88" s="205"/>
    </row>
    <row r="89" spans="1:16384" x14ac:dyDescent="0.2">
      <c r="A89" s="208" t="s">
        <v>1036</v>
      </c>
      <c r="B89" s="205" t="s">
        <v>1246</v>
      </c>
      <c r="C89" s="209" t="s">
        <v>1073</v>
      </c>
      <c r="D89" s="205"/>
    </row>
    <row r="90" spans="1:16384" x14ac:dyDescent="0.2">
      <c r="A90" s="207" t="s">
        <v>1009</v>
      </c>
      <c r="B90" s="312" t="s">
        <v>1247</v>
      </c>
      <c r="C90" s="314" t="s">
        <v>1362</v>
      </c>
      <c r="D90" s="205" t="s">
        <v>8</v>
      </c>
    </row>
    <row r="91" spans="1:16384" x14ac:dyDescent="0.2">
      <c r="A91" s="207" t="s">
        <v>1012</v>
      </c>
      <c r="B91" s="208" t="s">
        <v>1248</v>
      </c>
      <c r="C91" s="209" t="s">
        <v>1363</v>
      </c>
      <c r="D91" s="205" t="s">
        <v>8</v>
      </c>
    </row>
    <row r="92" spans="1:16384" x14ac:dyDescent="0.2">
      <c r="A92" s="207" t="s">
        <v>1014</v>
      </c>
      <c r="B92" s="208" t="s">
        <v>1249</v>
      </c>
      <c r="C92" s="209" t="s">
        <v>1364</v>
      </c>
      <c r="D92" s="205" t="s">
        <v>8</v>
      </c>
    </row>
    <row r="93" spans="1:16384" x14ac:dyDescent="0.2">
      <c r="A93" s="208" t="s">
        <v>1016</v>
      </c>
      <c r="B93" s="205" t="s">
        <v>1365</v>
      </c>
      <c r="C93" s="209" t="s">
        <v>1074</v>
      </c>
      <c r="D93" s="205" t="s">
        <v>8</v>
      </c>
    </row>
    <row r="94" spans="1:16384" x14ac:dyDescent="0.2">
      <c r="A94" s="208" t="s">
        <v>1017</v>
      </c>
      <c r="B94" s="205" t="s">
        <v>1596</v>
      </c>
      <c r="C94" s="209" t="s">
        <v>1597</v>
      </c>
      <c r="D94" s="205" t="s">
        <v>8</v>
      </c>
    </row>
    <row r="95" spans="1:16384" x14ac:dyDescent="0.2">
      <c r="B95" s="205"/>
      <c r="C95" s="209"/>
      <c r="D95" s="205"/>
    </row>
    <row r="96" spans="1:16384" x14ac:dyDescent="0.2">
      <c r="A96" s="207"/>
      <c r="B96" s="312"/>
      <c r="C96" s="314"/>
      <c r="D96" s="205"/>
    </row>
    <row r="97" spans="1:4" x14ac:dyDescent="0.2">
      <c r="A97" s="207" t="s">
        <v>1038</v>
      </c>
      <c r="B97" s="208" t="s">
        <v>1366</v>
      </c>
      <c r="C97" s="209" t="s">
        <v>1075</v>
      </c>
      <c r="D97" s="205"/>
    </row>
    <row r="98" spans="1:4" x14ac:dyDescent="0.2">
      <c r="A98" s="207" t="s">
        <v>1009</v>
      </c>
      <c r="B98" s="208" t="s">
        <v>1367</v>
      </c>
      <c r="C98" s="209" t="s">
        <v>1368</v>
      </c>
      <c r="D98" s="205" t="s">
        <v>8</v>
      </c>
    </row>
    <row r="99" spans="1:4" x14ac:dyDescent="0.2">
      <c r="A99" s="207" t="s">
        <v>1012</v>
      </c>
      <c r="B99" s="208" t="s">
        <v>1369</v>
      </c>
      <c r="C99" s="209" t="s">
        <v>1370</v>
      </c>
      <c r="D99" s="205" t="s">
        <v>8</v>
      </c>
    </row>
    <row r="100" spans="1:4" x14ac:dyDescent="0.2">
      <c r="A100" s="207" t="s">
        <v>1014</v>
      </c>
      <c r="B100" s="208" t="s">
        <v>1598</v>
      </c>
      <c r="C100" s="209" t="s">
        <v>1599</v>
      </c>
      <c r="D100" s="205" t="s">
        <v>8</v>
      </c>
    </row>
    <row r="101" spans="1:4" x14ac:dyDescent="0.2">
      <c r="A101" s="207"/>
      <c r="B101" s="208"/>
      <c r="C101" s="209"/>
      <c r="D101" s="205"/>
    </row>
    <row r="102" spans="1:4" x14ac:dyDescent="0.2">
      <c r="A102" s="207" t="s">
        <v>1040</v>
      </c>
      <c r="B102" s="208" t="s">
        <v>1250</v>
      </c>
      <c r="C102" s="209" t="s">
        <v>1076</v>
      </c>
      <c r="D102" s="205"/>
    </row>
    <row r="103" spans="1:4" x14ac:dyDescent="0.2">
      <c r="A103" s="207" t="s">
        <v>1009</v>
      </c>
      <c r="B103" s="208" t="s">
        <v>1371</v>
      </c>
      <c r="C103" s="209" t="s">
        <v>1077</v>
      </c>
      <c r="D103" s="205" t="s">
        <v>8</v>
      </c>
    </row>
    <row r="104" spans="1:4" x14ac:dyDescent="0.2">
      <c r="A104" s="208" t="s">
        <v>1012</v>
      </c>
      <c r="B104" s="205" t="s">
        <v>1372</v>
      </c>
      <c r="C104" s="209" t="s">
        <v>1078</v>
      </c>
      <c r="D104" s="205" t="s">
        <v>8</v>
      </c>
    </row>
    <row r="105" spans="1:4" x14ac:dyDescent="0.2">
      <c r="A105" s="208" t="s">
        <v>1014</v>
      </c>
      <c r="B105" s="205" t="s">
        <v>1373</v>
      </c>
      <c r="C105" s="209" t="s">
        <v>1079</v>
      </c>
      <c r="D105" s="205" t="s">
        <v>8</v>
      </c>
    </row>
    <row r="106" spans="1:4" x14ac:dyDescent="0.2">
      <c r="A106" s="207" t="s">
        <v>1016</v>
      </c>
      <c r="B106" s="312" t="s">
        <v>1251</v>
      </c>
      <c r="C106" s="314" t="s">
        <v>1080</v>
      </c>
      <c r="D106" s="205" t="s">
        <v>8</v>
      </c>
    </row>
    <row r="107" spans="1:4" x14ac:dyDescent="0.2">
      <c r="A107" s="207" t="s">
        <v>1017</v>
      </c>
      <c r="B107" s="208" t="s">
        <v>1374</v>
      </c>
      <c r="C107" s="209" t="s">
        <v>1081</v>
      </c>
      <c r="D107" s="205" t="s">
        <v>8</v>
      </c>
    </row>
    <row r="108" spans="1:4" x14ac:dyDescent="0.2">
      <c r="A108" s="207" t="s">
        <v>1019</v>
      </c>
      <c r="B108" s="208" t="s">
        <v>1375</v>
      </c>
      <c r="C108" s="209" t="s">
        <v>1082</v>
      </c>
      <c r="D108" s="205" t="s">
        <v>8</v>
      </c>
    </row>
    <row r="109" spans="1:4" x14ac:dyDescent="0.2">
      <c r="A109" s="207" t="s">
        <v>1020</v>
      </c>
      <c r="B109" s="208" t="s">
        <v>1376</v>
      </c>
      <c r="C109" s="209" t="s">
        <v>1083</v>
      </c>
      <c r="D109" s="205" t="s">
        <v>8</v>
      </c>
    </row>
    <row r="110" spans="1:4" x14ac:dyDescent="0.2">
      <c r="A110" s="207" t="s">
        <v>1036</v>
      </c>
      <c r="B110" s="208" t="s">
        <v>1377</v>
      </c>
      <c r="C110" s="209" t="s">
        <v>1378</v>
      </c>
      <c r="D110" s="205" t="s">
        <v>8</v>
      </c>
    </row>
    <row r="111" spans="1:4" x14ac:dyDescent="0.2">
      <c r="A111" s="207" t="s">
        <v>1038</v>
      </c>
      <c r="B111" s="208" t="s">
        <v>1379</v>
      </c>
      <c r="C111" s="209" t="s">
        <v>1380</v>
      </c>
      <c r="D111" s="205" t="s">
        <v>8</v>
      </c>
    </row>
    <row r="112" spans="1:4" x14ac:dyDescent="0.2">
      <c r="A112" s="208" t="s">
        <v>1040</v>
      </c>
      <c r="B112" s="205" t="s">
        <v>1381</v>
      </c>
      <c r="C112" s="209" t="s">
        <v>1600</v>
      </c>
      <c r="D112" s="205" t="s">
        <v>8</v>
      </c>
    </row>
    <row r="113" spans="1:4" x14ac:dyDescent="0.2">
      <c r="B113" s="205"/>
      <c r="C113" s="209"/>
      <c r="D113" s="205"/>
    </row>
    <row r="114" spans="1:4" x14ac:dyDescent="0.2">
      <c r="A114" s="207"/>
      <c r="B114" s="312"/>
      <c r="C114" s="314"/>
      <c r="D114" s="205"/>
    </row>
    <row r="115" spans="1:4" x14ac:dyDescent="0.2">
      <c r="A115" s="207" t="s">
        <v>1042</v>
      </c>
      <c r="B115" s="208" t="s">
        <v>1252</v>
      </c>
      <c r="C115" s="209" t="s">
        <v>10</v>
      </c>
      <c r="D115" s="205"/>
    </row>
    <row r="116" spans="1:4" x14ac:dyDescent="0.2">
      <c r="A116" s="207" t="s">
        <v>1009</v>
      </c>
      <c r="B116" s="208" t="s">
        <v>1253</v>
      </c>
      <c r="C116" s="209" t="s">
        <v>1084</v>
      </c>
      <c r="D116" s="205" t="s">
        <v>8</v>
      </c>
    </row>
    <row r="117" spans="1:4" x14ac:dyDescent="0.2">
      <c r="A117" s="207" t="s">
        <v>1012</v>
      </c>
      <c r="B117" s="208" t="s">
        <v>1382</v>
      </c>
      <c r="C117" s="209" t="s">
        <v>1085</v>
      </c>
      <c r="D117" s="205" t="s">
        <v>8</v>
      </c>
    </row>
    <row r="118" spans="1:4" x14ac:dyDescent="0.2">
      <c r="A118" s="207" t="s">
        <v>1014</v>
      </c>
      <c r="B118" s="208" t="s">
        <v>1383</v>
      </c>
      <c r="C118" s="209" t="s">
        <v>1086</v>
      </c>
      <c r="D118" s="205" t="s">
        <v>8</v>
      </c>
    </row>
    <row r="119" spans="1:4" x14ac:dyDescent="0.2">
      <c r="A119" s="207" t="s">
        <v>1016</v>
      </c>
      <c r="B119" s="208" t="s">
        <v>1384</v>
      </c>
      <c r="C119" s="209" t="s">
        <v>1087</v>
      </c>
      <c r="D119" s="205" t="s">
        <v>8</v>
      </c>
    </row>
    <row r="120" spans="1:4" x14ac:dyDescent="0.2">
      <c r="A120" s="207" t="s">
        <v>1017</v>
      </c>
      <c r="B120" s="208" t="s">
        <v>1385</v>
      </c>
      <c r="C120" s="209" t="s">
        <v>1088</v>
      </c>
      <c r="D120" s="205" t="s">
        <v>8</v>
      </c>
    </row>
    <row r="121" spans="1:4" x14ac:dyDescent="0.2">
      <c r="A121" s="208" t="s">
        <v>1019</v>
      </c>
      <c r="B121" s="209" t="s">
        <v>1386</v>
      </c>
      <c r="C121" s="209" t="s">
        <v>1387</v>
      </c>
      <c r="D121" s="205" t="s">
        <v>8</v>
      </c>
    </row>
    <row r="122" spans="1:4" x14ac:dyDescent="0.2">
      <c r="A122" s="208" t="s">
        <v>1020</v>
      </c>
      <c r="B122" s="205" t="s">
        <v>1388</v>
      </c>
      <c r="C122" s="209" t="s">
        <v>1389</v>
      </c>
      <c r="D122" s="205" t="s">
        <v>8</v>
      </c>
    </row>
    <row r="123" spans="1:4" x14ac:dyDescent="0.2">
      <c r="A123" s="207" t="s">
        <v>1036</v>
      </c>
      <c r="B123" s="312" t="s">
        <v>1390</v>
      </c>
      <c r="C123" s="314" t="s">
        <v>1391</v>
      </c>
      <c r="D123" s="205" t="s">
        <v>828</v>
      </c>
    </row>
    <row r="124" spans="1:4" x14ac:dyDescent="0.2">
      <c r="A124" s="207" t="s">
        <v>1038</v>
      </c>
      <c r="B124" s="208" t="s">
        <v>1254</v>
      </c>
      <c r="C124" s="209" t="s">
        <v>1392</v>
      </c>
      <c r="D124" s="205" t="s">
        <v>8</v>
      </c>
    </row>
    <row r="125" spans="1:4" x14ac:dyDescent="0.2">
      <c r="A125" s="207" t="s">
        <v>1040</v>
      </c>
      <c r="B125" s="312" t="s">
        <v>1581</v>
      </c>
      <c r="C125" s="209" t="s">
        <v>1580</v>
      </c>
      <c r="D125" s="205" t="s">
        <v>8</v>
      </c>
    </row>
    <row r="126" spans="1:4" x14ac:dyDescent="0.2">
      <c r="A126" s="207"/>
      <c r="B126" s="312"/>
      <c r="C126" s="209"/>
      <c r="D126" s="205"/>
    </row>
    <row r="127" spans="1:4" x14ac:dyDescent="0.2">
      <c r="A127" s="207"/>
      <c r="B127" s="208"/>
      <c r="C127" s="209"/>
      <c r="D127" s="205"/>
    </row>
    <row r="128" spans="1:4" x14ac:dyDescent="0.2">
      <c r="A128" s="207" t="s">
        <v>1044</v>
      </c>
      <c r="B128" s="208" t="s">
        <v>1255</v>
      </c>
      <c r="C128" s="209" t="s">
        <v>1393</v>
      </c>
      <c r="D128" s="205"/>
    </row>
    <row r="129" spans="1:4" x14ac:dyDescent="0.2">
      <c r="A129" s="207" t="s">
        <v>1009</v>
      </c>
      <c r="B129" s="208" t="s">
        <v>1394</v>
      </c>
      <c r="C129" s="209" t="s">
        <v>1089</v>
      </c>
      <c r="D129" s="205" t="s">
        <v>8</v>
      </c>
    </row>
    <row r="130" spans="1:4" x14ac:dyDescent="0.2">
      <c r="A130" s="207" t="s">
        <v>1012</v>
      </c>
      <c r="B130" s="208" t="s">
        <v>1395</v>
      </c>
      <c r="C130" s="209" t="s">
        <v>1090</v>
      </c>
      <c r="D130" s="205" t="s">
        <v>8</v>
      </c>
    </row>
    <row r="131" spans="1:4" x14ac:dyDescent="0.2">
      <c r="A131" s="207" t="s">
        <v>1014</v>
      </c>
      <c r="B131" s="208" t="s">
        <v>1396</v>
      </c>
      <c r="C131" s="209" t="s">
        <v>1091</v>
      </c>
      <c r="D131" s="205" t="s">
        <v>8</v>
      </c>
    </row>
    <row r="132" spans="1:4" x14ac:dyDescent="0.2">
      <c r="A132" s="207" t="s">
        <v>1016</v>
      </c>
      <c r="B132" s="208" t="s">
        <v>1397</v>
      </c>
      <c r="C132" s="209" t="s">
        <v>1092</v>
      </c>
      <c r="D132" s="205" t="s">
        <v>8</v>
      </c>
    </row>
    <row r="133" spans="1:4" x14ac:dyDescent="0.2">
      <c r="A133" s="207" t="s">
        <v>1017</v>
      </c>
      <c r="B133" s="208" t="s">
        <v>1398</v>
      </c>
      <c r="C133" s="209" t="s">
        <v>1572</v>
      </c>
      <c r="D133" s="205" t="s">
        <v>8</v>
      </c>
    </row>
    <row r="134" spans="1:4" x14ac:dyDescent="0.2">
      <c r="A134" s="207" t="s">
        <v>1019</v>
      </c>
      <c r="B134" s="208" t="s">
        <v>1399</v>
      </c>
      <c r="C134" s="209" t="s">
        <v>1093</v>
      </c>
      <c r="D134" s="205" t="s">
        <v>8</v>
      </c>
    </row>
    <row r="135" spans="1:4" x14ac:dyDescent="0.2">
      <c r="A135" s="207" t="s">
        <v>1020</v>
      </c>
      <c r="B135" s="208" t="s">
        <v>1257</v>
      </c>
      <c r="C135" s="209" t="s">
        <v>1400</v>
      </c>
      <c r="D135" s="205" t="s">
        <v>8</v>
      </c>
    </row>
    <row r="136" spans="1:4" x14ac:dyDescent="0.2">
      <c r="A136" s="207" t="s">
        <v>1036</v>
      </c>
      <c r="B136" s="208" t="s">
        <v>1256</v>
      </c>
      <c r="C136" s="209" t="s">
        <v>1401</v>
      </c>
      <c r="D136" s="205" t="s">
        <v>8</v>
      </c>
    </row>
    <row r="137" spans="1:4" x14ac:dyDescent="0.2">
      <c r="A137" s="207" t="s">
        <v>1038</v>
      </c>
      <c r="B137" s="208" t="s">
        <v>1258</v>
      </c>
      <c r="C137" s="209" t="s">
        <v>1402</v>
      </c>
      <c r="D137" s="205" t="s">
        <v>8</v>
      </c>
    </row>
    <row r="138" spans="1:4" x14ac:dyDescent="0.2">
      <c r="A138" s="207" t="s">
        <v>1040</v>
      </c>
      <c r="B138" s="208" t="s">
        <v>1570</v>
      </c>
      <c r="C138" s="209" t="s">
        <v>1574</v>
      </c>
      <c r="D138" s="205" t="s">
        <v>8</v>
      </c>
    </row>
    <row r="139" spans="1:4" x14ac:dyDescent="0.2">
      <c r="A139" s="207" t="s">
        <v>1042</v>
      </c>
      <c r="B139" s="208" t="s">
        <v>1571</v>
      </c>
      <c r="C139" s="209" t="s">
        <v>1569</v>
      </c>
      <c r="D139" s="205" t="s">
        <v>8</v>
      </c>
    </row>
    <row r="140" spans="1:4" x14ac:dyDescent="0.2">
      <c r="A140" s="207" t="s">
        <v>1044</v>
      </c>
      <c r="B140" s="208" t="s">
        <v>1575</v>
      </c>
      <c r="C140" s="209" t="s">
        <v>1573</v>
      </c>
      <c r="D140" s="205" t="s">
        <v>8</v>
      </c>
    </row>
    <row r="141" spans="1:4" x14ac:dyDescent="0.2">
      <c r="B141" s="205"/>
      <c r="C141" s="209"/>
      <c r="D141" s="205"/>
    </row>
    <row r="142" spans="1:4" x14ac:dyDescent="0.2">
      <c r="A142" s="208" t="s">
        <v>1094</v>
      </c>
      <c r="B142" s="205" t="s">
        <v>1259</v>
      </c>
      <c r="C142" s="209" t="s">
        <v>1403</v>
      </c>
      <c r="D142" s="205"/>
    </row>
    <row r="143" spans="1:4" x14ac:dyDescent="0.2">
      <c r="A143" s="207" t="s">
        <v>1009</v>
      </c>
      <c r="B143" s="312" t="s">
        <v>1404</v>
      </c>
      <c r="C143" s="314" t="s">
        <v>1405</v>
      </c>
      <c r="D143" s="205" t="s">
        <v>8</v>
      </c>
    </row>
    <row r="144" spans="1:4" x14ac:dyDescent="0.2">
      <c r="A144" s="207" t="s">
        <v>1012</v>
      </c>
      <c r="B144" s="208" t="s">
        <v>1260</v>
      </c>
      <c r="C144" s="209" t="s">
        <v>1406</v>
      </c>
      <c r="D144" s="205" t="s">
        <v>8</v>
      </c>
    </row>
    <row r="145" spans="1:4" x14ac:dyDescent="0.2">
      <c r="A145" s="207" t="s">
        <v>1014</v>
      </c>
      <c r="B145" s="208" t="s">
        <v>1407</v>
      </c>
      <c r="C145" s="209" t="s">
        <v>1408</v>
      </c>
      <c r="D145" s="205" t="s">
        <v>8</v>
      </c>
    </row>
    <row r="146" spans="1:4" x14ac:dyDescent="0.2">
      <c r="A146" s="208" t="s">
        <v>1016</v>
      </c>
      <c r="B146" s="210" t="s">
        <v>1409</v>
      </c>
      <c r="C146" s="209" t="s">
        <v>1096</v>
      </c>
      <c r="D146" s="205" t="s">
        <v>8</v>
      </c>
    </row>
    <row r="147" spans="1:4" x14ac:dyDescent="0.2">
      <c r="A147" s="208" t="s">
        <v>1017</v>
      </c>
      <c r="B147" s="209" t="s">
        <v>1410</v>
      </c>
      <c r="C147" s="209" t="s">
        <v>1097</v>
      </c>
      <c r="D147" s="205" t="s">
        <v>8</v>
      </c>
    </row>
    <row r="148" spans="1:4" x14ac:dyDescent="0.2">
      <c r="A148" s="207" t="s">
        <v>1019</v>
      </c>
      <c r="B148" s="312" t="s">
        <v>1411</v>
      </c>
      <c r="C148" s="314" t="s">
        <v>1098</v>
      </c>
      <c r="D148" s="205" t="s">
        <v>8</v>
      </c>
    </row>
    <row r="149" spans="1:4" x14ac:dyDescent="0.2">
      <c r="A149" s="207" t="s">
        <v>1020</v>
      </c>
      <c r="B149" s="208" t="s">
        <v>1412</v>
      </c>
      <c r="C149" s="209" t="s">
        <v>1099</v>
      </c>
      <c r="D149" s="205" t="s">
        <v>8</v>
      </c>
    </row>
    <row r="150" spans="1:4" x14ac:dyDescent="0.2">
      <c r="A150" s="207" t="s">
        <v>1036</v>
      </c>
      <c r="B150" s="208" t="s">
        <v>1413</v>
      </c>
      <c r="C150" s="209" t="s">
        <v>1100</v>
      </c>
      <c r="D150" s="205" t="s">
        <v>8</v>
      </c>
    </row>
    <row r="151" spans="1:4" x14ac:dyDescent="0.2">
      <c r="A151" s="207" t="s">
        <v>1038</v>
      </c>
      <c r="B151" s="208" t="s">
        <v>1261</v>
      </c>
      <c r="C151" s="209" t="s">
        <v>1101</v>
      </c>
      <c r="D151" s="205" t="s">
        <v>8</v>
      </c>
    </row>
    <row r="152" spans="1:4" x14ac:dyDescent="0.2">
      <c r="A152" s="207" t="s">
        <v>1040</v>
      </c>
      <c r="B152" s="208" t="s">
        <v>1414</v>
      </c>
      <c r="C152" s="209" t="s">
        <v>1415</v>
      </c>
      <c r="D152" s="205" t="s">
        <v>8</v>
      </c>
    </row>
    <row r="153" spans="1:4" x14ac:dyDescent="0.2">
      <c r="A153" s="207" t="s">
        <v>1042</v>
      </c>
      <c r="B153" s="208" t="s">
        <v>1416</v>
      </c>
      <c r="C153" s="209" t="s">
        <v>1417</v>
      </c>
      <c r="D153" s="205" t="s">
        <v>8</v>
      </c>
    </row>
    <row r="154" spans="1:4" x14ac:dyDescent="0.2">
      <c r="A154" s="207" t="s">
        <v>1044</v>
      </c>
      <c r="B154" s="208" t="s">
        <v>1418</v>
      </c>
      <c r="C154" s="209" t="s">
        <v>1419</v>
      </c>
      <c r="D154" s="205" t="s">
        <v>8</v>
      </c>
    </row>
    <row r="155" spans="1:4" x14ac:dyDescent="0.2">
      <c r="A155" s="208" t="s">
        <v>1094</v>
      </c>
      <c r="B155" s="208" t="s">
        <v>1420</v>
      </c>
      <c r="C155" s="209" t="s">
        <v>1421</v>
      </c>
      <c r="D155" s="205" t="s">
        <v>8</v>
      </c>
    </row>
    <row r="156" spans="1:4" x14ac:dyDescent="0.2">
      <c r="A156" s="207" t="s">
        <v>1106</v>
      </c>
      <c r="B156" s="208" t="s">
        <v>1422</v>
      </c>
      <c r="C156" s="209" t="s">
        <v>1423</v>
      </c>
      <c r="D156" s="205" t="s">
        <v>8</v>
      </c>
    </row>
    <row r="157" spans="1:4" x14ac:dyDescent="0.2">
      <c r="A157" s="207" t="s">
        <v>1109</v>
      </c>
      <c r="B157" s="208" t="s">
        <v>1424</v>
      </c>
      <c r="C157" s="209" t="s">
        <v>1095</v>
      </c>
      <c r="D157" s="205" t="s">
        <v>8</v>
      </c>
    </row>
    <row r="158" spans="1:4" x14ac:dyDescent="0.2">
      <c r="A158" s="207" t="s">
        <v>1121</v>
      </c>
      <c r="B158" s="208" t="s">
        <v>1425</v>
      </c>
      <c r="C158" s="209" t="s">
        <v>1426</v>
      </c>
      <c r="D158" s="205" t="s">
        <v>8</v>
      </c>
    </row>
    <row r="159" spans="1:4" x14ac:dyDescent="0.2">
      <c r="A159" s="208" t="s">
        <v>1129</v>
      </c>
      <c r="B159" s="208" t="s">
        <v>1601</v>
      </c>
      <c r="C159" s="209" t="s">
        <v>1602</v>
      </c>
      <c r="D159" s="211" t="s">
        <v>8</v>
      </c>
    </row>
    <row r="160" spans="1:4" x14ac:dyDescent="0.2">
      <c r="A160" s="207"/>
      <c r="B160" s="208"/>
      <c r="C160" s="209"/>
      <c r="D160" s="205"/>
    </row>
    <row r="161" spans="1:4" x14ac:dyDescent="0.2">
      <c r="A161" s="208" t="s">
        <v>1066</v>
      </c>
      <c r="B161" s="205" t="s">
        <v>1262</v>
      </c>
      <c r="C161" s="209" t="s">
        <v>1102</v>
      </c>
      <c r="D161" s="205" t="s">
        <v>828</v>
      </c>
    </row>
    <row r="162" spans="1:4" x14ac:dyDescent="0.2">
      <c r="A162" s="208" t="s">
        <v>1051</v>
      </c>
      <c r="B162" s="205" t="s">
        <v>1427</v>
      </c>
      <c r="C162" s="209" t="s">
        <v>1103</v>
      </c>
      <c r="D162" s="205" t="s">
        <v>828</v>
      </c>
    </row>
    <row r="163" spans="1:4" x14ac:dyDescent="0.2">
      <c r="A163" s="207" t="s">
        <v>1053</v>
      </c>
      <c r="B163" s="312" t="s">
        <v>1428</v>
      </c>
      <c r="C163" s="314" t="s">
        <v>1104</v>
      </c>
      <c r="D163" s="205" t="s">
        <v>828</v>
      </c>
    </row>
    <row r="164" spans="1:4" x14ac:dyDescent="0.2">
      <c r="A164" s="207" t="s">
        <v>1171</v>
      </c>
      <c r="B164" s="208" t="s">
        <v>1263</v>
      </c>
      <c r="C164" s="209" t="s">
        <v>1105</v>
      </c>
      <c r="D164" s="205" t="s">
        <v>828</v>
      </c>
    </row>
    <row r="165" spans="1:4" x14ac:dyDescent="0.2">
      <c r="A165" s="207" t="s">
        <v>1174</v>
      </c>
      <c r="B165" s="208" t="s">
        <v>1429</v>
      </c>
      <c r="C165" s="209" t="s">
        <v>1430</v>
      </c>
      <c r="D165" s="205" t="s">
        <v>828</v>
      </c>
    </row>
    <row r="166" spans="1:4" x14ac:dyDescent="0.2">
      <c r="A166" s="207" t="s">
        <v>1178</v>
      </c>
      <c r="B166" s="208" t="s">
        <v>1431</v>
      </c>
      <c r="C166" s="209" t="s">
        <v>364</v>
      </c>
      <c r="D166" s="205" t="s">
        <v>828</v>
      </c>
    </row>
    <row r="167" spans="1:4" x14ac:dyDescent="0.2">
      <c r="A167" s="207"/>
      <c r="B167" s="208"/>
      <c r="C167" s="209"/>
      <c r="D167" s="205"/>
    </row>
    <row r="168" spans="1:4" x14ac:dyDescent="0.2">
      <c r="A168" s="207"/>
      <c r="B168" s="208"/>
      <c r="C168" s="209"/>
      <c r="D168" s="205"/>
    </row>
    <row r="169" spans="1:4" x14ac:dyDescent="0.2">
      <c r="A169" s="207" t="s">
        <v>1119</v>
      </c>
      <c r="B169" s="208" t="s">
        <v>1264</v>
      </c>
      <c r="C169" s="209" t="s">
        <v>1175</v>
      </c>
      <c r="D169" s="205" t="s">
        <v>828</v>
      </c>
    </row>
    <row r="170" spans="1:4" x14ac:dyDescent="0.2">
      <c r="A170" s="207" t="s">
        <v>1432</v>
      </c>
      <c r="B170" s="208" t="s">
        <v>1433</v>
      </c>
      <c r="C170" s="209" t="s">
        <v>1176</v>
      </c>
      <c r="D170" s="205" t="s">
        <v>828</v>
      </c>
    </row>
    <row r="171" spans="1:4" x14ac:dyDescent="0.2">
      <c r="A171" s="207" t="s">
        <v>1434</v>
      </c>
      <c r="B171" s="208" t="s">
        <v>1435</v>
      </c>
      <c r="C171" s="209" t="s">
        <v>1177</v>
      </c>
      <c r="D171" s="205" t="s">
        <v>828</v>
      </c>
    </row>
    <row r="172" spans="1:4" x14ac:dyDescent="0.2">
      <c r="A172" s="207" t="s">
        <v>1436</v>
      </c>
      <c r="B172" s="208" t="s">
        <v>1265</v>
      </c>
      <c r="C172" s="209" t="s">
        <v>1437</v>
      </c>
      <c r="D172" s="205" t="s">
        <v>828</v>
      </c>
    </row>
    <row r="173" spans="1:4" x14ac:dyDescent="0.2">
      <c r="A173" s="207" t="s">
        <v>1584</v>
      </c>
      <c r="B173" s="208" t="s">
        <v>1583</v>
      </c>
      <c r="C173" s="209" t="s">
        <v>1582</v>
      </c>
      <c r="D173" s="205" t="s">
        <v>828</v>
      </c>
    </row>
    <row r="174" spans="1:4" x14ac:dyDescent="0.2">
      <c r="B174" s="205"/>
      <c r="C174" s="209"/>
      <c r="D174" s="205"/>
    </row>
    <row r="175" spans="1:4" x14ac:dyDescent="0.2">
      <c r="A175" s="207" t="s">
        <v>1106</v>
      </c>
      <c r="B175" s="312" t="s">
        <v>1266</v>
      </c>
      <c r="C175" s="314" t="s">
        <v>1107</v>
      </c>
      <c r="D175" s="205"/>
    </row>
    <row r="176" spans="1:4" x14ac:dyDescent="0.2">
      <c r="A176" s="207" t="s">
        <v>1009</v>
      </c>
      <c r="B176" s="208" t="s">
        <v>1438</v>
      </c>
      <c r="C176" s="209" t="s">
        <v>1108</v>
      </c>
      <c r="D176" s="205" t="s">
        <v>8</v>
      </c>
    </row>
    <row r="177" spans="1:4" x14ac:dyDescent="0.2">
      <c r="A177" s="207" t="s">
        <v>1012</v>
      </c>
      <c r="B177" s="208" t="s">
        <v>1267</v>
      </c>
      <c r="C177" s="209" t="s">
        <v>1439</v>
      </c>
      <c r="D177" s="205" t="s">
        <v>8</v>
      </c>
    </row>
    <row r="178" spans="1:4" x14ac:dyDescent="0.2">
      <c r="A178" s="207"/>
      <c r="B178" s="208"/>
      <c r="C178" s="209"/>
      <c r="D178" s="205"/>
    </row>
    <row r="179" spans="1:4" x14ac:dyDescent="0.2">
      <c r="A179" s="207"/>
      <c r="B179" s="208"/>
      <c r="C179" s="209"/>
      <c r="D179" s="205"/>
    </row>
    <row r="180" spans="1:4" x14ac:dyDescent="0.2">
      <c r="A180" s="207" t="s">
        <v>1109</v>
      </c>
      <c r="B180" s="208" t="s">
        <v>1268</v>
      </c>
      <c r="C180" s="209" t="s">
        <v>1110</v>
      </c>
      <c r="D180" s="205"/>
    </row>
    <row r="181" spans="1:4" x14ac:dyDescent="0.2">
      <c r="A181" s="207" t="s">
        <v>1009</v>
      </c>
      <c r="B181" s="208" t="s">
        <v>1440</v>
      </c>
      <c r="C181" s="209" t="s">
        <v>1111</v>
      </c>
      <c r="D181" s="205" t="s">
        <v>8</v>
      </c>
    </row>
    <row r="182" spans="1:4" x14ac:dyDescent="0.2">
      <c r="A182" s="207" t="s">
        <v>1012</v>
      </c>
      <c r="B182" s="208" t="s">
        <v>1441</v>
      </c>
      <c r="C182" s="209" t="s">
        <v>1112</v>
      </c>
      <c r="D182" s="205" t="s">
        <v>8</v>
      </c>
    </row>
    <row r="183" spans="1:4" x14ac:dyDescent="0.2">
      <c r="A183" s="207" t="s">
        <v>1014</v>
      </c>
      <c r="B183" s="208" t="s">
        <v>1442</v>
      </c>
      <c r="C183" s="209" t="s">
        <v>1113</v>
      </c>
      <c r="D183" s="205" t="s">
        <v>8</v>
      </c>
    </row>
    <row r="184" spans="1:4" x14ac:dyDescent="0.2">
      <c r="A184" s="207"/>
      <c r="B184" s="208"/>
      <c r="C184" s="209"/>
      <c r="D184" s="205"/>
    </row>
    <row r="185" spans="1:4" x14ac:dyDescent="0.2">
      <c r="A185" s="208" t="s">
        <v>1040</v>
      </c>
      <c r="B185" s="205" t="s">
        <v>1443</v>
      </c>
      <c r="C185" s="209" t="s">
        <v>1114</v>
      </c>
      <c r="D185" s="211" t="s">
        <v>8</v>
      </c>
    </row>
    <row r="186" spans="1:4" x14ac:dyDescent="0.2">
      <c r="A186" s="208" t="s">
        <v>1042</v>
      </c>
      <c r="B186" s="205" t="s">
        <v>1444</v>
      </c>
      <c r="C186" s="209" t="s">
        <v>1115</v>
      </c>
      <c r="D186" s="205" t="s">
        <v>8</v>
      </c>
    </row>
    <row r="187" spans="1:4" x14ac:dyDescent="0.2">
      <c r="A187" s="207" t="s">
        <v>1044</v>
      </c>
      <c r="B187" s="312" t="s">
        <v>1445</v>
      </c>
      <c r="C187" s="314" t="s">
        <v>1446</v>
      </c>
      <c r="D187" s="211"/>
    </row>
    <row r="188" spans="1:4" x14ac:dyDescent="0.2">
      <c r="A188" s="207"/>
      <c r="B188" s="208"/>
      <c r="C188" s="209"/>
      <c r="D188" s="205"/>
    </row>
    <row r="189" spans="1:4" x14ac:dyDescent="0.2">
      <c r="A189" s="207"/>
      <c r="B189" s="208"/>
      <c r="C189" s="209"/>
      <c r="D189" s="205"/>
    </row>
    <row r="190" spans="1:4" x14ac:dyDescent="0.2">
      <c r="A190" s="207" t="s">
        <v>1066</v>
      </c>
      <c r="B190" s="208" t="s">
        <v>1269</v>
      </c>
      <c r="C190" s="209" t="s">
        <v>1116</v>
      </c>
      <c r="D190" s="205" t="s">
        <v>8</v>
      </c>
    </row>
    <row r="191" spans="1:4" x14ac:dyDescent="0.2">
      <c r="A191" s="207" t="s">
        <v>1051</v>
      </c>
      <c r="B191" s="208" t="s">
        <v>1447</v>
      </c>
      <c r="C191" s="209" t="s">
        <v>1117</v>
      </c>
      <c r="D191" s="205" t="s">
        <v>8</v>
      </c>
    </row>
    <row r="192" spans="1:4" x14ac:dyDescent="0.2">
      <c r="A192" s="207" t="s">
        <v>1053</v>
      </c>
      <c r="B192" s="208" t="s">
        <v>1448</v>
      </c>
      <c r="C192" s="209" t="s">
        <v>1118</v>
      </c>
      <c r="D192" s="205" t="s">
        <v>8</v>
      </c>
    </row>
    <row r="193" spans="1:4" x14ac:dyDescent="0.2">
      <c r="A193" s="207" t="s">
        <v>1171</v>
      </c>
      <c r="B193" s="208" t="s">
        <v>1585</v>
      </c>
      <c r="C193" s="209" t="s">
        <v>1628</v>
      </c>
      <c r="D193" s="205" t="s">
        <v>8</v>
      </c>
    </row>
    <row r="194" spans="1:4" x14ac:dyDescent="0.2">
      <c r="B194" s="205"/>
      <c r="C194" s="203"/>
      <c r="D194" s="205"/>
    </row>
    <row r="195" spans="1:4" x14ac:dyDescent="0.2">
      <c r="A195" s="208" t="s">
        <v>1119</v>
      </c>
      <c r="B195" s="205" t="s">
        <v>1270</v>
      </c>
      <c r="C195" s="209" t="s">
        <v>1120</v>
      </c>
      <c r="D195" s="205" t="s">
        <v>8</v>
      </c>
    </row>
    <row r="196" spans="1:4" x14ac:dyDescent="0.2">
      <c r="A196" s="207"/>
      <c r="B196" s="312"/>
      <c r="C196" s="314"/>
      <c r="D196" s="205"/>
    </row>
    <row r="197" spans="1:4" x14ac:dyDescent="0.2">
      <c r="A197" s="207"/>
      <c r="B197" s="208"/>
      <c r="C197" s="209"/>
      <c r="D197" s="205"/>
    </row>
    <row r="198" spans="1:4" x14ac:dyDescent="0.2">
      <c r="A198" s="207" t="s">
        <v>1121</v>
      </c>
      <c r="B198" s="208" t="s">
        <v>1271</v>
      </c>
      <c r="C198" s="209" t="s">
        <v>1122</v>
      </c>
      <c r="D198" s="205"/>
    </row>
    <row r="199" spans="1:4" x14ac:dyDescent="0.2">
      <c r="A199" s="207" t="s">
        <v>1009</v>
      </c>
      <c r="B199" s="208" t="s">
        <v>1272</v>
      </c>
      <c r="C199" s="209" t="s">
        <v>1123</v>
      </c>
      <c r="D199" s="205" t="s">
        <v>8</v>
      </c>
    </row>
    <row r="200" spans="1:4" x14ac:dyDescent="0.2">
      <c r="A200" s="207" t="s">
        <v>1012</v>
      </c>
      <c r="B200" s="208" t="s">
        <v>1273</v>
      </c>
      <c r="C200" s="209" t="s">
        <v>1124</v>
      </c>
      <c r="D200" s="205" t="s">
        <v>8</v>
      </c>
    </row>
    <row r="201" spans="1:4" x14ac:dyDescent="0.2">
      <c r="A201" s="207" t="s">
        <v>1014</v>
      </c>
      <c r="B201" s="208" t="s">
        <v>1275</v>
      </c>
      <c r="C201" s="209" t="s">
        <v>1449</v>
      </c>
      <c r="D201" s="205" t="s">
        <v>8</v>
      </c>
    </row>
    <row r="202" spans="1:4" x14ac:dyDescent="0.2">
      <c r="A202" s="207" t="s">
        <v>1016</v>
      </c>
      <c r="B202" s="208" t="s">
        <v>1450</v>
      </c>
      <c r="C202" s="209" t="s">
        <v>1125</v>
      </c>
      <c r="D202" s="205" t="s">
        <v>8</v>
      </c>
    </row>
    <row r="203" spans="1:4" x14ac:dyDescent="0.2">
      <c r="A203" s="207"/>
      <c r="B203" s="205"/>
      <c r="C203" s="209"/>
      <c r="D203" s="205"/>
    </row>
    <row r="204" spans="1:4" x14ac:dyDescent="0.2">
      <c r="A204" s="207" t="s">
        <v>1040</v>
      </c>
      <c r="B204" s="205" t="s">
        <v>1451</v>
      </c>
      <c r="C204" s="209" t="s">
        <v>1126</v>
      </c>
      <c r="D204" s="205" t="s">
        <v>8</v>
      </c>
    </row>
    <row r="205" spans="1:4" x14ac:dyDescent="0.2">
      <c r="A205" s="207" t="s">
        <v>1042</v>
      </c>
      <c r="B205" s="205" t="s">
        <v>1452</v>
      </c>
      <c r="C205" s="204" t="s">
        <v>1127</v>
      </c>
      <c r="D205" s="211" t="s">
        <v>8</v>
      </c>
    </row>
    <row r="206" spans="1:4" x14ac:dyDescent="0.2">
      <c r="A206" s="207" t="s">
        <v>1044</v>
      </c>
      <c r="B206" s="208" t="s">
        <v>1276</v>
      </c>
      <c r="C206" s="209" t="s">
        <v>1128</v>
      </c>
      <c r="D206" s="205" t="s">
        <v>8</v>
      </c>
    </row>
    <row r="207" spans="1:4" x14ac:dyDescent="0.2">
      <c r="A207" s="207" t="s">
        <v>1094</v>
      </c>
      <c r="B207" s="208" t="s">
        <v>1274</v>
      </c>
      <c r="C207" s="209" t="s">
        <v>1453</v>
      </c>
      <c r="D207" s="205" t="s">
        <v>8</v>
      </c>
    </row>
    <row r="208" spans="1:4" x14ac:dyDescent="0.2">
      <c r="A208" s="207" t="s">
        <v>1106</v>
      </c>
      <c r="B208" s="208" t="s">
        <v>1454</v>
      </c>
      <c r="C208" s="209" t="s">
        <v>1455</v>
      </c>
      <c r="D208" s="205" t="s">
        <v>8</v>
      </c>
    </row>
    <row r="209" spans="1:4" x14ac:dyDescent="0.2">
      <c r="A209" s="207" t="s">
        <v>1109</v>
      </c>
      <c r="B209" s="208" t="s">
        <v>1456</v>
      </c>
      <c r="C209" s="209" t="s">
        <v>1457</v>
      </c>
      <c r="D209" s="205" t="s">
        <v>8</v>
      </c>
    </row>
    <row r="210" spans="1:4" x14ac:dyDescent="0.2">
      <c r="A210" s="207" t="s">
        <v>1121</v>
      </c>
      <c r="B210" s="208" t="s">
        <v>1603</v>
      </c>
      <c r="C210" s="209" t="s">
        <v>1604</v>
      </c>
      <c r="D210" s="205" t="s">
        <v>8</v>
      </c>
    </row>
    <row r="211" spans="1:4" x14ac:dyDescent="0.2">
      <c r="B211" s="205"/>
      <c r="C211" s="209"/>
      <c r="D211" s="211"/>
    </row>
    <row r="212" spans="1:4" x14ac:dyDescent="0.2">
      <c r="A212" s="207" t="s">
        <v>1129</v>
      </c>
      <c r="B212" s="208" t="s">
        <v>1277</v>
      </c>
      <c r="C212" s="209" t="s">
        <v>1130</v>
      </c>
      <c r="D212" s="205"/>
    </row>
    <row r="213" spans="1:4" x14ac:dyDescent="0.2">
      <c r="A213" s="207" t="s">
        <v>1009</v>
      </c>
      <c r="B213" s="208" t="s">
        <v>1278</v>
      </c>
      <c r="C213" s="209" t="s">
        <v>1131</v>
      </c>
      <c r="D213" s="205" t="s">
        <v>6</v>
      </c>
    </row>
    <row r="214" spans="1:4" x14ac:dyDescent="0.2">
      <c r="A214" s="207" t="s">
        <v>1012</v>
      </c>
      <c r="B214" s="208" t="s">
        <v>1279</v>
      </c>
      <c r="C214" s="209" t="s">
        <v>1132</v>
      </c>
      <c r="D214" s="205" t="s">
        <v>6</v>
      </c>
    </row>
    <row r="215" spans="1:4" x14ac:dyDescent="0.2">
      <c r="A215" s="207" t="s">
        <v>1014</v>
      </c>
      <c r="B215" s="209" t="s">
        <v>1280</v>
      </c>
      <c r="C215" s="209" t="s">
        <v>1133</v>
      </c>
      <c r="D215" s="211" t="s">
        <v>6</v>
      </c>
    </row>
    <row r="216" spans="1:4" x14ac:dyDescent="0.2">
      <c r="A216" s="207" t="s">
        <v>1016</v>
      </c>
      <c r="B216" s="208" t="s">
        <v>1458</v>
      </c>
      <c r="C216" s="209" t="s">
        <v>1134</v>
      </c>
      <c r="D216" s="205" t="s">
        <v>1182</v>
      </c>
    </row>
    <row r="217" spans="1:4" x14ac:dyDescent="0.2">
      <c r="A217" s="207" t="s">
        <v>1017</v>
      </c>
      <c r="B217" s="209" t="s">
        <v>1459</v>
      </c>
      <c r="C217" s="209" t="s">
        <v>1135</v>
      </c>
      <c r="D217" s="205" t="s">
        <v>1182</v>
      </c>
    </row>
    <row r="218" spans="1:4" x14ac:dyDescent="0.2">
      <c r="A218" s="207" t="s">
        <v>1019</v>
      </c>
      <c r="B218" s="208" t="s">
        <v>1460</v>
      </c>
      <c r="C218" s="209" t="s">
        <v>1136</v>
      </c>
      <c r="D218" s="205" t="s">
        <v>8</v>
      </c>
    </row>
    <row r="219" spans="1:4" x14ac:dyDescent="0.2">
      <c r="A219" s="207" t="s">
        <v>1020</v>
      </c>
      <c r="B219" s="205" t="s">
        <v>1461</v>
      </c>
      <c r="C219" s="209" t="s">
        <v>1137</v>
      </c>
      <c r="D219" s="205" t="s">
        <v>8</v>
      </c>
    </row>
    <row r="220" spans="1:4" x14ac:dyDescent="0.2">
      <c r="A220" s="207" t="s">
        <v>1036</v>
      </c>
      <c r="B220" s="208" t="s">
        <v>1462</v>
      </c>
      <c r="C220" s="209" t="s">
        <v>1138</v>
      </c>
      <c r="D220" s="205" t="s">
        <v>8</v>
      </c>
    </row>
    <row r="221" spans="1:4" x14ac:dyDescent="0.2">
      <c r="A221" s="207" t="s">
        <v>1038</v>
      </c>
      <c r="B221" s="205" t="s">
        <v>1463</v>
      </c>
      <c r="C221" s="209" t="s">
        <v>1139</v>
      </c>
      <c r="D221" s="205" t="s">
        <v>6</v>
      </c>
    </row>
    <row r="222" spans="1:4" x14ac:dyDescent="0.2">
      <c r="A222" s="207"/>
      <c r="B222" s="208"/>
      <c r="C222" s="209"/>
      <c r="D222" s="205"/>
    </row>
    <row r="223" spans="1:4" x14ac:dyDescent="0.2">
      <c r="B223" s="205"/>
      <c r="C223" s="209"/>
      <c r="D223" s="205"/>
    </row>
    <row r="224" spans="1:4" x14ac:dyDescent="0.2">
      <c r="A224" s="208" t="s">
        <v>1140</v>
      </c>
      <c r="B224" s="205" t="s">
        <v>1281</v>
      </c>
      <c r="C224" s="209" t="s">
        <v>1464</v>
      </c>
      <c r="D224" s="211"/>
    </row>
    <row r="225" spans="1:4" x14ac:dyDescent="0.2">
      <c r="A225" s="207" t="s">
        <v>1009</v>
      </c>
      <c r="B225" s="312" t="s">
        <v>1465</v>
      </c>
      <c r="C225" s="314" t="s">
        <v>1141</v>
      </c>
      <c r="D225" s="205" t="s">
        <v>6</v>
      </c>
    </row>
    <row r="226" spans="1:4" x14ac:dyDescent="0.2">
      <c r="A226" s="207" t="s">
        <v>1012</v>
      </c>
      <c r="B226" s="208" t="s">
        <v>1466</v>
      </c>
      <c r="C226" s="209" t="s">
        <v>1142</v>
      </c>
      <c r="D226" s="205" t="s">
        <v>8</v>
      </c>
    </row>
    <row r="227" spans="1:4" x14ac:dyDescent="0.2">
      <c r="A227" s="207" t="s">
        <v>1014</v>
      </c>
      <c r="B227" s="208" t="s">
        <v>1467</v>
      </c>
      <c r="C227" s="209" t="s">
        <v>1143</v>
      </c>
      <c r="D227" s="205" t="s">
        <v>8</v>
      </c>
    </row>
    <row r="228" spans="1:4" x14ac:dyDescent="0.2">
      <c r="A228" s="207" t="s">
        <v>1016</v>
      </c>
      <c r="B228" s="208" t="s">
        <v>1468</v>
      </c>
      <c r="C228" s="209" t="s">
        <v>1144</v>
      </c>
      <c r="D228" s="205" t="s">
        <v>6</v>
      </c>
    </row>
    <row r="229" spans="1:4" x14ac:dyDescent="0.2">
      <c r="A229" s="207" t="s">
        <v>1017</v>
      </c>
      <c r="B229" s="208" t="s">
        <v>1469</v>
      </c>
      <c r="C229" s="209" t="s">
        <v>1145</v>
      </c>
      <c r="D229" s="205" t="s">
        <v>828</v>
      </c>
    </row>
    <row r="230" spans="1:4" x14ac:dyDescent="0.2">
      <c r="A230" s="207" t="s">
        <v>1019</v>
      </c>
      <c r="B230" s="208" t="s">
        <v>1470</v>
      </c>
      <c r="C230" s="209" t="s">
        <v>1471</v>
      </c>
      <c r="D230" s="205" t="s">
        <v>6</v>
      </c>
    </row>
    <row r="231" spans="1:4" x14ac:dyDescent="0.2">
      <c r="A231" s="208" t="s">
        <v>1020</v>
      </c>
      <c r="B231" s="205" t="s">
        <v>1472</v>
      </c>
      <c r="C231" s="209" t="s">
        <v>1473</v>
      </c>
      <c r="D231" s="205" t="s">
        <v>6</v>
      </c>
    </row>
    <row r="232" spans="1:4" x14ac:dyDescent="0.2">
      <c r="A232" s="207" t="s">
        <v>1036</v>
      </c>
      <c r="B232" s="312" t="s">
        <v>1282</v>
      </c>
      <c r="C232" s="314" t="s">
        <v>1474</v>
      </c>
      <c r="D232" s="205" t="s">
        <v>6</v>
      </c>
    </row>
    <row r="233" spans="1:4" x14ac:dyDescent="0.2">
      <c r="A233" s="207" t="s">
        <v>1038</v>
      </c>
      <c r="B233" s="208" t="s">
        <v>1283</v>
      </c>
      <c r="C233" s="209" t="s">
        <v>1475</v>
      </c>
      <c r="D233" s="205" t="s">
        <v>6</v>
      </c>
    </row>
    <row r="234" spans="1:4" x14ac:dyDescent="0.2">
      <c r="A234" s="207" t="s">
        <v>1040</v>
      </c>
      <c r="B234" s="312" t="s">
        <v>1579</v>
      </c>
      <c r="C234" s="209" t="s">
        <v>1605</v>
      </c>
      <c r="D234" s="205" t="s">
        <v>828</v>
      </c>
    </row>
    <row r="235" spans="1:4" x14ac:dyDescent="0.2">
      <c r="A235" s="207" t="s">
        <v>1042</v>
      </c>
      <c r="B235" s="312" t="s">
        <v>1606</v>
      </c>
      <c r="C235" s="209" t="s">
        <v>1607</v>
      </c>
      <c r="D235" s="205" t="s">
        <v>828</v>
      </c>
    </row>
    <row r="236" spans="1:4" x14ac:dyDescent="0.2">
      <c r="A236" s="207" t="s">
        <v>1044</v>
      </c>
      <c r="B236" s="312" t="s">
        <v>1608</v>
      </c>
      <c r="C236" s="209" t="s">
        <v>1609</v>
      </c>
      <c r="D236" s="205" t="s">
        <v>6</v>
      </c>
    </row>
    <row r="237" spans="1:4" x14ac:dyDescent="0.2">
      <c r="A237" s="207" t="s">
        <v>1094</v>
      </c>
      <c r="B237" s="312" t="s">
        <v>1610</v>
      </c>
      <c r="C237" s="209" t="s">
        <v>1578</v>
      </c>
      <c r="D237" s="205" t="s">
        <v>6</v>
      </c>
    </row>
    <row r="238" spans="1:4" x14ac:dyDescent="0.2">
      <c r="A238" s="207"/>
      <c r="B238" s="312"/>
      <c r="C238" s="209"/>
      <c r="D238" s="205"/>
    </row>
    <row r="239" spans="1:4" x14ac:dyDescent="0.2">
      <c r="A239" s="207"/>
      <c r="B239" s="208"/>
      <c r="C239" s="209"/>
      <c r="D239" s="205"/>
    </row>
    <row r="240" spans="1:4" x14ac:dyDescent="0.2">
      <c r="A240" s="207"/>
      <c r="B240" s="208"/>
      <c r="C240" s="209"/>
      <c r="D240" s="205"/>
    </row>
    <row r="241" spans="1:4" x14ac:dyDescent="0.2">
      <c r="A241" s="207" t="s">
        <v>1146</v>
      </c>
      <c r="B241" s="205" t="s">
        <v>1476</v>
      </c>
      <c r="C241" s="209" t="s">
        <v>1477</v>
      </c>
      <c r="D241" s="205"/>
    </row>
    <row r="242" spans="1:4" x14ac:dyDescent="0.2">
      <c r="A242" s="207" t="s">
        <v>1009</v>
      </c>
      <c r="B242" s="205" t="s">
        <v>1478</v>
      </c>
      <c r="C242" s="209" t="s">
        <v>1479</v>
      </c>
      <c r="D242" s="211" t="s">
        <v>8</v>
      </c>
    </row>
    <row r="243" spans="1:4" x14ac:dyDescent="0.2">
      <c r="A243" s="207" t="s">
        <v>1012</v>
      </c>
      <c r="B243" s="205" t="s">
        <v>1480</v>
      </c>
      <c r="C243" s="209" t="s">
        <v>1481</v>
      </c>
      <c r="D243" s="205" t="s">
        <v>6</v>
      </c>
    </row>
    <row r="244" spans="1:4" x14ac:dyDescent="0.2">
      <c r="A244" s="207" t="s">
        <v>1014</v>
      </c>
      <c r="B244" s="312" t="s">
        <v>1482</v>
      </c>
      <c r="C244" s="314" t="s">
        <v>1483</v>
      </c>
      <c r="D244" s="211" t="s">
        <v>6</v>
      </c>
    </row>
    <row r="245" spans="1:4" x14ac:dyDescent="0.2">
      <c r="A245" s="207" t="s">
        <v>1016</v>
      </c>
      <c r="B245" s="208" t="s">
        <v>1484</v>
      </c>
      <c r="C245" s="209" t="s">
        <v>1485</v>
      </c>
      <c r="D245" s="205" t="s">
        <v>6</v>
      </c>
    </row>
    <row r="246" spans="1:4" x14ac:dyDescent="0.2">
      <c r="A246" s="207" t="s">
        <v>1017</v>
      </c>
      <c r="B246" s="208" t="s">
        <v>1486</v>
      </c>
      <c r="C246" s="209" t="s">
        <v>1487</v>
      </c>
      <c r="D246" s="205" t="s">
        <v>6</v>
      </c>
    </row>
    <row r="247" spans="1:4" x14ac:dyDescent="0.2">
      <c r="A247" s="207" t="s">
        <v>1019</v>
      </c>
      <c r="B247" s="208" t="s">
        <v>1488</v>
      </c>
      <c r="C247" s="209" t="s">
        <v>1489</v>
      </c>
      <c r="D247" s="205" t="s">
        <v>6</v>
      </c>
    </row>
    <row r="248" spans="1:4" x14ac:dyDescent="0.2">
      <c r="A248" s="207"/>
      <c r="B248" s="208"/>
      <c r="C248" s="209"/>
      <c r="D248" s="205"/>
    </row>
    <row r="249" spans="1:4" x14ac:dyDescent="0.2">
      <c r="A249" s="207" t="s">
        <v>1066</v>
      </c>
      <c r="B249" s="208" t="s">
        <v>1490</v>
      </c>
      <c r="C249" s="209" t="s">
        <v>1491</v>
      </c>
      <c r="D249" s="205"/>
    </row>
    <row r="250" spans="1:4" x14ac:dyDescent="0.2">
      <c r="A250" s="207" t="s">
        <v>1009</v>
      </c>
      <c r="B250" s="208" t="s">
        <v>1492</v>
      </c>
      <c r="C250" s="209" t="s">
        <v>1493</v>
      </c>
      <c r="D250" s="205" t="s">
        <v>828</v>
      </c>
    </row>
    <row r="251" spans="1:4" x14ac:dyDescent="0.2">
      <c r="A251" s="207" t="s">
        <v>1012</v>
      </c>
      <c r="B251" s="208" t="s">
        <v>1494</v>
      </c>
      <c r="C251" s="209" t="s">
        <v>1495</v>
      </c>
      <c r="D251" s="205" t="s">
        <v>828</v>
      </c>
    </row>
    <row r="252" spans="1:4" x14ac:dyDescent="0.2">
      <c r="A252" s="207" t="s">
        <v>1014</v>
      </c>
      <c r="B252" s="208" t="s">
        <v>1496</v>
      </c>
      <c r="C252" s="209" t="s">
        <v>1497</v>
      </c>
      <c r="D252" s="205" t="s">
        <v>8</v>
      </c>
    </row>
    <row r="253" spans="1:4" x14ac:dyDescent="0.2">
      <c r="A253" s="208" t="s">
        <v>1016</v>
      </c>
      <c r="B253" s="205" t="s">
        <v>1498</v>
      </c>
      <c r="C253" s="209" t="s">
        <v>1499</v>
      </c>
      <c r="D253" s="205" t="s">
        <v>828</v>
      </c>
    </row>
    <row r="254" spans="1:4" x14ac:dyDescent="0.2">
      <c r="B254" s="205"/>
      <c r="C254" s="209"/>
      <c r="D254" s="211"/>
    </row>
    <row r="255" spans="1:4" x14ac:dyDescent="0.2">
      <c r="A255" s="207"/>
      <c r="B255" s="312"/>
      <c r="C255" s="314"/>
      <c r="D255" s="205"/>
    </row>
    <row r="256" spans="1:4" x14ac:dyDescent="0.2">
      <c r="A256" s="207" t="s">
        <v>1051</v>
      </c>
      <c r="B256" s="208" t="s">
        <v>1284</v>
      </c>
      <c r="C256" s="209" t="s">
        <v>1500</v>
      </c>
      <c r="D256" s="205" t="s">
        <v>6</v>
      </c>
    </row>
    <row r="257" spans="1:4" x14ac:dyDescent="0.2">
      <c r="A257" s="207" t="s">
        <v>1009</v>
      </c>
      <c r="B257" s="204" t="s">
        <v>1501</v>
      </c>
      <c r="C257" s="204" t="s">
        <v>1147</v>
      </c>
      <c r="D257" s="208" t="s">
        <v>6</v>
      </c>
    </row>
    <row r="258" spans="1:4" x14ac:dyDescent="0.2">
      <c r="A258" s="207" t="s">
        <v>1012</v>
      </c>
      <c r="B258" s="204" t="s">
        <v>1285</v>
      </c>
      <c r="C258" s="204" t="s">
        <v>1502</v>
      </c>
      <c r="D258" s="208" t="s">
        <v>6</v>
      </c>
    </row>
    <row r="259" spans="1:4" x14ac:dyDescent="0.2">
      <c r="A259" s="207" t="s">
        <v>1014</v>
      </c>
      <c r="B259" s="204" t="s">
        <v>1287</v>
      </c>
      <c r="C259" s="204" t="s">
        <v>1148</v>
      </c>
      <c r="D259" s="208" t="s">
        <v>6</v>
      </c>
    </row>
    <row r="260" spans="1:4" x14ac:dyDescent="0.2">
      <c r="A260" s="207" t="s">
        <v>1016</v>
      </c>
      <c r="B260" s="204" t="s">
        <v>1503</v>
      </c>
      <c r="C260" s="204" t="s">
        <v>1149</v>
      </c>
      <c r="D260" s="208" t="s">
        <v>6</v>
      </c>
    </row>
    <row r="261" spans="1:4" x14ac:dyDescent="0.2">
      <c r="A261" s="207" t="s">
        <v>1017</v>
      </c>
      <c r="B261" s="312" t="s">
        <v>1286</v>
      </c>
      <c r="C261" s="314" t="s">
        <v>1150</v>
      </c>
      <c r="D261" s="211" t="s">
        <v>6</v>
      </c>
    </row>
    <row r="262" spans="1:4" x14ac:dyDescent="0.2">
      <c r="A262" s="207"/>
      <c r="B262" s="208"/>
      <c r="C262" s="209"/>
      <c r="D262" s="205"/>
    </row>
    <row r="263" spans="1:4" x14ac:dyDescent="0.2">
      <c r="A263" s="207"/>
      <c r="B263" s="208"/>
      <c r="C263" s="209"/>
      <c r="D263" s="205"/>
    </row>
    <row r="264" spans="1:4" x14ac:dyDescent="0.2">
      <c r="A264" s="207" t="s">
        <v>1053</v>
      </c>
      <c r="B264" s="208" t="s">
        <v>1288</v>
      </c>
      <c r="C264" s="209" t="s">
        <v>1504</v>
      </c>
      <c r="D264" s="205" t="s">
        <v>6</v>
      </c>
    </row>
    <row r="265" spans="1:4" x14ac:dyDescent="0.2">
      <c r="A265" s="207" t="s">
        <v>1009</v>
      </c>
      <c r="B265" s="208" t="s">
        <v>1289</v>
      </c>
      <c r="C265" s="209" t="s">
        <v>1151</v>
      </c>
      <c r="D265" s="205" t="s">
        <v>6</v>
      </c>
    </row>
    <row r="266" spans="1:4" x14ac:dyDescent="0.2">
      <c r="A266" s="207" t="s">
        <v>1012</v>
      </c>
      <c r="B266" s="205" t="s">
        <v>1290</v>
      </c>
      <c r="C266" s="209" t="s">
        <v>1152</v>
      </c>
      <c r="D266" s="205" t="s">
        <v>6</v>
      </c>
    </row>
    <row r="267" spans="1:4" x14ac:dyDescent="0.2">
      <c r="A267" s="208" t="s">
        <v>1014</v>
      </c>
      <c r="B267" s="205" t="s">
        <v>1291</v>
      </c>
      <c r="C267" s="209" t="s">
        <v>1153</v>
      </c>
      <c r="D267" s="205" t="s">
        <v>6</v>
      </c>
    </row>
    <row r="268" spans="1:4" x14ac:dyDescent="0.2">
      <c r="A268" s="207" t="s">
        <v>1016</v>
      </c>
      <c r="B268" s="312" t="s">
        <v>1292</v>
      </c>
      <c r="C268" s="314" t="s">
        <v>1154</v>
      </c>
      <c r="D268" s="211" t="s">
        <v>6</v>
      </c>
    </row>
    <row r="269" spans="1:4" x14ac:dyDescent="0.2">
      <c r="A269" s="207"/>
      <c r="B269" s="208"/>
      <c r="C269" s="209"/>
      <c r="D269" s="205" t="s">
        <v>6</v>
      </c>
    </row>
    <row r="270" spans="1:4" x14ac:dyDescent="0.2">
      <c r="A270" s="207"/>
      <c r="B270" s="208"/>
      <c r="C270" s="209"/>
      <c r="D270" s="205"/>
    </row>
    <row r="271" spans="1:4" x14ac:dyDescent="0.2">
      <c r="A271" s="207" t="s">
        <v>1171</v>
      </c>
      <c r="B271" s="208" t="s">
        <v>1505</v>
      </c>
      <c r="C271" s="209" t="s">
        <v>1506</v>
      </c>
      <c r="D271" s="205" t="s">
        <v>6</v>
      </c>
    </row>
    <row r="272" spans="1:4" x14ac:dyDescent="0.2">
      <c r="A272" s="207" t="s">
        <v>1009</v>
      </c>
      <c r="B272" s="208" t="s">
        <v>1507</v>
      </c>
      <c r="C272" s="209" t="s">
        <v>1155</v>
      </c>
      <c r="D272" s="205" t="s">
        <v>6</v>
      </c>
    </row>
    <row r="273" spans="1:4" s="204" customFormat="1" x14ac:dyDescent="0.2">
      <c r="A273" s="207" t="s">
        <v>1012</v>
      </c>
      <c r="B273" s="204" t="s">
        <v>1508</v>
      </c>
      <c r="C273" s="204" t="s">
        <v>1156</v>
      </c>
      <c r="D273" s="208" t="s">
        <v>6</v>
      </c>
    </row>
    <row r="275" spans="1:4" x14ac:dyDescent="0.2">
      <c r="A275" s="208" t="s">
        <v>1174</v>
      </c>
      <c r="B275" s="204" t="s">
        <v>1293</v>
      </c>
      <c r="C275" s="204" t="s">
        <v>1509</v>
      </c>
      <c r="D275" s="208" t="s">
        <v>6</v>
      </c>
    </row>
    <row r="277" spans="1:4" x14ac:dyDescent="0.2">
      <c r="A277" s="208" t="s">
        <v>1178</v>
      </c>
      <c r="B277" s="204" t="s">
        <v>1294</v>
      </c>
      <c r="C277" s="204" t="s">
        <v>1510</v>
      </c>
      <c r="D277" s="208" t="s">
        <v>6</v>
      </c>
    </row>
    <row r="279" spans="1:4" x14ac:dyDescent="0.2">
      <c r="A279" s="208" t="s">
        <v>1511</v>
      </c>
      <c r="B279" s="204" t="s">
        <v>1512</v>
      </c>
      <c r="C279" s="204" t="s">
        <v>1513</v>
      </c>
      <c r="D279" s="208" t="s">
        <v>6</v>
      </c>
    </row>
    <row r="281" spans="1:4" x14ac:dyDescent="0.2">
      <c r="A281" s="208" t="s">
        <v>1514</v>
      </c>
      <c r="B281" s="204" t="s">
        <v>1515</v>
      </c>
      <c r="C281" s="204" t="s">
        <v>1516</v>
      </c>
      <c r="D281" s="208" t="s">
        <v>6</v>
      </c>
    </row>
    <row r="284" spans="1:4" x14ac:dyDescent="0.2">
      <c r="A284" s="208" t="s">
        <v>1517</v>
      </c>
      <c r="B284" s="204" t="s">
        <v>1518</v>
      </c>
      <c r="C284" s="204" t="s">
        <v>1157</v>
      </c>
    </row>
    <row r="285" spans="1:4" x14ac:dyDescent="0.2">
      <c r="A285" s="208" t="s">
        <v>1009</v>
      </c>
      <c r="B285" s="204" t="s">
        <v>1519</v>
      </c>
      <c r="C285" s="204" t="s">
        <v>1158</v>
      </c>
      <c r="D285" s="208" t="s">
        <v>8</v>
      </c>
    </row>
    <row r="286" spans="1:4" x14ac:dyDescent="0.2">
      <c r="A286" s="208" t="s">
        <v>1012</v>
      </c>
      <c r="B286" s="204" t="s">
        <v>1520</v>
      </c>
      <c r="C286" s="204" t="s">
        <v>1521</v>
      </c>
      <c r="D286" s="208" t="s">
        <v>6</v>
      </c>
    </row>
    <row r="287" spans="1:4" x14ac:dyDescent="0.2">
      <c r="A287" s="208" t="s">
        <v>1014</v>
      </c>
      <c r="B287" s="204" t="s">
        <v>1522</v>
      </c>
      <c r="C287" s="204" t="s">
        <v>1523</v>
      </c>
      <c r="D287" s="208" t="s">
        <v>6</v>
      </c>
    </row>
    <row r="288" spans="1:4" x14ac:dyDescent="0.2">
      <c r="A288" s="208" t="s">
        <v>1016</v>
      </c>
      <c r="B288" s="204" t="s">
        <v>1524</v>
      </c>
      <c r="C288" s="204" t="s">
        <v>1159</v>
      </c>
      <c r="D288" s="208" t="s">
        <v>8</v>
      </c>
    </row>
    <row r="289" spans="1:4" x14ac:dyDescent="0.2">
      <c r="A289" s="208" t="s">
        <v>1017</v>
      </c>
      <c r="B289" s="204" t="s">
        <v>1525</v>
      </c>
      <c r="C289" s="204" t="s">
        <v>1526</v>
      </c>
      <c r="D289" s="208" t="s">
        <v>828</v>
      </c>
    </row>
    <row r="290" spans="1:4" x14ac:dyDescent="0.2">
      <c r="A290" s="208" t="s">
        <v>1019</v>
      </c>
      <c r="B290" s="204" t="s">
        <v>1527</v>
      </c>
      <c r="C290" s="204" t="s">
        <v>1528</v>
      </c>
      <c r="D290" s="208" t="s">
        <v>6</v>
      </c>
    </row>
    <row r="291" spans="1:4" x14ac:dyDescent="0.2">
      <c r="A291" s="208" t="s">
        <v>1020</v>
      </c>
      <c r="B291" s="204" t="s">
        <v>1529</v>
      </c>
      <c r="C291" s="204" t="s">
        <v>1160</v>
      </c>
      <c r="D291" s="208" t="s">
        <v>1182</v>
      </c>
    </row>
    <row r="292" spans="1:4" x14ac:dyDescent="0.2">
      <c r="A292" s="208" t="s">
        <v>1036</v>
      </c>
      <c r="B292" s="204" t="s">
        <v>1530</v>
      </c>
      <c r="C292" s="204" t="s">
        <v>1531</v>
      </c>
      <c r="D292" s="208" t="s">
        <v>8</v>
      </c>
    </row>
    <row r="293" spans="1:4" x14ac:dyDescent="0.2">
      <c r="A293" s="208" t="s">
        <v>1038</v>
      </c>
      <c r="B293" s="204" t="s">
        <v>1587</v>
      </c>
      <c r="C293" s="204" t="s">
        <v>1611</v>
      </c>
      <c r="D293" s="208" t="s">
        <v>6</v>
      </c>
    </row>
    <row r="294" spans="1:4" x14ac:dyDescent="0.2">
      <c r="A294" s="208" t="s">
        <v>1040</v>
      </c>
      <c r="B294" s="204" t="s">
        <v>1612</v>
      </c>
      <c r="C294" s="204" t="s">
        <v>1586</v>
      </c>
      <c r="D294" s="208" t="s">
        <v>6</v>
      </c>
    </row>
    <row r="296" spans="1:4" x14ac:dyDescent="0.2">
      <c r="A296" s="208" t="s">
        <v>1532</v>
      </c>
      <c r="B296" s="204" t="s">
        <v>1295</v>
      </c>
      <c r="C296" s="204" t="s">
        <v>1161</v>
      </c>
    </row>
    <row r="297" spans="1:4" x14ac:dyDescent="0.2">
      <c r="A297" s="208" t="s">
        <v>1009</v>
      </c>
      <c r="B297" s="204" t="s">
        <v>1296</v>
      </c>
      <c r="C297" s="204" t="s">
        <v>1533</v>
      </c>
      <c r="D297" s="208" t="s">
        <v>6</v>
      </c>
    </row>
    <row r="298" spans="1:4" x14ac:dyDescent="0.2">
      <c r="A298" s="208" t="s">
        <v>1012</v>
      </c>
      <c r="B298" s="204" t="s">
        <v>1297</v>
      </c>
      <c r="C298" s="204" t="s">
        <v>1534</v>
      </c>
      <c r="D298" s="208" t="s">
        <v>6</v>
      </c>
    </row>
    <row r="299" spans="1:4" x14ac:dyDescent="0.2">
      <c r="A299" s="208" t="s">
        <v>1014</v>
      </c>
      <c r="B299" s="204" t="s">
        <v>1535</v>
      </c>
      <c r="C299" s="204" t="s">
        <v>1162</v>
      </c>
      <c r="D299" s="208" t="s">
        <v>6</v>
      </c>
    </row>
    <row r="300" spans="1:4" x14ac:dyDescent="0.2">
      <c r="A300" s="208" t="s">
        <v>1016</v>
      </c>
      <c r="B300" s="204" t="s">
        <v>1536</v>
      </c>
      <c r="C300" s="204" t="s">
        <v>1537</v>
      </c>
      <c r="D300" s="208" t="s">
        <v>6</v>
      </c>
    </row>
    <row r="302" spans="1:4" x14ac:dyDescent="0.2">
      <c r="A302" s="208" t="s">
        <v>1119</v>
      </c>
      <c r="B302" s="204" t="s">
        <v>1538</v>
      </c>
      <c r="C302" s="204" t="s">
        <v>1172</v>
      </c>
    </row>
    <row r="303" spans="1:4" x14ac:dyDescent="0.2">
      <c r="A303" s="208" t="s">
        <v>1009</v>
      </c>
      <c r="B303" s="204" t="s">
        <v>1539</v>
      </c>
      <c r="C303" s="204" t="s">
        <v>1173</v>
      </c>
      <c r="D303" s="208" t="s">
        <v>8</v>
      </c>
    </row>
    <row r="304" spans="1:4" x14ac:dyDescent="0.2">
      <c r="A304" s="208" t="s">
        <v>1012</v>
      </c>
      <c r="B304" s="204" t="s">
        <v>1540</v>
      </c>
      <c r="C304" s="204" t="s">
        <v>1541</v>
      </c>
      <c r="D304" s="208" t="s">
        <v>1542</v>
      </c>
    </row>
    <row r="305" spans="1:4" x14ac:dyDescent="0.2">
      <c r="A305" s="208" t="s">
        <v>1014</v>
      </c>
      <c r="B305" s="204" t="s">
        <v>1543</v>
      </c>
      <c r="C305" s="204" t="s">
        <v>1544</v>
      </c>
      <c r="D305" s="208" t="s">
        <v>1542</v>
      </c>
    </row>
    <row r="306" spans="1:4" x14ac:dyDescent="0.2">
      <c r="A306" s="208" t="s">
        <v>1016</v>
      </c>
      <c r="B306" s="204" t="s">
        <v>1589</v>
      </c>
      <c r="C306" s="204" t="s">
        <v>1588</v>
      </c>
      <c r="D306" s="208" t="s">
        <v>1542</v>
      </c>
    </row>
    <row r="307" spans="1:4" x14ac:dyDescent="0.2">
      <c r="A307" s="208" t="s">
        <v>1017</v>
      </c>
      <c r="B307" s="204" t="s">
        <v>1613</v>
      </c>
      <c r="C307" s="204" t="s">
        <v>1614</v>
      </c>
      <c r="D307" s="208" t="s">
        <v>1542</v>
      </c>
    </row>
    <row r="309" spans="1:4" x14ac:dyDescent="0.2">
      <c r="A309" s="208" t="s">
        <v>1432</v>
      </c>
      <c r="B309" s="204" t="s">
        <v>1545</v>
      </c>
      <c r="C309" s="204" t="s">
        <v>1163</v>
      </c>
    </row>
    <row r="310" spans="1:4" x14ac:dyDescent="0.2">
      <c r="A310" s="208" t="s">
        <v>1009</v>
      </c>
      <c r="B310" s="204" t="s">
        <v>1546</v>
      </c>
      <c r="C310" s="204" t="s">
        <v>1164</v>
      </c>
      <c r="D310" s="208" t="s">
        <v>6</v>
      </c>
    </row>
    <row r="311" spans="1:4" x14ac:dyDescent="0.2">
      <c r="A311" s="208" t="s">
        <v>1012</v>
      </c>
      <c r="B311" s="204" t="s">
        <v>1547</v>
      </c>
      <c r="C311" s="204" t="s">
        <v>1165</v>
      </c>
      <c r="D311" s="208" t="s">
        <v>6</v>
      </c>
    </row>
    <row r="312" spans="1:4" x14ac:dyDescent="0.2">
      <c r="A312" s="208" t="s">
        <v>1014</v>
      </c>
      <c r="B312" s="204" t="s">
        <v>1548</v>
      </c>
      <c r="C312" s="204" t="s">
        <v>1166</v>
      </c>
      <c r="D312" s="208" t="s">
        <v>6</v>
      </c>
    </row>
    <row r="313" spans="1:4" x14ac:dyDescent="0.2">
      <c r="A313" s="208" t="s">
        <v>1016</v>
      </c>
      <c r="B313" s="204" t="s">
        <v>1549</v>
      </c>
      <c r="C313" s="204" t="s">
        <v>1167</v>
      </c>
      <c r="D313" s="208" t="s">
        <v>6</v>
      </c>
    </row>
    <row r="314" spans="1:4" x14ac:dyDescent="0.2">
      <c r="A314" s="208" t="s">
        <v>1017</v>
      </c>
      <c r="B314" s="204" t="s">
        <v>1550</v>
      </c>
      <c r="C314" s="204" t="s">
        <v>1168</v>
      </c>
      <c r="D314" s="208" t="s">
        <v>6</v>
      </c>
    </row>
    <row r="315" spans="1:4" x14ac:dyDescent="0.2">
      <c r="A315" s="208" t="s">
        <v>1019</v>
      </c>
      <c r="B315" s="204" t="s">
        <v>1551</v>
      </c>
      <c r="C315" s="204" t="s">
        <v>1169</v>
      </c>
      <c r="D315" s="208" t="s">
        <v>6</v>
      </c>
    </row>
    <row r="316" spans="1:4" x14ac:dyDescent="0.2">
      <c r="A316" s="208" t="s">
        <v>1020</v>
      </c>
      <c r="B316" s="204" t="s">
        <v>1552</v>
      </c>
      <c r="C316" s="204" t="s">
        <v>1170</v>
      </c>
      <c r="D316" s="208" t="s">
        <v>6</v>
      </c>
    </row>
    <row r="317" spans="1:4" x14ac:dyDescent="0.2">
      <c r="A317" s="208" t="s">
        <v>1036</v>
      </c>
      <c r="B317" s="204" t="s">
        <v>1553</v>
      </c>
      <c r="C317" s="204" t="s">
        <v>1170</v>
      </c>
      <c r="D317" s="208" t="s">
        <v>6</v>
      </c>
    </row>
    <row r="319" spans="1:4" x14ac:dyDescent="0.2">
      <c r="A319" s="208" t="s">
        <v>1434</v>
      </c>
      <c r="B319" s="204" t="s">
        <v>1298</v>
      </c>
      <c r="C319" s="204" t="s">
        <v>1179</v>
      </c>
    </row>
    <row r="320" spans="1:4" x14ac:dyDescent="0.2">
      <c r="A320" s="208" t="s">
        <v>1009</v>
      </c>
      <c r="B320" s="204" t="s">
        <v>1554</v>
      </c>
      <c r="C320" s="204" t="s">
        <v>1180</v>
      </c>
      <c r="D320" s="208" t="s">
        <v>828</v>
      </c>
    </row>
    <row r="321" spans="1:4" x14ac:dyDescent="0.2">
      <c r="A321" s="208" t="s">
        <v>1012</v>
      </c>
      <c r="B321" s="204" t="s">
        <v>1299</v>
      </c>
      <c r="C321" s="204" t="s">
        <v>1555</v>
      </c>
      <c r="D321" s="208" t="s">
        <v>8</v>
      </c>
    </row>
    <row r="322" spans="1:4" x14ac:dyDescent="0.2">
      <c r="A322" s="208" t="s">
        <v>1014</v>
      </c>
      <c r="B322" s="204" t="s">
        <v>1556</v>
      </c>
      <c r="C322" s="204" t="s">
        <v>1136</v>
      </c>
      <c r="D322" s="208" t="s">
        <v>8</v>
      </c>
    </row>
    <row r="323" spans="1:4" x14ac:dyDescent="0.2">
      <c r="A323" s="208" t="s">
        <v>1016</v>
      </c>
      <c r="B323" s="204" t="s">
        <v>1557</v>
      </c>
      <c r="C323" s="204" t="s">
        <v>1181</v>
      </c>
      <c r="D323" s="208" t="s">
        <v>6</v>
      </c>
    </row>
    <row r="324" spans="1:4" x14ac:dyDescent="0.2">
      <c r="A324" s="208" t="s">
        <v>1017</v>
      </c>
      <c r="B324" s="204" t="s">
        <v>1558</v>
      </c>
      <c r="C324" s="204" t="s">
        <v>1559</v>
      </c>
      <c r="D324" s="208" t="s">
        <v>828</v>
      </c>
    </row>
    <row r="325" spans="1:4" x14ac:dyDescent="0.2">
      <c r="A325" s="208" t="s">
        <v>1019</v>
      </c>
      <c r="B325" s="204" t="s">
        <v>1616</v>
      </c>
      <c r="C325" s="204" t="s">
        <v>1615</v>
      </c>
      <c r="D325" s="208" t="s">
        <v>6</v>
      </c>
    </row>
    <row r="327" spans="1:4" x14ac:dyDescent="0.2">
      <c r="A327" s="208" t="s">
        <v>1436</v>
      </c>
      <c r="B327" s="204" t="s">
        <v>1300</v>
      </c>
      <c r="C327" s="204" t="s">
        <v>1560</v>
      </c>
      <c r="D327" s="208" t="s">
        <v>6</v>
      </c>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20">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7">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87">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6">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23">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4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48">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6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75">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3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9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2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44">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4">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7">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82">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90">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6">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91:C19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6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6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5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workbookViewId="0">
      <selection activeCell="G80" sqref="G80"/>
    </sheetView>
  </sheetViews>
  <sheetFormatPr baseColWidth="10" defaultColWidth="2.42578125" defaultRowHeight="12.75" x14ac:dyDescent="0.2"/>
  <cols>
    <col min="1" max="1" width="19.85546875" style="2" customWidth="1"/>
    <col min="2" max="2" width="17.85546875" style="2" customWidth="1"/>
    <col min="3" max="3" width="9.7109375" style="2" customWidth="1"/>
    <col min="4" max="106" width="5.7109375" style="5" customWidth="1"/>
    <col min="107" max="236" width="2.42578125" style="5"/>
    <col min="237" max="244" width="2.42578125" style="5" customWidth="1"/>
    <col min="245" max="245" width="105.28515625" style="5" customWidth="1"/>
    <col min="246" max="246" width="15.28515625" style="5" customWidth="1"/>
    <col min="247" max="247" width="5.28515625" style="5" customWidth="1"/>
    <col min="248" max="256" width="2.42578125" style="5" customWidth="1"/>
    <col min="257" max="257" width="73.42578125" style="5" customWidth="1"/>
    <col min="258" max="258" width="17.85546875" style="5" customWidth="1"/>
    <col min="259" max="259" width="9.7109375" style="5" customWidth="1"/>
    <col min="260" max="260" width="12.28515625" style="5" customWidth="1"/>
    <col min="261" max="261" width="11.28515625" style="5" customWidth="1"/>
    <col min="262" max="262" width="10.7109375" style="5" customWidth="1"/>
    <col min="263" max="263" width="12.28515625" style="5" customWidth="1"/>
    <col min="264" max="264" width="11.28515625" style="5" customWidth="1"/>
    <col min="265" max="265" width="6.85546875" style="5" customWidth="1"/>
    <col min="266" max="492" width="2.42578125" style="5"/>
    <col min="493" max="500" width="2.42578125" style="5" customWidth="1"/>
    <col min="501" max="501" width="105.28515625" style="5" customWidth="1"/>
    <col min="502" max="502" width="15.28515625" style="5" customWidth="1"/>
    <col min="503" max="503" width="5.28515625" style="5" customWidth="1"/>
    <col min="504" max="512" width="2.42578125" style="5" customWidth="1"/>
    <col min="513" max="513" width="73.42578125" style="5" customWidth="1"/>
    <col min="514" max="514" width="17.85546875" style="5" customWidth="1"/>
    <col min="515" max="515" width="9.7109375" style="5" customWidth="1"/>
    <col min="516" max="516" width="12.28515625" style="5" customWidth="1"/>
    <col min="517" max="517" width="11.28515625" style="5" customWidth="1"/>
    <col min="518" max="518" width="10.7109375" style="5" customWidth="1"/>
    <col min="519" max="519" width="12.28515625" style="5" customWidth="1"/>
    <col min="520" max="520" width="11.28515625" style="5" customWidth="1"/>
    <col min="521" max="521" width="6.85546875" style="5" customWidth="1"/>
    <col min="522" max="748" width="2.42578125" style="5"/>
    <col min="749" max="756" width="2.42578125" style="5" customWidth="1"/>
    <col min="757" max="757" width="105.28515625" style="5" customWidth="1"/>
    <col min="758" max="758" width="15.28515625" style="5" customWidth="1"/>
    <col min="759" max="759" width="5.28515625" style="5" customWidth="1"/>
    <col min="760" max="768" width="2.42578125" style="5" customWidth="1"/>
    <col min="769" max="769" width="73.42578125" style="5" customWidth="1"/>
    <col min="770" max="770" width="17.85546875" style="5" customWidth="1"/>
    <col min="771" max="771" width="9.7109375" style="5" customWidth="1"/>
    <col min="772" max="772" width="12.28515625" style="5" customWidth="1"/>
    <col min="773" max="773" width="11.28515625" style="5" customWidth="1"/>
    <col min="774" max="774" width="10.7109375" style="5" customWidth="1"/>
    <col min="775" max="775" width="12.28515625" style="5" customWidth="1"/>
    <col min="776" max="776" width="11.28515625" style="5" customWidth="1"/>
    <col min="777" max="777" width="6.85546875" style="5" customWidth="1"/>
    <col min="778" max="1004" width="2.42578125" style="5"/>
    <col min="1005" max="1012" width="2.42578125" style="5" customWidth="1"/>
    <col min="1013" max="1013" width="105.28515625" style="5" customWidth="1"/>
    <col min="1014" max="1014" width="15.28515625" style="5" customWidth="1"/>
    <col min="1015" max="1015" width="5.28515625" style="5" customWidth="1"/>
    <col min="1016" max="1024" width="2.42578125" style="5" customWidth="1"/>
    <col min="1025" max="1025" width="73.42578125" style="5" customWidth="1"/>
    <col min="1026" max="1026" width="17.85546875" style="5" customWidth="1"/>
    <col min="1027" max="1027" width="9.7109375" style="5" customWidth="1"/>
    <col min="1028" max="1028" width="12.28515625" style="5" customWidth="1"/>
    <col min="1029" max="1029" width="11.28515625" style="5" customWidth="1"/>
    <col min="1030" max="1030" width="10.7109375" style="5" customWidth="1"/>
    <col min="1031" max="1031" width="12.28515625" style="5" customWidth="1"/>
    <col min="1032" max="1032" width="11.28515625" style="5" customWidth="1"/>
    <col min="1033" max="1033" width="6.85546875" style="5" customWidth="1"/>
    <col min="1034" max="1260" width="2.42578125" style="5"/>
    <col min="1261" max="1268" width="2.42578125" style="5" customWidth="1"/>
    <col min="1269" max="1269" width="105.28515625" style="5" customWidth="1"/>
    <col min="1270" max="1270" width="15.28515625" style="5" customWidth="1"/>
    <col min="1271" max="1271" width="5.28515625" style="5" customWidth="1"/>
    <col min="1272" max="1280" width="2.42578125" style="5" customWidth="1"/>
    <col min="1281" max="1281" width="73.42578125" style="5" customWidth="1"/>
    <col min="1282" max="1282" width="17.85546875" style="5" customWidth="1"/>
    <col min="1283" max="1283" width="9.7109375" style="5" customWidth="1"/>
    <col min="1284" max="1284" width="12.28515625" style="5" customWidth="1"/>
    <col min="1285" max="1285" width="11.28515625" style="5" customWidth="1"/>
    <col min="1286" max="1286" width="10.7109375" style="5" customWidth="1"/>
    <col min="1287" max="1287" width="12.28515625" style="5" customWidth="1"/>
    <col min="1288" max="1288" width="11.28515625" style="5" customWidth="1"/>
    <col min="1289" max="1289" width="6.85546875" style="5" customWidth="1"/>
    <col min="1290" max="1516" width="2.42578125" style="5"/>
    <col min="1517" max="1524" width="2.42578125" style="5" customWidth="1"/>
    <col min="1525" max="1525" width="105.28515625" style="5" customWidth="1"/>
    <col min="1526" max="1526" width="15.28515625" style="5" customWidth="1"/>
    <col min="1527" max="1527" width="5.28515625" style="5" customWidth="1"/>
    <col min="1528" max="1536" width="2.42578125" style="5" customWidth="1"/>
    <col min="1537" max="1537" width="73.42578125" style="5" customWidth="1"/>
    <col min="1538" max="1538" width="17.85546875" style="5" customWidth="1"/>
    <col min="1539" max="1539" width="9.7109375" style="5" customWidth="1"/>
    <col min="1540" max="1540" width="12.28515625" style="5" customWidth="1"/>
    <col min="1541" max="1541" width="11.28515625" style="5" customWidth="1"/>
    <col min="1542" max="1542" width="10.7109375" style="5" customWidth="1"/>
    <col min="1543" max="1543" width="12.28515625" style="5" customWidth="1"/>
    <col min="1544" max="1544" width="11.28515625" style="5" customWidth="1"/>
    <col min="1545" max="1545" width="6.85546875" style="5" customWidth="1"/>
    <col min="1546" max="1772" width="2.42578125" style="5"/>
    <col min="1773" max="1780" width="2.42578125" style="5" customWidth="1"/>
    <col min="1781" max="1781" width="105.28515625" style="5" customWidth="1"/>
    <col min="1782" max="1782" width="15.28515625" style="5" customWidth="1"/>
    <col min="1783" max="1783" width="5.28515625" style="5" customWidth="1"/>
    <col min="1784" max="1792" width="2.42578125" style="5" customWidth="1"/>
    <col min="1793" max="1793" width="73.42578125" style="5" customWidth="1"/>
    <col min="1794" max="1794" width="17.85546875" style="5" customWidth="1"/>
    <col min="1795" max="1795" width="9.7109375" style="5" customWidth="1"/>
    <col min="1796" max="1796" width="12.28515625" style="5" customWidth="1"/>
    <col min="1797" max="1797" width="11.28515625" style="5" customWidth="1"/>
    <col min="1798" max="1798" width="10.7109375" style="5" customWidth="1"/>
    <col min="1799" max="1799" width="12.28515625" style="5" customWidth="1"/>
    <col min="1800" max="1800" width="11.28515625" style="5" customWidth="1"/>
    <col min="1801" max="1801" width="6.85546875" style="5" customWidth="1"/>
    <col min="1802" max="2028" width="2.42578125" style="5"/>
    <col min="2029" max="2036" width="2.42578125" style="5" customWidth="1"/>
    <col min="2037" max="2037" width="105.28515625" style="5" customWidth="1"/>
    <col min="2038" max="2038" width="15.28515625" style="5" customWidth="1"/>
    <col min="2039" max="2039" width="5.28515625" style="5" customWidth="1"/>
    <col min="2040" max="2048" width="2.42578125" style="5" customWidth="1"/>
    <col min="2049" max="2049" width="73.42578125" style="5" customWidth="1"/>
    <col min="2050" max="2050" width="17.85546875" style="5" customWidth="1"/>
    <col min="2051" max="2051" width="9.7109375" style="5" customWidth="1"/>
    <col min="2052" max="2052" width="12.28515625" style="5" customWidth="1"/>
    <col min="2053" max="2053" width="11.28515625" style="5" customWidth="1"/>
    <col min="2054" max="2054" width="10.7109375" style="5" customWidth="1"/>
    <col min="2055" max="2055" width="12.28515625" style="5" customWidth="1"/>
    <col min="2056" max="2056" width="11.28515625" style="5" customWidth="1"/>
    <col min="2057" max="2057" width="6.85546875" style="5" customWidth="1"/>
    <col min="2058" max="2284" width="2.42578125" style="5"/>
    <col min="2285" max="2292" width="2.42578125" style="5" customWidth="1"/>
    <col min="2293" max="2293" width="105.28515625" style="5" customWidth="1"/>
    <col min="2294" max="2294" width="15.28515625" style="5" customWidth="1"/>
    <col min="2295" max="2295" width="5.28515625" style="5" customWidth="1"/>
    <col min="2296" max="2304" width="2.42578125" style="5" customWidth="1"/>
    <col min="2305" max="2305" width="73.42578125" style="5" customWidth="1"/>
    <col min="2306" max="2306" width="17.85546875" style="5" customWidth="1"/>
    <col min="2307" max="2307" width="9.7109375" style="5" customWidth="1"/>
    <col min="2308" max="2308" width="12.28515625" style="5" customWidth="1"/>
    <col min="2309" max="2309" width="11.28515625" style="5" customWidth="1"/>
    <col min="2310" max="2310" width="10.7109375" style="5" customWidth="1"/>
    <col min="2311" max="2311" width="12.28515625" style="5" customWidth="1"/>
    <col min="2312" max="2312" width="11.28515625" style="5" customWidth="1"/>
    <col min="2313" max="2313" width="6.85546875" style="5" customWidth="1"/>
    <col min="2314" max="2540" width="2.42578125" style="5"/>
    <col min="2541" max="2548" width="2.42578125" style="5" customWidth="1"/>
    <col min="2549" max="2549" width="105.28515625" style="5" customWidth="1"/>
    <col min="2550" max="2550" width="15.28515625" style="5" customWidth="1"/>
    <col min="2551" max="2551" width="5.28515625" style="5" customWidth="1"/>
    <col min="2552" max="2560" width="2.42578125" style="5" customWidth="1"/>
    <col min="2561" max="2561" width="73.42578125" style="5" customWidth="1"/>
    <col min="2562" max="2562" width="17.85546875" style="5" customWidth="1"/>
    <col min="2563" max="2563" width="9.7109375" style="5" customWidth="1"/>
    <col min="2564" max="2564" width="12.28515625" style="5" customWidth="1"/>
    <col min="2565" max="2565" width="11.28515625" style="5" customWidth="1"/>
    <col min="2566" max="2566" width="10.7109375" style="5" customWidth="1"/>
    <col min="2567" max="2567" width="12.28515625" style="5" customWidth="1"/>
    <col min="2568" max="2568" width="11.28515625" style="5" customWidth="1"/>
    <col min="2569" max="2569" width="6.85546875" style="5" customWidth="1"/>
    <col min="2570" max="2796" width="2.42578125" style="5"/>
    <col min="2797" max="2804" width="2.42578125" style="5" customWidth="1"/>
    <col min="2805" max="2805" width="105.28515625" style="5" customWidth="1"/>
    <col min="2806" max="2806" width="15.28515625" style="5" customWidth="1"/>
    <col min="2807" max="2807" width="5.28515625" style="5" customWidth="1"/>
    <col min="2808" max="2816" width="2.42578125" style="5" customWidth="1"/>
    <col min="2817" max="2817" width="73.42578125" style="5" customWidth="1"/>
    <col min="2818" max="2818" width="17.85546875" style="5" customWidth="1"/>
    <col min="2819" max="2819" width="9.7109375" style="5" customWidth="1"/>
    <col min="2820" max="2820" width="12.28515625" style="5" customWidth="1"/>
    <col min="2821" max="2821" width="11.28515625" style="5" customWidth="1"/>
    <col min="2822" max="2822" width="10.7109375" style="5" customWidth="1"/>
    <col min="2823" max="2823" width="12.28515625" style="5" customWidth="1"/>
    <col min="2824" max="2824" width="11.28515625" style="5" customWidth="1"/>
    <col min="2825" max="2825" width="6.85546875" style="5" customWidth="1"/>
    <col min="2826" max="3052" width="2.42578125" style="5"/>
    <col min="3053" max="3060" width="2.42578125" style="5" customWidth="1"/>
    <col min="3061" max="3061" width="105.28515625" style="5" customWidth="1"/>
    <col min="3062" max="3062" width="15.28515625" style="5" customWidth="1"/>
    <col min="3063" max="3063" width="5.28515625" style="5" customWidth="1"/>
    <col min="3064" max="3072" width="2.42578125" style="5" customWidth="1"/>
    <col min="3073" max="3073" width="73.42578125" style="5" customWidth="1"/>
    <col min="3074" max="3074" width="17.85546875" style="5" customWidth="1"/>
    <col min="3075" max="3075" width="9.7109375" style="5" customWidth="1"/>
    <col min="3076" max="3076" width="12.28515625" style="5" customWidth="1"/>
    <col min="3077" max="3077" width="11.28515625" style="5" customWidth="1"/>
    <col min="3078" max="3078" width="10.7109375" style="5" customWidth="1"/>
    <col min="3079" max="3079" width="12.28515625" style="5" customWidth="1"/>
    <col min="3080" max="3080" width="11.28515625" style="5" customWidth="1"/>
    <col min="3081" max="3081" width="6.85546875" style="5" customWidth="1"/>
    <col min="3082" max="3308" width="2.42578125" style="5"/>
    <col min="3309" max="3316" width="2.42578125" style="5" customWidth="1"/>
    <col min="3317" max="3317" width="105.28515625" style="5" customWidth="1"/>
    <col min="3318" max="3318" width="15.28515625" style="5" customWidth="1"/>
    <col min="3319" max="3319" width="5.28515625" style="5" customWidth="1"/>
    <col min="3320" max="3328" width="2.42578125" style="5" customWidth="1"/>
    <col min="3329" max="3329" width="73.42578125" style="5" customWidth="1"/>
    <col min="3330" max="3330" width="17.85546875" style="5" customWidth="1"/>
    <col min="3331" max="3331" width="9.7109375" style="5" customWidth="1"/>
    <col min="3332" max="3332" width="12.28515625" style="5" customWidth="1"/>
    <col min="3333" max="3333" width="11.28515625" style="5" customWidth="1"/>
    <col min="3334" max="3334" width="10.7109375" style="5" customWidth="1"/>
    <col min="3335" max="3335" width="12.28515625" style="5" customWidth="1"/>
    <col min="3336" max="3336" width="11.28515625" style="5" customWidth="1"/>
    <col min="3337" max="3337" width="6.85546875" style="5" customWidth="1"/>
    <col min="3338" max="3564" width="2.42578125" style="5"/>
    <col min="3565" max="3572" width="2.42578125" style="5" customWidth="1"/>
    <col min="3573" max="3573" width="105.28515625" style="5" customWidth="1"/>
    <col min="3574" max="3574" width="15.28515625" style="5" customWidth="1"/>
    <col min="3575" max="3575" width="5.28515625" style="5" customWidth="1"/>
    <col min="3576" max="3584" width="2.42578125" style="5" customWidth="1"/>
    <col min="3585" max="3585" width="73.42578125" style="5" customWidth="1"/>
    <col min="3586" max="3586" width="17.85546875" style="5" customWidth="1"/>
    <col min="3587" max="3587" width="9.7109375" style="5" customWidth="1"/>
    <col min="3588" max="3588" width="12.28515625" style="5" customWidth="1"/>
    <col min="3589" max="3589" width="11.28515625" style="5" customWidth="1"/>
    <col min="3590" max="3590" width="10.7109375" style="5" customWidth="1"/>
    <col min="3591" max="3591" width="12.28515625" style="5" customWidth="1"/>
    <col min="3592" max="3592" width="11.28515625" style="5" customWidth="1"/>
    <col min="3593" max="3593" width="6.85546875" style="5" customWidth="1"/>
    <col min="3594" max="3820" width="2.42578125" style="5"/>
    <col min="3821" max="3828" width="2.42578125" style="5" customWidth="1"/>
    <col min="3829" max="3829" width="105.28515625" style="5" customWidth="1"/>
    <col min="3830" max="3830" width="15.28515625" style="5" customWidth="1"/>
    <col min="3831" max="3831" width="5.28515625" style="5" customWidth="1"/>
    <col min="3832" max="3840" width="2.42578125" style="5" customWidth="1"/>
    <col min="3841" max="3841" width="73.42578125" style="5" customWidth="1"/>
    <col min="3842" max="3842" width="17.85546875" style="5" customWidth="1"/>
    <col min="3843" max="3843" width="9.7109375" style="5" customWidth="1"/>
    <col min="3844" max="3844" width="12.28515625" style="5" customWidth="1"/>
    <col min="3845" max="3845" width="11.28515625" style="5" customWidth="1"/>
    <col min="3846" max="3846" width="10.7109375" style="5" customWidth="1"/>
    <col min="3847" max="3847" width="12.28515625" style="5" customWidth="1"/>
    <col min="3848" max="3848" width="11.28515625" style="5" customWidth="1"/>
    <col min="3849" max="3849" width="6.85546875" style="5" customWidth="1"/>
    <col min="3850" max="4076" width="2.42578125" style="5"/>
    <col min="4077" max="4084" width="2.42578125" style="5" customWidth="1"/>
    <col min="4085" max="4085" width="105.28515625" style="5" customWidth="1"/>
    <col min="4086" max="4086" width="15.28515625" style="5" customWidth="1"/>
    <col min="4087" max="4087" width="5.28515625" style="5" customWidth="1"/>
    <col min="4088" max="4096" width="2.42578125" style="5" customWidth="1"/>
    <col min="4097" max="4097" width="73.42578125" style="5" customWidth="1"/>
    <col min="4098" max="4098" width="17.85546875" style="5" customWidth="1"/>
    <col min="4099" max="4099" width="9.7109375" style="5" customWidth="1"/>
    <col min="4100" max="4100" width="12.28515625" style="5" customWidth="1"/>
    <col min="4101" max="4101" width="11.28515625" style="5" customWidth="1"/>
    <col min="4102" max="4102" width="10.7109375" style="5" customWidth="1"/>
    <col min="4103" max="4103" width="12.28515625" style="5" customWidth="1"/>
    <col min="4104" max="4104" width="11.28515625" style="5" customWidth="1"/>
    <col min="4105" max="4105" width="6.85546875" style="5" customWidth="1"/>
    <col min="4106" max="4332" width="2.42578125" style="5"/>
    <col min="4333" max="4340" width="2.42578125" style="5" customWidth="1"/>
    <col min="4341" max="4341" width="105.28515625" style="5" customWidth="1"/>
    <col min="4342" max="4342" width="15.28515625" style="5" customWidth="1"/>
    <col min="4343" max="4343" width="5.28515625" style="5" customWidth="1"/>
    <col min="4344" max="4352" width="2.42578125" style="5" customWidth="1"/>
    <col min="4353" max="4353" width="73.42578125" style="5" customWidth="1"/>
    <col min="4354" max="4354" width="17.85546875" style="5" customWidth="1"/>
    <col min="4355" max="4355" width="9.7109375" style="5" customWidth="1"/>
    <col min="4356" max="4356" width="12.28515625" style="5" customWidth="1"/>
    <col min="4357" max="4357" width="11.28515625" style="5" customWidth="1"/>
    <col min="4358" max="4358" width="10.7109375" style="5" customWidth="1"/>
    <col min="4359" max="4359" width="12.28515625" style="5" customWidth="1"/>
    <col min="4360" max="4360" width="11.28515625" style="5" customWidth="1"/>
    <col min="4361" max="4361" width="6.85546875" style="5" customWidth="1"/>
    <col min="4362" max="4588" width="2.42578125" style="5"/>
    <col min="4589" max="4596" width="2.42578125" style="5" customWidth="1"/>
    <col min="4597" max="4597" width="105.28515625" style="5" customWidth="1"/>
    <col min="4598" max="4598" width="15.28515625" style="5" customWidth="1"/>
    <col min="4599" max="4599" width="5.28515625" style="5" customWidth="1"/>
    <col min="4600" max="4608" width="2.42578125" style="5" customWidth="1"/>
    <col min="4609" max="4609" width="73.42578125" style="5" customWidth="1"/>
    <col min="4610" max="4610" width="17.85546875" style="5" customWidth="1"/>
    <col min="4611" max="4611" width="9.7109375" style="5" customWidth="1"/>
    <col min="4612" max="4612" width="12.28515625" style="5" customWidth="1"/>
    <col min="4613" max="4613" width="11.28515625" style="5" customWidth="1"/>
    <col min="4614" max="4614" width="10.7109375" style="5" customWidth="1"/>
    <col min="4615" max="4615" width="12.28515625" style="5" customWidth="1"/>
    <col min="4616" max="4616" width="11.28515625" style="5" customWidth="1"/>
    <col min="4617" max="4617" width="6.85546875" style="5" customWidth="1"/>
    <col min="4618" max="4844" width="2.42578125" style="5"/>
    <col min="4845" max="4852" width="2.42578125" style="5" customWidth="1"/>
    <col min="4853" max="4853" width="105.28515625" style="5" customWidth="1"/>
    <col min="4854" max="4854" width="15.28515625" style="5" customWidth="1"/>
    <col min="4855" max="4855" width="5.28515625" style="5" customWidth="1"/>
    <col min="4856" max="4864" width="2.42578125" style="5" customWidth="1"/>
    <col min="4865" max="4865" width="73.42578125" style="5" customWidth="1"/>
    <col min="4866" max="4866" width="17.85546875" style="5" customWidth="1"/>
    <col min="4867" max="4867" width="9.7109375" style="5" customWidth="1"/>
    <col min="4868" max="4868" width="12.28515625" style="5" customWidth="1"/>
    <col min="4869" max="4869" width="11.28515625" style="5" customWidth="1"/>
    <col min="4870" max="4870" width="10.7109375" style="5" customWidth="1"/>
    <col min="4871" max="4871" width="12.28515625" style="5" customWidth="1"/>
    <col min="4872" max="4872" width="11.28515625" style="5" customWidth="1"/>
    <col min="4873" max="4873" width="6.85546875" style="5" customWidth="1"/>
    <col min="4874" max="5100" width="2.42578125" style="5"/>
    <col min="5101" max="5108" width="2.42578125" style="5" customWidth="1"/>
    <col min="5109" max="5109" width="105.28515625" style="5" customWidth="1"/>
    <col min="5110" max="5110" width="15.28515625" style="5" customWidth="1"/>
    <col min="5111" max="5111" width="5.28515625" style="5" customWidth="1"/>
    <col min="5112" max="5120" width="2.42578125" style="5" customWidth="1"/>
    <col min="5121" max="5121" width="73.42578125" style="5" customWidth="1"/>
    <col min="5122" max="5122" width="17.85546875" style="5" customWidth="1"/>
    <col min="5123" max="5123" width="9.7109375" style="5" customWidth="1"/>
    <col min="5124" max="5124" width="12.28515625" style="5" customWidth="1"/>
    <col min="5125" max="5125" width="11.28515625" style="5" customWidth="1"/>
    <col min="5126" max="5126" width="10.7109375" style="5" customWidth="1"/>
    <col min="5127" max="5127" width="12.28515625" style="5" customWidth="1"/>
    <col min="5128" max="5128" width="11.28515625" style="5" customWidth="1"/>
    <col min="5129" max="5129" width="6.85546875" style="5" customWidth="1"/>
    <col min="5130" max="5356" width="2.42578125" style="5"/>
    <col min="5357" max="5364" width="2.42578125" style="5" customWidth="1"/>
    <col min="5365" max="5365" width="105.28515625" style="5" customWidth="1"/>
    <col min="5366" max="5366" width="15.28515625" style="5" customWidth="1"/>
    <col min="5367" max="5367" width="5.28515625" style="5" customWidth="1"/>
    <col min="5368" max="5376" width="2.42578125" style="5" customWidth="1"/>
    <col min="5377" max="5377" width="73.42578125" style="5" customWidth="1"/>
    <col min="5378" max="5378" width="17.85546875" style="5" customWidth="1"/>
    <col min="5379" max="5379" width="9.7109375" style="5" customWidth="1"/>
    <col min="5380" max="5380" width="12.28515625" style="5" customWidth="1"/>
    <col min="5381" max="5381" width="11.28515625" style="5" customWidth="1"/>
    <col min="5382" max="5382" width="10.7109375" style="5" customWidth="1"/>
    <col min="5383" max="5383" width="12.28515625" style="5" customWidth="1"/>
    <col min="5384" max="5384" width="11.28515625" style="5" customWidth="1"/>
    <col min="5385" max="5385" width="6.85546875" style="5" customWidth="1"/>
    <col min="5386" max="5612" width="2.42578125" style="5"/>
    <col min="5613" max="5620" width="2.42578125" style="5" customWidth="1"/>
    <col min="5621" max="5621" width="105.28515625" style="5" customWidth="1"/>
    <col min="5622" max="5622" width="15.28515625" style="5" customWidth="1"/>
    <col min="5623" max="5623" width="5.28515625" style="5" customWidth="1"/>
    <col min="5624" max="5632" width="2.42578125" style="5" customWidth="1"/>
    <col min="5633" max="5633" width="73.42578125" style="5" customWidth="1"/>
    <col min="5634" max="5634" width="17.85546875" style="5" customWidth="1"/>
    <col min="5635" max="5635" width="9.7109375" style="5" customWidth="1"/>
    <col min="5636" max="5636" width="12.28515625" style="5" customWidth="1"/>
    <col min="5637" max="5637" width="11.28515625" style="5" customWidth="1"/>
    <col min="5638" max="5638" width="10.7109375" style="5" customWidth="1"/>
    <col min="5639" max="5639" width="12.28515625" style="5" customWidth="1"/>
    <col min="5640" max="5640" width="11.28515625" style="5" customWidth="1"/>
    <col min="5641" max="5641" width="6.85546875" style="5" customWidth="1"/>
    <col min="5642" max="5868" width="2.42578125" style="5"/>
    <col min="5869" max="5876" width="2.42578125" style="5" customWidth="1"/>
    <col min="5877" max="5877" width="105.28515625" style="5" customWidth="1"/>
    <col min="5878" max="5878" width="15.28515625" style="5" customWidth="1"/>
    <col min="5879" max="5879" width="5.28515625" style="5" customWidth="1"/>
    <col min="5880" max="5888" width="2.42578125" style="5" customWidth="1"/>
    <col min="5889" max="5889" width="73.42578125" style="5" customWidth="1"/>
    <col min="5890" max="5890" width="17.85546875" style="5" customWidth="1"/>
    <col min="5891" max="5891" width="9.7109375" style="5" customWidth="1"/>
    <col min="5892" max="5892" width="12.28515625" style="5" customWidth="1"/>
    <col min="5893" max="5893" width="11.28515625" style="5" customWidth="1"/>
    <col min="5894" max="5894" width="10.7109375" style="5" customWidth="1"/>
    <col min="5895" max="5895" width="12.28515625" style="5" customWidth="1"/>
    <col min="5896" max="5896" width="11.28515625" style="5" customWidth="1"/>
    <col min="5897" max="5897" width="6.85546875" style="5" customWidth="1"/>
    <col min="5898" max="6124" width="2.42578125" style="5"/>
    <col min="6125" max="6132" width="2.42578125" style="5" customWidth="1"/>
    <col min="6133" max="6133" width="105.28515625" style="5" customWidth="1"/>
    <col min="6134" max="6134" width="15.28515625" style="5" customWidth="1"/>
    <col min="6135" max="6135" width="5.28515625" style="5" customWidth="1"/>
    <col min="6136" max="6144" width="2.42578125" style="5" customWidth="1"/>
    <col min="6145" max="6145" width="73.42578125" style="5" customWidth="1"/>
    <col min="6146" max="6146" width="17.85546875" style="5" customWidth="1"/>
    <col min="6147" max="6147" width="9.7109375" style="5" customWidth="1"/>
    <col min="6148" max="6148" width="12.28515625" style="5" customWidth="1"/>
    <col min="6149" max="6149" width="11.28515625" style="5" customWidth="1"/>
    <col min="6150" max="6150" width="10.7109375" style="5" customWidth="1"/>
    <col min="6151" max="6151" width="12.28515625" style="5" customWidth="1"/>
    <col min="6152" max="6152" width="11.28515625" style="5" customWidth="1"/>
    <col min="6153" max="6153" width="6.85546875" style="5" customWidth="1"/>
    <col min="6154" max="6380" width="2.42578125" style="5"/>
    <col min="6381" max="6388" width="2.42578125" style="5" customWidth="1"/>
    <col min="6389" max="6389" width="105.28515625" style="5" customWidth="1"/>
    <col min="6390" max="6390" width="15.28515625" style="5" customWidth="1"/>
    <col min="6391" max="6391" width="5.28515625" style="5" customWidth="1"/>
    <col min="6392" max="6400" width="2.42578125" style="5" customWidth="1"/>
    <col min="6401" max="6401" width="73.42578125" style="5" customWidth="1"/>
    <col min="6402" max="6402" width="17.85546875" style="5" customWidth="1"/>
    <col min="6403" max="6403" width="9.7109375" style="5" customWidth="1"/>
    <col min="6404" max="6404" width="12.28515625" style="5" customWidth="1"/>
    <col min="6405" max="6405" width="11.28515625" style="5" customWidth="1"/>
    <col min="6406" max="6406" width="10.7109375" style="5" customWidth="1"/>
    <col min="6407" max="6407" width="12.28515625" style="5" customWidth="1"/>
    <col min="6408" max="6408" width="11.28515625" style="5" customWidth="1"/>
    <col min="6409" max="6409" width="6.85546875" style="5" customWidth="1"/>
    <col min="6410" max="6636" width="2.42578125" style="5"/>
    <col min="6637" max="6644" width="2.42578125" style="5" customWidth="1"/>
    <col min="6645" max="6645" width="105.28515625" style="5" customWidth="1"/>
    <col min="6646" max="6646" width="15.28515625" style="5" customWidth="1"/>
    <col min="6647" max="6647" width="5.28515625" style="5" customWidth="1"/>
    <col min="6648" max="6656" width="2.42578125" style="5" customWidth="1"/>
    <col min="6657" max="6657" width="73.42578125" style="5" customWidth="1"/>
    <col min="6658" max="6658" width="17.85546875" style="5" customWidth="1"/>
    <col min="6659" max="6659" width="9.7109375" style="5" customWidth="1"/>
    <col min="6660" max="6660" width="12.28515625" style="5" customWidth="1"/>
    <col min="6661" max="6661" width="11.28515625" style="5" customWidth="1"/>
    <col min="6662" max="6662" width="10.7109375" style="5" customWidth="1"/>
    <col min="6663" max="6663" width="12.28515625" style="5" customWidth="1"/>
    <col min="6664" max="6664" width="11.28515625" style="5" customWidth="1"/>
    <col min="6665" max="6665" width="6.85546875" style="5" customWidth="1"/>
    <col min="6666" max="6892" width="2.42578125" style="5"/>
    <col min="6893" max="6900" width="2.42578125" style="5" customWidth="1"/>
    <col min="6901" max="6901" width="105.28515625" style="5" customWidth="1"/>
    <col min="6902" max="6902" width="15.28515625" style="5" customWidth="1"/>
    <col min="6903" max="6903" width="5.28515625" style="5" customWidth="1"/>
    <col min="6904" max="6912" width="2.42578125" style="5" customWidth="1"/>
    <col min="6913" max="6913" width="73.42578125" style="5" customWidth="1"/>
    <col min="6914" max="6914" width="17.85546875" style="5" customWidth="1"/>
    <col min="6915" max="6915" width="9.7109375" style="5" customWidth="1"/>
    <col min="6916" max="6916" width="12.28515625" style="5" customWidth="1"/>
    <col min="6917" max="6917" width="11.28515625" style="5" customWidth="1"/>
    <col min="6918" max="6918" width="10.7109375" style="5" customWidth="1"/>
    <col min="6919" max="6919" width="12.28515625" style="5" customWidth="1"/>
    <col min="6920" max="6920" width="11.28515625" style="5" customWidth="1"/>
    <col min="6921" max="6921" width="6.85546875" style="5" customWidth="1"/>
    <col min="6922" max="7148" width="2.42578125" style="5"/>
    <col min="7149" max="7156" width="2.42578125" style="5" customWidth="1"/>
    <col min="7157" max="7157" width="105.28515625" style="5" customWidth="1"/>
    <col min="7158" max="7158" width="15.28515625" style="5" customWidth="1"/>
    <col min="7159" max="7159" width="5.28515625" style="5" customWidth="1"/>
    <col min="7160" max="7168" width="2.42578125" style="5" customWidth="1"/>
    <col min="7169" max="7169" width="73.42578125" style="5" customWidth="1"/>
    <col min="7170" max="7170" width="17.85546875" style="5" customWidth="1"/>
    <col min="7171" max="7171" width="9.7109375" style="5" customWidth="1"/>
    <col min="7172" max="7172" width="12.28515625" style="5" customWidth="1"/>
    <col min="7173" max="7173" width="11.28515625" style="5" customWidth="1"/>
    <col min="7174" max="7174" width="10.7109375" style="5" customWidth="1"/>
    <col min="7175" max="7175" width="12.28515625" style="5" customWidth="1"/>
    <col min="7176" max="7176" width="11.28515625" style="5" customWidth="1"/>
    <col min="7177" max="7177" width="6.85546875" style="5" customWidth="1"/>
    <col min="7178" max="7404" width="2.42578125" style="5"/>
    <col min="7405" max="7412" width="2.42578125" style="5" customWidth="1"/>
    <col min="7413" max="7413" width="105.28515625" style="5" customWidth="1"/>
    <col min="7414" max="7414" width="15.28515625" style="5" customWidth="1"/>
    <col min="7415" max="7415" width="5.28515625" style="5" customWidth="1"/>
    <col min="7416" max="7424" width="2.42578125" style="5" customWidth="1"/>
    <col min="7425" max="7425" width="73.42578125" style="5" customWidth="1"/>
    <col min="7426" max="7426" width="17.85546875" style="5" customWidth="1"/>
    <col min="7427" max="7427" width="9.7109375" style="5" customWidth="1"/>
    <col min="7428" max="7428" width="12.28515625" style="5" customWidth="1"/>
    <col min="7429" max="7429" width="11.28515625" style="5" customWidth="1"/>
    <col min="7430" max="7430" width="10.7109375" style="5" customWidth="1"/>
    <col min="7431" max="7431" width="12.28515625" style="5" customWidth="1"/>
    <col min="7432" max="7432" width="11.28515625" style="5" customWidth="1"/>
    <col min="7433" max="7433" width="6.85546875" style="5" customWidth="1"/>
    <col min="7434" max="7660" width="2.42578125" style="5"/>
    <col min="7661" max="7668" width="2.42578125" style="5" customWidth="1"/>
    <col min="7669" max="7669" width="105.28515625" style="5" customWidth="1"/>
    <col min="7670" max="7670" width="15.28515625" style="5" customWidth="1"/>
    <col min="7671" max="7671" width="5.28515625" style="5" customWidth="1"/>
    <col min="7672" max="7680" width="2.42578125" style="5" customWidth="1"/>
    <col min="7681" max="7681" width="73.42578125" style="5" customWidth="1"/>
    <col min="7682" max="7682" width="17.85546875" style="5" customWidth="1"/>
    <col min="7683" max="7683" width="9.7109375" style="5" customWidth="1"/>
    <col min="7684" max="7684" width="12.28515625" style="5" customWidth="1"/>
    <col min="7685" max="7685" width="11.28515625" style="5" customWidth="1"/>
    <col min="7686" max="7686" width="10.7109375" style="5" customWidth="1"/>
    <col min="7687" max="7687" width="12.28515625" style="5" customWidth="1"/>
    <col min="7688" max="7688" width="11.28515625" style="5" customWidth="1"/>
    <col min="7689" max="7689" width="6.85546875" style="5" customWidth="1"/>
    <col min="7690" max="7916" width="2.42578125" style="5"/>
    <col min="7917" max="7924" width="2.42578125" style="5" customWidth="1"/>
    <col min="7925" max="7925" width="105.28515625" style="5" customWidth="1"/>
    <col min="7926" max="7926" width="15.28515625" style="5" customWidth="1"/>
    <col min="7927" max="7927" width="5.28515625" style="5" customWidth="1"/>
    <col min="7928" max="7936" width="2.42578125" style="5" customWidth="1"/>
    <col min="7937" max="7937" width="73.42578125" style="5" customWidth="1"/>
    <col min="7938" max="7938" width="17.85546875" style="5" customWidth="1"/>
    <col min="7939" max="7939" width="9.7109375" style="5" customWidth="1"/>
    <col min="7940" max="7940" width="12.28515625" style="5" customWidth="1"/>
    <col min="7941" max="7941" width="11.28515625" style="5" customWidth="1"/>
    <col min="7942" max="7942" width="10.7109375" style="5" customWidth="1"/>
    <col min="7943" max="7943" width="12.28515625" style="5" customWidth="1"/>
    <col min="7944" max="7944" width="11.28515625" style="5" customWidth="1"/>
    <col min="7945" max="7945" width="6.85546875" style="5" customWidth="1"/>
    <col min="7946" max="8172" width="2.42578125" style="5"/>
    <col min="8173" max="8180" width="2.42578125" style="5" customWidth="1"/>
    <col min="8181" max="8181" width="105.28515625" style="5" customWidth="1"/>
    <col min="8182" max="8182" width="15.28515625" style="5" customWidth="1"/>
    <col min="8183" max="8183" width="5.28515625" style="5" customWidth="1"/>
    <col min="8184" max="8192" width="2.42578125" style="5" customWidth="1"/>
    <col min="8193" max="8193" width="73.42578125" style="5" customWidth="1"/>
    <col min="8194" max="8194" width="17.85546875" style="5" customWidth="1"/>
    <col min="8195" max="8195" width="9.7109375" style="5" customWidth="1"/>
    <col min="8196" max="8196" width="12.28515625" style="5" customWidth="1"/>
    <col min="8197" max="8197" width="11.28515625" style="5" customWidth="1"/>
    <col min="8198" max="8198" width="10.7109375" style="5" customWidth="1"/>
    <col min="8199" max="8199" width="12.28515625" style="5" customWidth="1"/>
    <col min="8200" max="8200" width="11.28515625" style="5" customWidth="1"/>
    <col min="8201" max="8201" width="6.85546875" style="5" customWidth="1"/>
    <col min="8202" max="8428" width="2.42578125" style="5"/>
    <col min="8429" max="8436" width="2.42578125" style="5" customWidth="1"/>
    <col min="8437" max="8437" width="105.28515625" style="5" customWidth="1"/>
    <col min="8438" max="8438" width="15.28515625" style="5" customWidth="1"/>
    <col min="8439" max="8439" width="5.28515625" style="5" customWidth="1"/>
    <col min="8440" max="8448" width="2.42578125" style="5" customWidth="1"/>
    <col min="8449" max="8449" width="73.42578125" style="5" customWidth="1"/>
    <col min="8450" max="8450" width="17.85546875" style="5" customWidth="1"/>
    <col min="8451" max="8451" width="9.7109375" style="5" customWidth="1"/>
    <col min="8452" max="8452" width="12.28515625" style="5" customWidth="1"/>
    <col min="8453" max="8453" width="11.28515625" style="5" customWidth="1"/>
    <col min="8454" max="8454" width="10.7109375" style="5" customWidth="1"/>
    <col min="8455" max="8455" width="12.28515625" style="5" customWidth="1"/>
    <col min="8456" max="8456" width="11.28515625" style="5" customWidth="1"/>
    <col min="8457" max="8457" width="6.85546875" style="5" customWidth="1"/>
    <col min="8458" max="8684" width="2.42578125" style="5"/>
    <col min="8685" max="8692" width="2.42578125" style="5" customWidth="1"/>
    <col min="8693" max="8693" width="105.28515625" style="5" customWidth="1"/>
    <col min="8694" max="8694" width="15.28515625" style="5" customWidth="1"/>
    <col min="8695" max="8695" width="5.28515625" style="5" customWidth="1"/>
    <col min="8696" max="8704" width="2.42578125" style="5" customWidth="1"/>
    <col min="8705" max="8705" width="73.42578125" style="5" customWidth="1"/>
    <col min="8706" max="8706" width="17.85546875" style="5" customWidth="1"/>
    <col min="8707" max="8707" width="9.7109375" style="5" customWidth="1"/>
    <col min="8708" max="8708" width="12.28515625" style="5" customWidth="1"/>
    <col min="8709" max="8709" width="11.28515625" style="5" customWidth="1"/>
    <col min="8710" max="8710" width="10.7109375" style="5" customWidth="1"/>
    <col min="8711" max="8711" width="12.28515625" style="5" customWidth="1"/>
    <col min="8712" max="8712" width="11.28515625" style="5" customWidth="1"/>
    <col min="8713" max="8713" width="6.85546875" style="5" customWidth="1"/>
    <col min="8714" max="8940" width="2.42578125" style="5"/>
    <col min="8941" max="8948" width="2.42578125" style="5" customWidth="1"/>
    <col min="8949" max="8949" width="105.28515625" style="5" customWidth="1"/>
    <col min="8950" max="8950" width="15.28515625" style="5" customWidth="1"/>
    <col min="8951" max="8951" width="5.28515625" style="5" customWidth="1"/>
    <col min="8952" max="8960" width="2.42578125" style="5" customWidth="1"/>
    <col min="8961" max="8961" width="73.42578125" style="5" customWidth="1"/>
    <col min="8962" max="8962" width="17.85546875" style="5" customWidth="1"/>
    <col min="8963" max="8963" width="9.7109375" style="5" customWidth="1"/>
    <col min="8964" max="8964" width="12.28515625" style="5" customWidth="1"/>
    <col min="8965" max="8965" width="11.28515625" style="5" customWidth="1"/>
    <col min="8966" max="8966" width="10.7109375" style="5" customWidth="1"/>
    <col min="8967" max="8967" width="12.28515625" style="5" customWidth="1"/>
    <col min="8968" max="8968" width="11.28515625" style="5" customWidth="1"/>
    <col min="8969" max="8969" width="6.85546875" style="5" customWidth="1"/>
    <col min="8970" max="9196" width="2.42578125" style="5"/>
    <col min="9197" max="9204" width="2.42578125" style="5" customWidth="1"/>
    <col min="9205" max="9205" width="105.28515625" style="5" customWidth="1"/>
    <col min="9206" max="9206" width="15.28515625" style="5" customWidth="1"/>
    <col min="9207" max="9207" width="5.28515625" style="5" customWidth="1"/>
    <col min="9208" max="9216" width="2.42578125" style="5" customWidth="1"/>
    <col min="9217" max="9217" width="73.42578125" style="5" customWidth="1"/>
    <col min="9218" max="9218" width="17.85546875" style="5" customWidth="1"/>
    <col min="9219" max="9219" width="9.7109375" style="5" customWidth="1"/>
    <col min="9220" max="9220" width="12.28515625" style="5" customWidth="1"/>
    <col min="9221" max="9221" width="11.28515625" style="5" customWidth="1"/>
    <col min="9222" max="9222" width="10.7109375" style="5" customWidth="1"/>
    <col min="9223" max="9223" width="12.28515625" style="5" customWidth="1"/>
    <col min="9224" max="9224" width="11.28515625" style="5" customWidth="1"/>
    <col min="9225" max="9225" width="6.85546875" style="5" customWidth="1"/>
    <col min="9226" max="9452" width="2.42578125" style="5"/>
    <col min="9453" max="9460" width="2.42578125" style="5" customWidth="1"/>
    <col min="9461" max="9461" width="105.28515625" style="5" customWidth="1"/>
    <col min="9462" max="9462" width="15.28515625" style="5" customWidth="1"/>
    <col min="9463" max="9463" width="5.28515625" style="5" customWidth="1"/>
    <col min="9464" max="9472" width="2.42578125" style="5" customWidth="1"/>
    <col min="9473" max="9473" width="73.42578125" style="5" customWidth="1"/>
    <col min="9474" max="9474" width="17.85546875" style="5" customWidth="1"/>
    <col min="9475" max="9475" width="9.7109375" style="5" customWidth="1"/>
    <col min="9476" max="9476" width="12.28515625" style="5" customWidth="1"/>
    <col min="9477" max="9477" width="11.28515625" style="5" customWidth="1"/>
    <col min="9478" max="9478" width="10.7109375" style="5" customWidth="1"/>
    <col min="9479" max="9479" width="12.28515625" style="5" customWidth="1"/>
    <col min="9480" max="9480" width="11.28515625" style="5" customWidth="1"/>
    <col min="9481" max="9481" width="6.85546875" style="5" customWidth="1"/>
    <col min="9482" max="9708" width="2.42578125" style="5"/>
    <col min="9709" max="9716" width="2.42578125" style="5" customWidth="1"/>
    <col min="9717" max="9717" width="105.28515625" style="5" customWidth="1"/>
    <col min="9718" max="9718" width="15.28515625" style="5" customWidth="1"/>
    <col min="9719" max="9719" width="5.28515625" style="5" customWidth="1"/>
    <col min="9720" max="9728" width="2.42578125" style="5" customWidth="1"/>
    <col min="9729" max="9729" width="73.42578125" style="5" customWidth="1"/>
    <col min="9730" max="9730" width="17.85546875" style="5" customWidth="1"/>
    <col min="9731" max="9731" width="9.7109375" style="5" customWidth="1"/>
    <col min="9732" max="9732" width="12.28515625" style="5" customWidth="1"/>
    <col min="9733" max="9733" width="11.28515625" style="5" customWidth="1"/>
    <col min="9734" max="9734" width="10.7109375" style="5" customWidth="1"/>
    <col min="9735" max="9735" width="12.28515625" style="5" customWidth="1"/>
    <col min="9736" max="9736" width="11.28515625" style="5" customWidth="1"/>
    <col min="9737" max="9737" width="6.85546875" style="5" customWidth="1"/>
    <col min="9738" max="9964" width="2.42578125" style="5"/>
    <col min="9965" max="9972" width="2.42578125" style="5" customWidth="1"/>
    <col min="9973" max="9973" width="105.28515625" style="5" customWidth="1"/>
    <col min="9974" max="9974" width="15.28515625" style="5" customWidth="1"/>
    <col min="9975" max="9975" width="5.28515625" style="5" customWidth="1"/>
    <col min="9976" max="9984" width="2.42578125" style="5" customWidth="1"/>
    <col min="9985" max="9985" width="73.42578125" style="5" customWidth="1"/>
    <col min="9986" max="9986" width="17.85546875" style="5" customWidth="1"/>
    <col min="9987" max="9987" width="9.7109375" style="5" customWidth="1"/>
    <col min="9988" max="9988" width="12.28515625" style="5" customWidth="1"/>
    <col min="9989" max="9989" width="11.28515625" style="5" customWidth="1"/>
    <col min="9990" max="9990" width="10.7109375" style="5" customWidth="1"/>
    <col min="9991" max="9991" width="12.28515625" style="5" customWidth="1"/>
    <col min="9992" max="9992" width="11.28515625" style="5" customWidth="1"/>
    <col min="9993" max="9993" width="6.85546875" style="5" customWidth="1"/>
    <col min="9994" max="10220" width="2.42578125" style="5"/>
    <col min="10221" max="10228" width="2.42578125" style="5" customWidth="1"/>
    <col min="10229" max="10229" width="105.28515625" style="5" customWidth="1"/>
    <col min="10230" max="10230" width="15.28515625" style="5" customWidth="1"/>
    <col min="10231" max="10231" width="5.28515625" style="5" customWidth="1"/>
    <col min="10232" max="10240" width="2.42578125" style="5" customWidth="1"/>
    <col min="10241" max="10241" width="73.42578125" style="5" customWidth="1"/>
    <col min="10242" max="10242" width="17.85546875" style="5" customWidth="1"/>
    <col min="10243" max="10243" width="9.7109375" style="5" customWidth="1"/>
    <col min="10244" max="10244" width="12.28515625" style="5" customWidth="1"/>
    <col min="10245" max="10245" width="11.28515625" style="5" customWidth="1"/>
    <col min="10246" max="10246" width="10.7109375" style="5" customWidth="1"/>
    <col min="10247" max="10247" width="12.28515625" style="5" customWidth="1"/>
    <col min="10248" max="10248" width="11.28515625" style="5" customWidth="1"/>
    <col min="10249" max="10249" width="6.85546875" style="5" customWidth="1"/>
    <col min="10250" max="10476" width="2.42578125" style="5"/>
    <col min="10477" max="10484" width="2.42578125" style="5" customWidth="1"/>
    <col min="10485" max="10485" width="105.28515625" style="5" customWidth="1"/>
    <col min="10486" max="10486" width="15.28515625" style="5" customWidth="1"/>
    <col min="10487" max="10487" width="5.28515625" style="5" customWidth="1"/>
    <col min="10488" max="10496" width="2.42578125" style="5" customWidth="1"/>
    <col min="10497" max="10497" width="73.42578125" style="5" customWidth="1"/>
    <col min="10498" max="10498" width="17.85546875" style="5" customWidth="1"/>
    <col min="10499" max="10499" width="9.7109375" style="5" customWidth="1"/>
    <col min="10500" max="10500" width="12.28515625" style="5" customWidth="1"/>
    <col min="10501" max="10501" width="11.28515625" style="5" customWidth="1"/>
    <col min="10502" max="10502" width="10.7109375" style="5" customWidth="1"/>
    <col min="10503" max="10503" width="12.28515625" style="5" customWidth="1"/>
    <col min="10504" max="10504" width="11.28515625" style="5" customWidth="1"/>
    <col min="10505" max="10505" width="6.85546875" style="5" customWidth="1"/>
    <col min="10506" max="10732" width="2.42578125" style="5"/>
    <col min="10733" max="10740" width="2.42578125" style="5" customWidth="1"/>
    <col min="10741" max="10741" width="105.28515625" style="5" customWidth="1"/>
    <col min="10742" max="10742" width="15.28515625" style="5" customWidth="1"/>
    <col min="10743" max="10743" width="5.28515625" style="5" customWidth="1"/>
    <col min="10744" max="10752" width="2.42578125" style="5" customWidth="1"/>
    <col min="10753" max="10753" width="73.42578125" style="5" customWidth="1"/>
    <col min="10754" max="10754" width="17.85546875" style="5" customWidth="1"/>
    <col min="10755" max="10755" width="9.7109375" style="5" customWidth="1"/>
    <col min="10756" max="10756" width="12.28515625" style="5" customWidth="1"/>
    <col min="10757" max="10757" width="11.28515625" style="5" customWidth="1"/>
    <col min="10758" max="10758" width="10.7109375" style="5" customWidth="1"/>
    <col min="10759" max="10759" width="12.28515625" style="5" customWidth="1"/>
    <col min="10760" max="10760" width="11.28515625" style="5" customWidth="1"/>
    <col min="10761" max="10761" width="6.85546875" style="5" customWidth="1"/>
    <col min="10762" max="10988" width="2.42578125" style="5"/>
    <col min="10989" max="10996" width="2.42578125" style="5" customWidth="1"/>
    <col min="10997" max="10997" width="105.28515625" style="5" customWidth="1"/>
    <col min="10998" max="10998" width="15.28515625" style="5" customWidth="1"/>
    <col min="10999" max="10999" width="5.28515625" style="5" customWidth="1"/>
    <col min="11000" max="11008" width="2.42578125" style="5" customWidth="1"/>
    <col min="11009" max="11009" width="73.42578125" style="5" customWidth="1"/>
    <col min="11010" max="11010" width="17.85546875" style="5" customWidth="1"/>
    <col min="11011" max="11011" width="9.7109375" style="5" customWidth="1"/>
    <col min="11012" max="11012" width="12.28515625" style="5" customWidth="1"/>
    <col min="11013" max="11013" width="11.28515625" style="5" customWidth="1"/>
    <col min="11014" max="11014" width="10.7109375" style="5" customWidth="1"/>
    <col min="11015" max="11015" width="12.28515625" style="5" customWidth="1"/>
    <col min="11016" max="11016" width="11.28515625" style="5" customWidth="1"/>
    <col min="11017" max="11017" width="6.85546875" style="5" customWidth="1"/>
    <col min="11018" max="11244" width="2.42578125" style="5"/>
    <col min="11245" max="11252" width="2.42578125" style="5" customWidth="1"/>
    <col min="11253" max="11253" width="105.28515625" style="5" customWidth="1"/>
    <col min="11254" max="11254" width="15.28515625" style="5" customWidth="1"/>
    <col min="11255" max="11255" width="5.28515625" style="5" customWidth="1"/>
    <col min="11256" max="11264" width="2.42578125" style="5" customWidth="1"/>
    <col min="11265" max="11265" width="73.42578125" style="5" customWidth="1"/>
    <col min="11266" max="11266" width="17.85546875" style="5" customWidth="1"/>
    <col min="11267" max="11267" width="9.7109375" style="5" customWidth="1"/>
    <col min="11268" max="11268" width="12.28515625" style="5" customWidth="1"/>
    <col min="11269" max="11269" width="11.28515625" style="5" customWidth="1"/>
    <col min="11270" max="11270" width="10.7109375" style="5" customWidth="1"/>
    <col min="11271" max="11271" width="12.28515625" style="5" customWidth="1"/>
    <col min="11272" max="11272" width="11.28515625" style="5" customWidth="1"/>
    <col min="11273" max="11273" width="6.85546875" style="5" customWidth="1"/>
    <col min="11274" max="11500" width="2.42578125" style="5"/>
    <col min="11501" max="11508" width="2.42578125" style="5" customWidth="1"/>
    <col min="11509" max="11509" width="105.28515625" style="5" customWidth="1"/>
    <col min="11510" max="11510" width="15.28515625" style="5" customWidth="1"/>
    <col min="11511" max="11511" width="5.28515625" style="5" customWidth="1"/>
    <col min="11512" max="11520" width="2.42578125" style="5" customWidth="1"/>
    <col min="11521" max="11521" width="73.42578125" style="5" customWidth="1"/>
    <col min="11522" max="11522" width="17.85546875" style="5" customWidth="1"/>
    <col min="11523" max="11523" width="9.7109375" style="5" customWidth="1"/>
    <col min="11524" max="11524" width="12.28515625" style="5" customWidth="1"/>
    <col min="11525" max="11525" width="11.28515625" style="5" customWidth="1"/>
    <col min="11526" max="11526" width="10.7109375" style="5" customWidth="1"/>
    <col min="11527" max="11527" width="12.28515625" style="5" customWidth="1"/>
    <col min="11528" max="11528" width="11.28515625" style="5" customWidth="1"/>
    <col min="11529" max="11529" width="6.85546875" style="5" customWidth="1"/>
    <col min="11530" max="11756" width="2.42578125" style="5"/>
    <col min="11757" max="11764" width="2.42578125" style="5" customWidth="1"/>
    <col min="11765" max="11765" width="105.28515625" style="5" customWidth="1"/>
    <col min="11766" max="11766" width="15.28515625" style="5" customWidth="1"/>
    <col min="11767" max="11767" width="5.28515625" style="5" customWidth="1"/>
    <col min="11768" max="11776" width="2.42578125" style="5" customWidth="1"/>
    <col min="11777" max="11777" width="73.42578125" style="5" customWidth="1"/>
    <col min="11778" max="11778" width="17.85546875" style="5" customWidth="1"/>
    <col min="11779" max="11779" width="9.7109375" style="5" customWidth="1"/>
    <col min="11780" max="11780" width="12.28515625" style="5" customWidth="1"/>
    <col min="11781" max="11781" width="11.28515625" style="5" customWidth="1"/>
    <col min="11782" max="11782" width="10.7109375" style="5" customWidth="1"/>
    <col min="11783" max="11783" width="12.28515625" style="5" customWidth="1"/>
    <col min="11784" max="11784" width="11.28515625" style="5" customWidth="1"/>
    <col min="11785" max="11785" width="6.85546875" style="5" customWidth="1"/>
    <col min="11786" max="12012" width="2.42578125" style="5"/>
    <col min="12013" max="12020" width="2.42578125" style="5" customWidth="1"/>
    <col min="12021" max="12021" width="105.28515625" style="5" customWidth="1"/>
    <col min="12022" max="12022" width="15.28515625" style="5" customWidth="1"/>
    <col min="12023" max="12023" width="5.28515625" style="5" customWidth="1"/>
    <col min="12024" max="12032" width="2.42578125" style="5" customWidth="1"/>
    <col min="12033" max="12033" width="73.42578125" style="5" customWidth="1"/>
    <col min="12034" max="12034" width="17.85546875" style="5" customWidth="1"/>
    <col min="12035" max="12035" width="9.7109375" style="5" customWidth="1"/>
    <col min="12036" max="12036" width="12.28515625" style="5" customWidth="1"/>
    <col min="12037" max="12037" width="11.28515625" style="5" customWidth="1"/>
    <col min="12038" max="12038" width="10.7109375" style="5" customWidth="1"/>
    <col min="12039" max="12039" width="12.28515625" style="5" customWidth="1"/>
    <col min="12040" max="12040" width="11.28515625" style="5" customWidth="1"/>
    <col min="12041" max="12041" width="6.85546875" style="5" customWidth="1"/>
    <col min="12042" max="12268" width="2.42578125" style="5"/>
    <col min="12269" max="12276" width="2.42578125" style="5" customWidth="1"/>
    <col min="12277" max="12277" width="105.28515625" style="5" customWidth="1"/>
    <col min="12278" max="12278" width="15.28515625" style="5" customWidth="1"/>
    <col min="12279" max="12279" width="5.28515625" style="5" customWidth="1"/>
    <col min="12280" max="12288" width="2.42578125" style="5" customWidth="1"/>
    <col min="12289" max="12289" width="73.42578125" style="5" customWidth="1"/>
    <col min="12290" max="12290" width="17.85546875" style="5" customWidth="1"/>
    <col min="12291" max="12291" width="9.7109375" style="5" customWidth="1"/>
    <col min="12292" max="12292" width="12.28515625" style="5" customWidth="1"/>
    <col min="12293" max="12293" width="11.28515625" style="5" customWidth="1"/>
    <col min="12294" max="12294" width="10.7109375" style="5" customWidth="1"/>
    <col min="12295" max="12295" width="12.28515625" style="5" customWidth="1"/>
    <col min="12296" max="12296" width="11.28515625" style="5" customWidth="1"/>
    <col min="12297" max="12297" width="6.85546875" style="5" customWidth="1"/>
    <col min="12298" max="12524" width="2.42578125" style="5"/>
    <col min="12525" max="12532" width="2.42578125" style="5" customWidth="1"/>
    <col min="12533" max="12533" width="105.28515625" style="5" customWidth="1"/>
    <col min="12534" max="12534" width="15.28515625" style="5" customWidth="1"/>
    <col min="12535" max="12535" width="5.28515625" style="5" customWidth="1"/>
    <col min="12536" max="12544" width="2.42578125" style="5" customWidth="1"/>
    <col min="12545" max="12545" width="73.42578125" style="5" customWidth="1"/>
    <col min="12546" max="12546" width="17.85546875" style="5" customWidth="1"/>
    <col min="12547" max="12547" width="9.7109375" style="5" customWidth="1"/>
    <col min="12548" max="12548" width="12.28515625" style="5" customWidth="1"/>
    <col min="12549" max="12549" width="11.28515625" style="5" customWidth="1"/>
    <col min="12550" max="12550" width="10.7109375" style="5" customWidth="1"/>
    <col min="12551" max="12551" width="12.28515625" style="5" customWidth="1"/>
    <col min="12552" max="12552" width="11.28515625" style="5" customWidth="1"/>
    <col min="12553" max="12553" width="6.85546875" style="5" customWidth="1"/>
    <col min="12554" max="12780" width="2.42578125" style="5"/>
    <col min="12781" max="12788" width="2.42578125" style="5" customWidth="1"/>
    <col min="12789" max="12789" width="105.28515625" style="5" customWidth="1"/>
    <col min="12790" max="12790" width="15.28515625" style="5" customWidth="1"/>
    <col min="12791" max="12791" width="5.28515625" style="5" customWidth="1"/>
    <col min="12792" max="12800" width="2.42578125" style="5" customWidth="1"/>
    <col min="12801" max="12801" width="73.42578125" style="5" customWidth="1"/>
    <col min="12802" max="12802" width="17.85546875" style="5" customWidth="1"/>
    <col min="12803" max="12803" width="9.7109375" style="5" customWidth="1"/>
    <col min="12804" max="12804" width="12.28515625" style="5" customWidth="1"/>
    <col min="12805" max="12805" width="11.28515625" style="5" customWidth="1"/>
    <col min="12806" max="12806" width="10.7109375" style="5" customWidth="1"/>
    <col min="12807" max="12807" width="12.28515625" style="5" customWidth="1"/>
    <col min="12808" max="12808" width="11.28515625" style="5" customWidth="1"/>
    <col min="12809" max="12809" width="6.85546875" style="5" customWidth="1"/>
    <col min="12810" max="13036" width="2.42578125" style="5"/>
    <col min="13037" max="13044" width="2.42578125" style="5" customWidth="1"/>
    <col min="13045" max="13045" width="105.28515625" style="5" customWidth="1"/>
    <col min="13046" max="13046" width="15.28515625" style="5" customWidth="1"/>
    <col min="13047" max="13047" width="5.28515625" style="5" customWidth="1"/>
    <col min="13048" max="13056" width="2.42578125" style="5" customWidth="1"/>
    <col min="13057" max="13057" width="73.42578125" style="5" customWidth="1"/>
    <col min="13058" max="13058" width="17.85546875" style="5" customWidth="1"/>
    <col min="13059" max="13059" width="9.7109375" style="5" customWidth="1"/>
    <col min="13060" max="13060" width="12.28515625" style="5" customWidth="1"/>
    <col min="13061" max="13061" width="11.28515625" style="5" customWidth="1"/>
    <col min="13062" max="13062" width="10.7109375" style="5" customWidth="1"/>
    <col min="13063" max="13063" width="12.28515625" style="5" customWidth="1"/>
    <col min="13064" max="13064" width="11.28515625" style="5" customWidth="1"/>
    <col min="13065" max="13065" width="6.85546875" style="5" customWidth="1"/>
    <col min="13066" max="13292" width="2.42578125" style="5"/>
    <col min="13293" max="13300" width="2.42578125" style="5" customWidth="1"/>
    <col min="13301" max="13301" width="105.28515625" style="5" customWidth="1"/>
    <col min="13302" max="13302" width="15.28515625" style="5" customWidth="1"/>
    <col min="13303" max="13303" width="5.28515625" style="5" customWidth="1"/>
    <col min="13304" max="13312" width="2.42578125" style="5" customWidth="1"/>
    <col min="13313" max="13313" width="73.42578125" style="5" customWidth="1"/>
    <col min="13314" max="13314" width="17.85546875" style="5" customWidth="1"/>
    <col min="13315" max="13315" width="9.7109375" style="5" customWidth="1"/>
    <col min="13316" max="13316" width="12.28515625" style="5" customWidth="1"/>
    <col min="13317" max="13317" width="11.28515625" style="5" customWidth="1"/>
    <col min="13318" max="13318" width="10.7109375" style="5" customWidth="1"/>
    <col min="13319" max="13319" width="12.28515625" style="5" customWidth="1"/>
    <col min="13320" max="13320" width="11.28515625" style="5" customWidth="1"/>
    <col min="13321" max="13321" width="6.85546875" style="5" customWidth="1"/>
    <col min="13322" max="13548" width="2.42578125" style="5"/>
    <col min="13549" max="13556" width="2.42578125" style="5" customWidth="1"/>
    <col min="13557" max="13557" width="105.28515625" style="5" customWidth="1"/>
    <col min="13558" max="13558" width="15.28515625" style="5" customWidth="1"/>
    <col min="13559" max="13559" width="5.28515625" style="5" customWidth="1"/>
    <col min="13560" max="13568" width="2.42578125" style="5" customWidth="1"/>
    <col min="13569" max="13569" width="73.42578125" style="5" customWidth="1"/>
    <col min="13570" max="13570" width="17.85546875" style="5" customWidth="1"/>
    <col min="13571" max="13571" width="9.7109375" style="5" customWidth="1"/>
    <col min="13572" max="13572" width="12.28515625" style="5" customWidth="1"/>
    <col min="13573" max="13573" width="11.28515625" style="5" customWidth="1"/>
    <col min="13574" max="13574" width="10.7109375" style="5" customWidth="1"/>
    <col min="13575" max="13575" width="12.28515625" style="5" customWidth="1"/>
    <col min="13576" max="13576" width="11.28515625" style="5" customWidth="1"/>
    <col min="13577" max="13577" width="6.85546875" style="5" customWidth="1"/>
    <col min="13578" max="13804" width="2.42578125" style="5"/>
    <col min="13805" max="13812" width="2.42578125" style="5" customWidth="1"/>
    <col min="13813" max="13813" width="105.28515625" style="5" customWidth="1"/>
    <col min="13814" max="13814" width="15.28515625" style="5" customWidth="1"/>
    <col min="13815" max="13815" width="5.28515625" style="5" customWidth="1"/>
    <col min="13816" max="13824" width="2.42578125" style="5" customWidth="1"/>
    <col min="13825" max="13825" width="73.42578125" style="5" customWidth="1"/>
    <col min="13826" max="13826" width="17.85546875" style="5" customWidth="1"/>
    <col min="13827" max="13827" width="9.7109375" style="5" customWidth="1"/>
    <col min="13828" max="13828" width="12.28515625" style="5" customWidth="1"/>
    <col min="13829" max="13829" width="11.28515625" style="5" customWidth="1"/>
    <col min="13830" max="13830" width="10.7109375" style="5" customWidth="1"/>
    <col min="13831" max="13831" width="12.28515625" style="5" customWidth="1"/>
    <col min="13832" max="13832" width="11.28515625" style="5" customWidth="1"/>
    <col min="13833" max="13833" width="6.85546875" style="5" customWidth="1"/>
    <col min="13834" max="14060" width="2.42578125" style="5"/>
    <col min="14061" max="14068" width="2.42578125" style="5" customWidth="1"/>
    <col min="14069" max="14069" width="105.28515625" style="5" customWidth="1"/>
    <col min="14070" max="14070" width="15.28515625" style="5" customWidth="1"/>
    <col min="14071" max="14071" width="5.28515625" style="5" customWidth="1"/>
    <col min="14072" max="14080" width="2.42578125" style="5" customWidth="1"/>
    <col min="14081" max="14081" width="73.42578125" style="5" customWidth="1"/>
    <col min="14082" max="14082" width="17.85546875" style="5" customWidth="1"/>
    <col min="14083" max="14083" width="9.7109375" style="5" customWidth="1"/>
    <col min="14084" max="14084" width="12.28515625" style="5" customWidth="1"/>
    <col min="14085" max="14085" width="11.28515625" style="5" customWidth="1"/>
    <col min="14086" max="14086" width="10.7109375" style="5" customWidth="1"/>
    <col min="14087" max="14087" width="12.28515625" style="5" customWidth="1"/>
    <col min="14088" max="14088" width="11.28515625" style="5" customWidth="1"/>
    <col min="14089" max="14089" width="6.85546875" style="5" customWidth="1"/>
    <col min="14090" max="14316" width="2.42578125" style="5"/>
    <col min="14317" max="14324" width="2.42578125" style="5" customWidth="1"/>
    <col min="14325" max="14325" width="105.28515625" style="5" customWidth="1"/>
    <col min="14326" max="14326" width="15.28515625" style="5" customWidth="1"/>
    <col min="14327" max="14327" width="5.28515625" style="5" customWidth="1"/>
    <col min="14328" max="14336" width="2.42578125" style="5" customWidth="1"/>
    <col min="14337" max="14337" width="73.42578125" style="5" customWidth="1"/>
    <col min="14338" max="14338" width="17.85546875" style="5" customWidth="1"/>
    <col min="14339" max="14339" width="9.7109375" style="5" customWidth="1"/>
    <col min="14340" max="14340" width="12.28515625" style="5" customWidth="1"/>
    <col min="14341" max="14341" width="11.28515625" style="5" customWidth="1"/>
    <col min="14342" max="14342" width="10.7109375" style="5" customWidth="1"/>
    <col min="14343" max="14343" width="12.28515625" style="5" customWidth="1"/>
    <col min="14344" max="14344" width="11.28515625" style="5" customWidth="1"/>
    <col min="14345" max="14345" width="6.85546875" style="5" customWidth="1"/>
    <col min="14346" max="14572" width="2.42578125" style="5"/>
    <col min="14573" max="14580" width="2.42578125" style="5" customWidth="1"/>
    <col min="14581" max="14581" width="105.28515625" style="5" customWidth="1"/>
    <col min="14582" max="14582" width="15.28515625" style="5" customWidth="1"/>
    <col min="14583" max="14583" width="5.28515625" style="5" customWidth="1"/>
    <col min="14584" max="14592" width="2.42578125" style="5" customWidth="1"/>
    <col min="14593" max="14593" width="73.42578125" style="5" customWidth="1"/>
    <col min="14594" max="14594" width="17.85546875" style="5" customWidth="1"/>
    <col min="14595" max="14595" width="9.7109375" style="5" customWidth="1"/>
    <col min="14596" max="14596" width="12.28515625" style="5" customWidth="1"/>
    <col min="14597" max="14597" width="11.28515625" style="5" customWidth="1"/>
    <col min="14598" max="14598" width="10.7109375" style="5" customWidth="1"/>
    <col min="14599" max="14599" width="12.28515625" style="5" customWidth="1"/>
    <col min="14600" max="14600" width="11.28515625" style="5" customWidth="1"/>
    <col min="14601" max="14601" width="6.85546875" style="5" customWidth="1"/>
    <col min="14602" max="14828" width="2.42578125" style="5"/>
    <col min="14829" max="14836" width="2.42578125" style="5" customWidth="1"/>
    <col min="14837" max="14837" width="105.28515625" style="5" customWidth="1"/>
    <col min="14838" max="14838" width="15.28515625" style="5" customWidth="1"/>
    <col min="14839" max="14839" width="5.28515625" style="5" customWidth="1"/>
    <col min="14840" max="14848" width="2.42578125" style="5" customWidth="1"/>
    <col min="14849" max="14849" width="73.42578125" style="5" customWidth="1"/>
    <col min="14850" max="14850" width="17.85546875" style="5" customWidth="1"/>
    <col min="14851" max="14851" width="9.7109375" style="5" customWidth="1"/>
    <col min="14852" max="14852" width="12.28515625" style="5" customWidth="1"/>
    <col min="14853" max="14853" width="11.28515625" style="5" customWidth="1"/>
    <col min="14854" max="14854" width="10.7109375" style="5" customWidth="1"/>
    <col min="14855" max="14855" width="12.28515625" style="5" customWidth="1"/>
    <col min="14856" max="14856" width="11.28515625" style="5" customWidth="1"/>
    <col min="14857" max="14857" width="6.85546875" style="5" customWidth="1"/>
    <col min="14858" max="15084" width="2.42578125" style="5"/>
    <col min="15085" max="15092" width="2.42578125" style="5" customWidth="1"/>
    <col min="15093" max="15093" width="105.28515625" style="5" customWidth="1"/>
    <col min="15094" max="15094" width="15.28515625" style="5" customWidth="1"/>
    <col min="15095" max="15095" width="5.28515625" style="5" customWidth="1"/>
    <col min="15096" max="15104" width="2.42578125" style="5" customWidth="1"/>
    <col min="15105" max="15105" width="73.42578125" style="5" customWidth="1"/>
    <col min="15106" max="15106" width="17.85546875" style="5" customWidth="1"/>
    <col min="15107" max="15107" width="9.7109375" style="5" customWidth="1"/>
    <col min="15108" max="15108" width="12.28515625" style="5" customWidth="1"/>
    <col min="15109" max="15109" width="11.28515625" style="5" customWidth="1"/>
    <col min="15110" max="15110" width="10.7109375" style="5" customWidth="1"/>
    <col min="15111" max="15111" width="12.28515625" style="5" customWidth="1"/>
    <col min="15112" max="15112" width="11.28515625" style="5" customWidth="1"/>
    <col min="15113" max="15113" width="6.85546875" style="5" customWidth="1"/>
    <col min="15114" max="15340" width="2.42578125" style="5"/>
    <col min="15341" max="15348" width="2.42578125" style="5" customWidth="1"/>
    <col min="15349" max="15349" width="105.28515625" style="5" customWidth="1"/>
    <col min="15350" max="15350" width="15.28515625" style="5" customWidth="1"/>
    <col min="15351" max="15351" width="5.28515625" style="5" customWidth="1"/>
    <col min="15352" max="15360" width="2.42578125" style="5" customWidth="1"/>
    <col min="15361" max="15361" width="73.42578125" style="5" customWidth="1"/>
    <col min="15362" max="15362" width="17.85546875" style="5" customWidth="1"/>
    <col min="15363" max="15363" width="9.7109375" style="5" customWidth="1"/>
    <col min="15364" max="15364" width="12.28515625" style="5" customWidth="1"/>
    <col min="15365" max="15365" width="11.28515625" style="5" customWidth="1"/>
    <col min="15366" max="15366" width="10.7109375" style="5" customWidth="1"/>
    <col min="15367" max="15367" width="12.28515625" style="5" customWidth="1"/>
    <col min="15368" max="15368" width="11.28515625" style="5" customWidth="1"/>
    <col min="15369" max="15369" width="6.85546875" style="5" customWidth="1"/>
    <col min="15370" max="15596" width="2.42578125" style="5"/>
    <col min="15597" max="15604" width="2.42578125" style="5" customWidth="1"/>
    <col min="15605" max="15605" width="105.28515625" style="5" customWidth="1"/>
    <col min="15606" max="15606" width="15.28515625" style="5" customWidth="1"/>
    <col min="15607" max="15607" width="5.28515625" style="5" customWidth="1"/>
    <col min="15608" max="15616" width="2.42578125" style="5" customWidth="1"/>
    <col min="15617" max="15617" width="73.42578125" style="5" customWidth="1"/>
    <col min="15618" max="15618" width="17.85546875" style="5" customWidth="1"/>
    <col min="15619" max="15619" width="9.7109375" style="5" customWidth="1"/>
    <col min="15620" max="15620" width="12.28515625" style="5" customWidth="1"/>
    <col min="15621" max="15621" width="11.28515625" style="5" customWidth="1"/>
    <col min="15622" max="15622" width="10.7109375" style="5" customWidth="1"/>
    <col min="15623" max="15623" width="12.28515625" style="5" customWidth="1"/>
    <col min="15624" max="15624" width="11.28515625" style="5" customWidth="1"/>
    <col min="15625" max="15625" width="6.85546875" style="5" customWidth="1"/>
    <col min="15626" max="15852" width="2.42578125" style="5"/>
    <col min="15853" max="15860" width="2.42578125" style="5" customWidth="1"/>
    <col min="15861" max="15861" width="105.28515625" style="5" customWidth="1"/>
    <col min="15862" max="15862" width="15.28515625" style="5" customWidth="1"/>
    <col min="15863" max="15863" width="5.28515625" style="5" customWidth="1"/>
    <col min="15864" max="15872" width="2.42578125" style="5" customWidth="1"/>
    <col min="15873" max="15873" width="73.42578125" style="5" customWidth="1"/>
    <col min="15874" max="15874" width="17.85546875" style="5" customWidth="1"/>
    <col min="15875" max="15875" width="9.7109375" style="5" customWidth="1"/>
    <col min="15876" max="15876" width="12.28515625" style="5" customWidth="1"/>
    <col min="15877" max="15877" width="11.28515625" style="5" customWidth="1"/>
    <col min="15878" max="15878" width="10.7109375" style="5" customWidth="1"/>
    <col min="15879" max="15879" width="12.28515625" style="5" customWidth="1"/>
    <col min="15880" max="15880" width="11.28515625" style="5" customWidth="1"/>
    <col min="15881" max="15881" width="6.85546875" style="5" customWidth="1"/>
    <col min="15882" max="16108" width="2.42578125" style="5"/>
    <col min="16109" max="16116" width="2.42578125" style="5" customWidth="1"/>
    <col min="16117" max="16117" width="105.28515625" style="5" customWidth="1"/>
    <col min="16118" max="16118" width="15.28515625" style="5" customWidth="1"/>
    <col min="16119" max="16119" width="5.28515625" style="5" customWidth="1"/>
    <col min="16120" max="16128" width="2.42578125" style="5" customWidth="1"/>
    <col min="16129" max="16129" width="73.42578125" style="5" customWidth="1"/>
    <col min="16130" max="16130" width="17.85546875" style="5" customWidth="1"/>
    <col min="16131" max="16131" width="9.7109375" style="5" customWidth="1"/>
    <col min="16132" max="16132" width="12.28515625" style="5" customWidth="1"/>
    <col min="16133" max="16133" width="11.28515625" style="5" customWidth="1"/>
    <col min="16134" max="16134" width="10.7109375" style="5" customWidth="1"/>
    <col min="16135" max="16135" width="12.28515625" style="5" customWidth="1"/>
    <col min="16136" max="16136" width="11.28515625" style="5" customWidth="1"/>
    <col min="16137" max="16137" width="6.85546875" style="5" customWidth="1"/>
    <col min="16138" max="16384" width="2.42578125" style="5"/>
  </cols>
  <sheetData>
    <row r="1" spans="1:11" x14ac:dyDescent="0.2">
      <c r="A1" s="3" t="s">
        <v>136</v>
      </c>
      <c r="B1" s="13">
        <f>Monto_Oferta</f>
        <v>0</v>
      </c>
      <c r="C1" s="4"/>
    </row>
    <row r="2" spans="1:11" x14ac:dyDescent="0.2">
      <c r="A2" s="3"/>
      <c r="B2" s="12" t="str">
        <f>FIXED(ABS(B1),2,TRUE)</f>
        <v>0,00</v>
      </c>
      <c r="C2" s="6"/>
    </row>
    <row r="3" spans="1:11" x14ac:dyDescent="0.2">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
      <c r="A4" s="7"/>
      <c r="B4" s="7"/>
      <c r="C4" s="7"/>
    </row>
    <row r="5" spans="1:11" ht="12.75" hidden="1" customHeight="1" x14ac:dyDescent="0.2">
      <c r="A5" s="6"/>
      <c r="D5" s="8" t="s">
        <v>47</v>
      </c>
      <c r="E5" s="8" t="s">
        <v>5</v>
      </c>
      <c r="F5" s="8" t="s">
        <v>4</v>
      </c>
      <c r="G5" s="8" t="s">
        <v>4</v>
      </c>
      <c r="H5" s="8" t="s">
        <v>4</v>
      </c>
      <c r="K5" s="9" t="str">
        <f>IF(LEFT(FIXED(B1,2,TRUE),1)="-","MENOS ","")</f>
        <v/>
      </c>
    </row>
    <row r="6" spans="1:11" ht="12.75" hidden="1" customHeight="1" x14ac:dyDescent="0.2">
      <c r="D6" s="8" t="s">
        <v>48</v>
      </c>
      <c r="E6" s="8" t="s">
        <v>4</v>
      </c>
      <c r="H6" s="8" t="s">
        <v>4</v>
      </c>
    </row>
    <row r="7" spans="1:11" ht="12.75" hidden="1" customHeight="1" x14ac:dyDescent="0.2">
      <c r="D7" s="8" t="s">
        <v>49</v>
      </c>
      <c r="E7" s="8" t="s">
        <v>50</v>
      </c>
      <c r="H7" s="8" t="s">
        <v>50</v>
      </c>
      <c r="I7" s="9" t="str">
        <f>IF(LEN(B2)-12&lt;0,"0",MID((B2),LEN(B2)-12+1,1))</f>
        <v>0</v>
      </c>
      <c r="J7" s="9" t="str">
        <f>IF(AND(I7="1",I8="00"),"CIEN ",VLOOKUP(I7,D5:H44,4))</f>
        <v xml:space="preserve"> </v>
      </c>
    </row>
    <row r="8" spans="1:11" ht="12.75" hidden="1" customHeight="1" x14ac:dyDescent="0.2">
      <c r="D8" s="8" t="s">
        <v>51</v>
      </c>
      <c r="E8" s="8" t="s">
        <v>52</v>
      </c>
      <c r="H8" s="8" t="s">
        <v>52</v>
      </c>
      <c r="I8" s="9" t="str">
        <f>IF(LEN(B2)-11&lt;0,"0",MID((B2),LEN(B2)-11+1,2))</f>
        <v>0</v>
      </c>
      <c r="J8" s="9" t="str">
        <f>IF(LEFT(I8,1)="0","",IF(VALUE(I8)&gt;29,VLOOKUP(LEFT(I8,1),D5:H44,3),VLOOKUP(I8,D5:H44,5)))</f>
        <v/>
      </c>
    </row>
    <row r="9" spans="1:11" ht="12.75" hidden="1" customHeight="1" x14ac:dyDescent="0.2">
      <c r="D9" s="8" t="s">
        <v>53</v>
      </c>
      <c r="E9" s="8" t="s">
        <v>54</v>
      </c>
      <c r="H9" s="8" t="s">
        <v>54</v>
      </c>
      <c r="I9" s="9" t="str">
        <f>IF(LEN(B2)-10&lt;0,"0",MID((B2),LEN(B2)-10+1,1))</f>
        <v>0</v>
      </c>
      <c r="J9" s="9" t="str">
        <f>IF(AND(VALUE(I8)&gt;30,MID(I8,2,1)&lt;&gt;"0"),"Y ","")</f>
        <v/>
      </c>
    </row>
    <row r="10" spans="1:11" ht="12.75" hidden="1" customHeight="1" x14ac:dyDescent="0.2">
      <c r="D10" s="8" t="s">
        <v>55</v>
      </c>
      <c r="E10" s="8" t="s">
        <v>56</v>
      </c>
      <c r="H10" s="8" t="s">
        <v>56</v>
      </c>
      <c r="I10" s="9" t="str">
        <f>IF(LEN(B2)-10&lt;0,"0",MID((B2),LEN(B2)-10+1,1))</f>
        <v>0</v>
      </c>
      <c r="J10" s="9" t="str">
        <f>IF(OR(VALUE(I8)&lt;=9,VALUE(I8)=0),VLOOKUP(I10,D5:H44,5),IF(VALUE(I8)&gt;29,VLOOKUP(MID(I8,2,1),D5:H44,5),""))</f>
        <v xml:space="preserve"> </v>
      </c>
    </row>
    <row r="11" spans="1:11" ht="12.75" hidden="1" customHeight="1" x14ac:dyDescent="0.2">
      <c r="D11" s="8" t="s">
        <v>57</v>
      </c>
      <c r="E11" s="8" t="s">
        <v>58</v>
      </c>
      <c r="H11" s="8" t="s">
        <v>58</v>
      </c>
      <c r="I11" s="9" t="str">
        <f>IF(AND(AND(I7="0",I8="0"),I10="0"),"0",IF(AND(AND(I10="1",I7="0"),I8="0"),"1","2"))</f>
        <v>0</v>
      </c>
      <c r="J11" s="9" t="str">
        <f>IF(I11="0","",IF(I11="1","MILLON ","MILLONES "))</f>
        <v/>
      </c>
    </row>
    <row r="12" spans="1:11" ht="12.75" hidden="1" customHeight="1" x14ac:dyDescent="0.2">
      <c r="A12" s="10"/>
      <c r="D12" s="8" t="s">
        <v>59</v>
      </c>
      <c r="E12" s="8" t="s">
        <v>60</v>
      </c>
      <c r="H12" s="8" t="s">
        <v>60</v>
      </c>
      <c r="I12" s="9" t="str">
        <f>IF(LEN(B2)-9&lt;0,"0",MID((B2),LEN(B2)-9+1,1))</f>
        <v>0</v>
      </c>
      <c r="J12" s="9" t="str">
        <f>IF(AND(I12="1",I13="00"),"CIEN",VLOOKUP(I12,D5:H44,4))</f>
        <v xml:space="preserve"> </v>
      </c>
      <c r="K12" s="11"/>
    </row>
    <row r="13" spans="1:11" ht="12.75" hidden="1" customHeight="1" x14ac:dyDescent="0.2">
      <c r="A13" s="10"/>
      <c r="D13" s="8" t="s">
        <v>61</v>
      </c>
      <c r="E13" s="8" t="s">
        <v>62</v>
      </c>
      <c r="H13" s="8" t="s">
        <v>62</v>
      </c>
      <c r="I13" s="9" t="str">
        <f>IF(LEN(B2)-8&lt;0,"0",MID((B2),LEN(B2)-8+1,2))</f>
        <v>0</v>
      </c>
      <c r="J13" s="9" t="str">
        <f>IF(LEFT(I13,1)="0","",IF(VALUE(I13)&gt;29,VLOOKUP(LEFT(I13,1),D5:H44,3),VLOOKUP(I13,D5:H44,5)))</f>
        <v/>
      </c>
      <c r="K13" s="11"/>
    </row>
    <row r="14" spans="1:11" ht="12.75" hidden="1" customHeight="1" x14ac:dyDescent="0.2">
      <c r="A14" s="10"/>
      <c r="D14" s="8" t="s">
        <v>63</v>
      </c>
      <c r="E14" s="8" t="s">
        <v>64</v>
      </c>
      <c r="H14" s="8" t="s">
        <v>64</v>
      </c>
      <c r="I14" s="9" t="str">
        <f>IF(LEN(B2)-7&lt;0,"0",MID((B2),LEN(B2)-7+1,1))</f>
        <v>0</v>
      </c>
      <c r="J14" s="9" t="str">
        <f>IF(AND(VALUE(I13)&gt;30,MID(I13,2,1)&lt;&gt;"0"),"Y ","")</f>
        <v/>
      </c>
      <c r="K14" s="11"/>
    </row>
    <row r="15" spans="1:11" ht="12.75" hidden="1" customHeight="1" x14ac:dyDescent="0.2">
      <c r="A15" s="10"/>
      <c r="D15" s="8" t="s">
        <v>65</v>
      </c>
      <c r="E15" s="8" t="s">
        <v>66</v>
      </c>
      <c r="H15" s="8" t="s">
        <v>66</v>
      </c>
      <c r="J15" s="9" t="str">
        <f>IF(OR(VALUE(I13)&lt;=9,VALUE(I13)=0),VLOOKUP(I14,D5:H44,5),IF(VALUE(I13)&gt;29,VLOOKUP(MID(I13,2,1),D5:H44,5),""))</f>
        <v xml:space="preserve"> </v>
      </c>
      <c r="K15" s="11"/>
    </row>
    <row r="16" spans="1:11" ht="12.75" hidden="1" customHeight="1" x14ac:dyDescent="0.2">
      <c r="A16" s="10"/>
      <c r="D16" s="8" t="s">
        <v>67</v>
      </c>
      <c r="E16" s="8" t="s">
        <v>50</v>
      </c>
      <c r="F16" s="8" t="s">
        <v>68</v>
      </c>
      <c r="G16" s="8" t="s">
        <v>69</v>
      </c>
      <c r="H16" s="8" t="s">
        <v>70</v>
      </c>
      <c r="I16" s="9" t="str">
        <f>IF(AND(AND(I12="0",VALUE(I13)=0),I14="0"),"0",IF(I14="1","1","2"))</f>
        <v>0</v>
      </c>
      <c r="J16" s="9" t="str">
        <f>IF(I16="0","","MIL ")</f>
        <v/>
      </c>
      <c r="K16" s="11"/>
    </row>
    <row r="17" spans="1:11" ht="12.75" hidden="1" customHeight="1" x14ac:dyDescent="0.2">
      <c r="A17" s="10"/>
      <c r="D17" s="8" t="s">
        <v>71</v>
      </c>
      <c r="E17" s="8" t="s">
        <v>68</v>
      </c>
      <c r="F17" s="8" t="s">
        <v>4</v>
      </c>
      <c r="G17" s="8" t="s">
        <v>4</v>
      </c>
      <c r="H17" s="8" t="s">
        <v>68</v>
      </c>
      <c r="I17" s="9" t="str">
        <f>IF(LEN(B2)-6&lt;0,"0",MID((B2),LEN(B2)-6+1,1))</f>
        <v>0</v>
      </c>
      <c r="J17" s="9" t="str">
        <f>IF(AND(I17="1",I18="00"),"CIEN ",VLOOKUP(I17,D5:H44,4))</f>
        <v xml:space="preserve"> </v>
      </c>
      <c r="K17" s="11"/>
    </row>
    <row r="18" spans="1:11" ht="12.75" hidden="1" customHeight="1" x14ac:dyDescent="0.2">
      <c r="A18" s="10"/>
      <c r="D18" s="8" t="s">
        <v>72</v>
      </c>
      <c r="E18" s="8" t="s">
        <v>73</v>
      </c>
      <c r="H18" s="8" t="s">
        <v>73</v>
      </c>
      <c r="I18" s="9" t="str">
        <f>IF(LEN(B2)-5&lt;0,"0",MID((B2),LEN(B2)-5+1,2))</f>
        <v>0</v>
      </c>
      <c r="J18" s="11" t="str">
        <f>IF(LEFT(I18,1)="0","",IF(VALUE(I18)&gt;29,VLOOKUP(LEFT(I18,1),D5:H44,3,FALSE),VLOOKUP(I18,D5:H44,2,FALSE)))</f>
        <v/>
      </c>
      <c r="K18" s="11"/>
    </row>
    <row r="19" spans="1:11" ht="12.75" hidden="1" customHeight="1" x14ac:dyDescent="0.2">
      <c r="A19" s="10"/>
      <c r="D19" s="8" t="s">
        <v>74</v>
      </c>
      <c r="E19" s="8" t="s">
        <v>75</v>
      </c>
      <c r="H19" s="8" t="s">
        <v>75</v>
      </c>
      <c r="J19" s="9" t="str">
        <f>IF(AND(VALUE(I18)&gt;30,MID(I18,2,1)&lt;&gt;"0"),"Y ","")</f>
        <v/>
      </c>
      <c r="K19" s="11"/>
    </row>
    <row r="20" spans="1:11" ht="12.75" hidden="1" customHeight="1" x14ac:dyDescent="0.2">
      <c r="A20" s="10"/>
      <c r="D20" s="8" t="s">
        <v>76</v>
      </c>
      <c r="E20" s="8" t="s">
        <v>77</v>
      </c>
      <c r="H20" s="8" t="s">
        <v>77</v>
      </c>
      <c r="I20" s="9" t="str">
        <f>IF(LEN(B2)-4&lt;0,"0",MID((B2),LEN(B2)-4+1,1))</f>
        <v>0</v>
      </c>
      <c r="J20" s="9" t="str">
        <f>IF(OR(VALUE(I18)&lt;=9,VALUE(I18)=0),VLOOKUP(I20,D5:H44,2),IF(VALUE(I18)&gt;29,VLOOKUP(MID(I18,2,1),D5:H44,2),""))</f>
        <v/>
      </c>
      <c r="K20" s="11"/>
    </row>
    <row r="21" spans="1:11" ht="12.75" hidden="1" customHeight="1" x14ac:dyDescent="0.2">
      <c r="A21" s="10"/>
      <c r="D21" s="8" t="s">
        <v>78</v>
      </c>
      <c r="E21" s="8" t="s">
        <v>79</v>
      </c>
      <c r="H21" s="8" t="s">
        <v>79</v>
      </c>
      <c r="J21" s="9" t="str">
        <f>IF(TRUNC(B1)=0,"CERO ","")</f>
        <v xml:space="preserve">CERO </v>
      </c>
      <c r="K21" s="11"/>
    </row>
    <row r="22" spans="1:11" ht="12.75" hidden="1" customHeight="1" x14ac:dyDescent="0.2">
      <c r="D22" s="8" t="s">
        <v>80</v>
      </c>
      <c r="E22" s="8" t="s">
        <v>81</v>
      </c>
      <c r="H22" s="8" t="s">
        <v>81</v>
      </c>
      <c r="J22" s="8" t="s">
        <v>82</v>
      </c>
    </row>
    <row r="23" spans="1:11" ht="12.75" hidden="1" customHeight="1" x14ac:dyDescent="0.2">
      <c r="D23" s="8" t="s">
        <v>83</v>
      </c>
      <c r="E23" s="8" t="s">
        <v>84</v>
      </c>
      <c r="H23" s="8" t="s">
        <v>84</v>
      </c>
      <c r="J23" s="9" t="str">
        <f>RIGHT(B2,2)</f>
        <v>00</v>
      </c>
    </row>
    <row r="24" spans="1:11" ht="12.75" hidden="1" customHeight="1" x14ac:dyDescent="0.2">
      <c r="D24" s="8" t="s">
        <v>85</v>
      </c>
      <c r="E24" s="8" t="s">
        <v>86</v>
      </c>
      <c r="H24" s="8" t="s">
        <v>86</v>
      </c>
      <c r="J24" s="8" t="s">
        <v>87</v>
      </c>
    </row>
    <row r="25" spans="1:11" ht="12.75" hidden="1" customHeight="1" x14ac:dyDescent="0.2">
      <c r="D25" s="8" t="s">
        <v>88</v>
      </c>
      <c r="E25" s="8" t="s">
        <v>89</v>
      </c>
      <c r="H25" s="8" t="s">
        <v>89</v>
      </c>
    </row>
    <row r="26" spans="1:11" ht="12.75" hidden="1" customHeight="1" x14ac:dyDescent="0.2">
      <c r="D26" s="8" t="s">
        <v>90</v>
      </c>
      <c r="E26" s="8" t="s">
        <v>91</v>
      </c>
      <c r="H26" s="8" t="s">
        <v>91</v>
      </c>
    </row>
    <row r="27" spans="1:11" ht="12.75" hidden="1" customHeight="1" x14ac:dyDescent="0.2">
      <c r="D27" s="8" t="s">
        <v>92</v>
      </c>
      <c r="E27" s="8" t="s">
        <v>52</v>
      </c>
      <c r="F27" s="8" t="s">
        <v>93</v>
      </c>
      <c r="G27" s="8" t="s">
        <v>94</v>
      </c>
      <c r="H27" s="8" t="s">
        <v>52</v>
      </c>
    </row>
    <row r="28" spans="1:11" ht="12.75" hidden="1" customHeight="1" x14ac:dyDescent="0.2">
      <c r="D28" s="8" t="s">
        <v>95</v>
      </c>
      <c r="E28" s="8" t="s">
        <v>93</v>
      </c>
      <c r="H28" s="8" t="s">
        <v>93</v>
      </c>
    </row>
    <row r="29" spans="1:11" ht="12.75" hidden="1" customHeight="1" x14ac:dyDescent="0.2">
      <c r="D29" s="8" t="s">
        <v>96</v>
      </c>
      <c r="E29" s="8" t="s">
        <v>97</v>
      </c>
      <c r="H29" s="8" t="s">
        <v>98</v>
      </c>
    </row>
    <row r="30" spans="1:11" ht="12.75" hidden="1" customHeight="1" x14ac:dyDescent="0.2">
      <c r="D30" s="8" t="s">
        <v>99</v>
      </c>
      <c r="E30" s="8" t="s">
        <v>100</v>
      </c>
      <c r="H30" s="8" t="s">
        <v>100</v>
      </c>
    </row>
    <row r="31" spans="1:11" ht="12.75" hidden="1" customHeight="1" x14ac:dyDescent="0.2">
      <c r="D31" s="8" t="s">
        <v>101</v>
      </c>
      <c r="E31" s="8" t="s">
        <v>102</v>
      </c>
      <c r="H31" s="8" t="s">
        <v>102</v>
      </c>
    </row>
    <row r="32" spans="1:11" ht="12.75" hidden="1" customHeight="1" x14ac:dyDescent="0.2">
      <c r="D32" s="8" t="s">
        <v>103</v>
      </c>
      <c r="E32" s="8" t="s">
        <v>104</v>
      </c>
      <c r="H32" s="8" t="s">
        <v>104</v>
      </c>
    </row>
    <row r="33" spans="4:8" ht="12.75" hidden="1" customHeight="1" x14ac:dyDescent="0.2">
      <c r="D33" s="8" t="s">
        <v>105</v>
      </c>
      <c r="E33" s="8" t="s">
        <v>106</v>
      </c>
      <c r="H33" s="8" t="s">
        <v>106</v>
      </c>
    </row>
    <row r="34" spans="4:8" ht="12.75" hidden="1" customHeight="1" x14ac:dyDescent="0.2">
      <c r="D34" s="8" t="s">
        <v>107</v>
      </c>
      <c r="E34" s="8" t="s">
        <v>108</v>
      </c>
      <c r="H34" s="8" t="s">
        <v>108</v>
      </c>
    </row>
    <row r="35" spans="4:8" ht="12.75" hidden="1" customHeight="1" x14ac:dyDescent="0.2">
      <c r="D35" s="8" t="s">
        <v>109</v>
      </c>
      <c r="E35" s="8" t="s">
        <v>110</v>
      </c>
      <c r="H35" s="8" t="s">
        <v>110</v>
      </c>
    </row>
    <row r="36" spans="4:8" ht="12.75" hidden="1" customHeight="1" x14ac:dyDescent="0.2">
      <c r="D36" s="8" t="s">
        <v>111</v>
      </c>
      <c r="E36" s="8" t="s">
        <v>112</v>
      </c>
      <c r="H36" s="8" t="s">
        <v>112</v>
      </c>
    </row>
    <row r="37" spans="4:8" ht="12.75" hidden="1" customHeight="1" x14ac:dyDescent="0.2">
      <c r="D37" s="8" t="s">
        <v>113</v>
      </c>
      <c r="E37" s="8" t="s">
        <v>114</v>
      </c>
      <c r="H37" s="8" t="s">
        <v>114</v>
      </c>
    </row>
    <row r="38" spans="4:8" ht="12.75" hidden="1" customHeight="1" x14ac:dyDescent="0.2">
      <c r="D38" s="8" t="s">
        <v>115</v>
      </c>
      <c r="E38" s="8" t="s">
        <v>54</v>
      </c>
      <c r="F38" s="8" t="s">
        <v>116</v>
      </c>
      <c r="G38" s="8" t="s">
        <v>117</v>
      </c>
      <c r="H38" s="8" t="s">
        <v>54</v>
      </c>
    </row>
    <row r="39" spans="4:8" ht="12.75" hidden="1" customHeight="1" x14ac:dyDescent="0.2">
      <c r="D39" s="8" t="s">
        <v>118</v>
      </c>
      <c r="E39" s="8" t="s">
        <v>56</v>
      </c>
      <c r="F39" s="8" t="s">
        <v>119</v>
      </c>
      <c r="G39" s="8" t="s">
        <v>120</v>
      </c>
      <c r="H39" s="8" t="s">
        <v>56</v>
      </c>
    </row>
    <row r="40" spans="4:8" ht="12.75" hidden="1" customHeight="1" x14ac:dyDescent="0.2">
      <c r="D40" s="8" t="s">
        <v>121</v>
      </c>
      <c r="E40" s="8" t="s">
        <v>58</v>
      </c>
      <c r="F40" s="8" t="s">
        <v>122</v>
      </c>
      <c r="G40" s="8" t="s">
        <v>123</v>
      </c>
      <c r="H40" s="8" t="s">
        <v>58</v>
      </c>
    </row>
    <row r="41" spans="4:8" ht="12.75" hidden="1" customHeight="1" x14ac:dyDescent="0.2">
      <c r="D41" s="8" t="s">
        <v>124</v>
      </c>
      <c r="E41" s="8" t="s">
        <v>60</v>
      </c>
      <c r="F41" s="8" t="s">
        <v>125</v>
      </c>
      <c r="G41" s="8" t="s">
        <v>126</v>
      </c>
      <c r="H41" s="8" t="s">
        <v>60</v>
      </c>
    </row>
    <row r="42" spans="4:8" ht="12.75" hidden="1" customHeight="1" x14ac:dyDescent="0.2">
      <c r="D42" s="8" t="s">
        <v>127</v>
      </c>
      <c r="E42" s="8" t="s">
        <v>62</v>
      </c>
      <c r="F42" s="8" t="s">
        <v>128</v>
      </c>
      <c r="G42" s="8" t="s">
        <v>129</v>
      </c>
      <c r="H42" s="8" t="s">
        <v>62</v>
      </c>
    </row>
    <row r="43" spans="4:8" ht="12.75" hidden="1" customHeight="1" x14ac:dyDescent="0.2">
      <c r="D43" s="8" t="s">
        <v>130</v>
      </c>
      <c r="E43" s="8" t="s">
        <v>64</v>
      </c>
      <c r="F43" s="8" t="s">
        <v>131</v>
      </c>
      <c r="G43" s="8" t="s">
        <v>132</v>
      </c>
      <c r="H43" s="8" t="s">
        <v>64</v>
      </c>
    </row>
    <row r="44" spans="4:8" ht="12.75" hidden="1" customHeight="1" x14ac:dyDescent="0.2">
      <c r="D44" s="8" t="s">
        <v>133</v>
      </c>
      <c r="E44" s="8" t="s">
        <v>66</v>
      </c>
      <c r="F44" s="8" t="s">
        <v>134</v>
      </c>
      <c r="G44" s="8" t="s">
        <v>135</v>
      </c>
      <c r="H44" s="8" t="s">
        <v>66</v>
      </c>
    </row>
    <row r="45" spans="4:8" x14ac:dyDescent="0.2">
      <c r="D45" s="8"/>
      <c r="E45" s="8"/>
      <c r="F45" s="8"/>
      <c r="G45" s="8"/>
      <c r="H45" s="8"/>
    </row>
  </sheetData>
  <sheetProtection sheet="1" objects="1" scenarios="1"/>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vt:i4>
      </vt:variant>
    </vt:vector>
  </HeadingPairs>
  <TitlesOfParts>
    <vt:vector size="35" baseType="lpstr">
      <vt:lpstr>CyP</vt:lpstr>
      <vt:lpstr>PTyCI</vt:lpstr>
      <vt:lpstr>AVANCE OBRA</vt:lpstr>
      <vt:lpstr>CURVA INVERSIONES</vt:lpstr>
      <vt:lpstr>AP</vt:lpstr>
      <vt:lpstr>GG</vt:lpstr>
      <vt:lpstr>INDICES</vt:lpstr>
      <vt:lpstr>CODIGOS ITEMS</vt:lpstr>
      <vt:lpstr>n</vt:lpstr>
      <vt:lpstr>Anticipo_Financiero</vt:lpstr>
      <vt:lpstr>CyP!Área_de_impresión</vt:lpstr>
      <vt:lpstr>Beneficio</vt:lpstr>
      <vt:lpstr>Comitente</vt:lpstr>
      <vt:lpstr>Computo_Presupuesto</vt:lpstr>
      <vt:lpstr>Contratista</vt:lpstr>
      <vt:lpstr>Costo_Costo</vt:lpstr>
      <vt:lpstr>Expediente_N°</vt:lpstr>
      <vt:lpstr>Fecha_Base</vt:lpstr>
      <vt:lpstr>Gastos_Generales_Porcentaje</vt:lpstr>
      <vt:lpstr>Ingresos_Brutos</vt:lpstr>
      <vt:lpstr>IVA</vt:lpstr>
      <vt:lpstr>Licitación_N°</vt:lpstr>
      <vt:lpstr>Monto_Gastos_Generales</vt:lpstr>
      <vt:lpstr>Monto_Oferta</vt:lpstr>
      <vt:lpstr>Obra</vt:lpstr>
      <vt:lpstr>P_Oficial</vt:lpstr>
      <vt:lpstr>Plazo_Obra</vt:lpstr>
      <vt:lpstr>Tabla_Analisis_Precios</vt:lpstr>
      <vt:lpstr>Tabla_Indices</vt:lpstr>
      <vt:lpstr>Tabla_Items</vt:lpstr>
      <vt:lpstr>CyP!Títulos_a_imprimir</vt:lpstr>
      <vt:lpstr>INDICES!Títulos_a_imprimir</vt:lpstr>
      <vt:lpstr>PTyCI!Títulos_a_imprimir</vt:lpstr>
      <vt:lpstr>Total_Gastos_Generales</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2017-07-06T02:43:12Z</cp:lastPrinted>
  <dcterms:created xsi:type="dcterms:W3CDTF">2016-09-02T20:54:46Z</dcterms:created>
  <dcterms:modified xsi:type="dcterms:W3CDTF">2017-07-25T14:07:27Z</dcterms:modified>
</cp:coreProperties>
</file>